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1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ving Arcia\Desktop\"/>
    </mc:Choice>
  </mc:AlternateContent>
  <xr:revisionPtr revIDLastSave="0" documentId="13_ncr:1_{841284C2-A733-46B6-83AA-39B5D1E7ECBE}" xr6:coauthVersionLast="47" xr6:coauthVersionMax="47" xr10:uidLastSave="{00000000-0000-0000-0000-000000000000}"/>
  <bookViews>
    <workbookView xWindow="-93" yWindow="-93" windowWidth="18426" windowHeight="11626" tabRatio="866" activeTab="6" xr2:uid="{00000000-000D-0000-FFFF-FFFF00000000}"/>
  </bookViews>
  <sheets>
    <sheet name="Expérience" sheetId="2" r:id="rId1"/>
    <sheet name="Check list" sheetId="13" r:id="rId2"/>
    <sheet name="Bibliographie" sheetId="12" r:id="rId3"/>
    <sheet name="Plan et protocole" sheetId="14" r:id="rId4"/>
    <sheet name="Hypothèses" sheetId="5" r:id="rId5"/>
    <sheet name="Suivi" sheetId="9" r:id="rId6"/>
    <sheet name="Mesures_BAT POI" sheetId="1" r:id="rId7"/>
    <sheet name="Mesures_BGV MOU" sheetId="16" r:id="rId8"/>
    <sheet name="Traitement" sheetId="3" r:id="rId9"/>
    <sheet name="Analyse de... (model)" sheetId="11" r:id="rId10"/>
    <sheet name="Relevé des mesures " sheetId="4" r:id="rId11"/>
  </sheets>
  <definedNames>
    <definedName name="_xlnm._FilterDatabase" localSheetId="6" hidden="1">'Mesures_BAT POI'!$A$1:$Z$1361</definedName>
    <definedName name="_xlnm._FilterDatabase" localSheetId="7" hidden="1">'Mesures_BGV MOU'!$A$1:$Y$1585</definedName>
    <definedName name="_xlnm._FilterDatabase" localSheetId="8" hidden="1">Traitement!$A$1:$AA$1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61" i="16" l="1"/>
  <c r="T960" i="16"/>
  <c r="T955" i="16"/>
  <c r="T954" i="16"/>
  <c r="T951" i="16"/>
  <c r="T950" i="16"/>
  <c r="T949" i="16"/>
  <c r="T948" i="16"/>
  <c r="T945" i="16"/>
  <c r="T944" i="16"/>
  <c r="T939" i="16"/>
  <c r="T938" i="16"/>
  <c r="T935" i="16"/>
  <c r="T934" i="16"/>
  <c r="T933" i="16"/>
  <c r="T928" i="16"/>
  <c r="T923" i="16"/>
  <c r="T922" i="16"/>
  <c r="T919" i="16"/>
  <c r="T918" i="16"/>
  <c r="T917" i="16"/>
  <c r="T916" i="16"/>
  <c r="T911" i="16"/>
  <c r="T909" i="16"/>
  <c r="T908" i="16"/>
  <c r="T905" i="16"/>
  <c r="T904" i="16"/>
  <c r="T899" i="16"/>
  <c r="T898" i="16"/>
  <c r="T895" i="16"/>
  <c r="T894" i="16"/>
  <c r="T893" i="16"/>
  <c r="T892" i="16"/>
  <c r="T889" i="16"/>
  <c r="T888" i="16"/>
  <c r="T883" i="16"/>
  <c r="T878" i="16"/>
  <c r="T877" i="16"/>
  <c r="T873" i="16"/>
  <c r="T872" i="16"/>
  <c r="T867" i="16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I1121" i="1"/>
  <c r="J1121" i="1" s="1"/>
  <c r="I1120" i="1"/>
  <c r="J1120" i="1" s="1"/>
  <c r="I1119" i="1"/>
  <c r="J1119" i="1" s="1"/>
  <c r="I1118" i="1"/>
  <c r="J1118" i="1" s="1"/>
  <c r="I1117" i="1"/>
  <c r="J1117" i="1" s="1"/>
  <c r="I1116" i="1"/>
  <c r="J1116" i="1" s="1"/>
  <c r="I1115" i="1"/>
  <c r="J1115" i="1" s="1"/>
  <c r="I1114" i="1"/>
  <c r="J1114" i="1" s="1"/>
  <c r="I1103" i="1"/>
  <c r="J1103" i="1" s="1"/>
  <c r="I1102" i="1"/>
  <c r="J1102" i="1" s="1"/>
  <c r="I1101" i="1"/>
  <c r="J1101" i="1" s="1"/>
  <c r="I1100" i="1"/>
  <c r="J1100" i="1" s="1"/>
  <c r="I1093" i="1"/>
  <c r="J1093" i="1" s="1"/>
  <c r="I1092" i="1"/>
  <c r="J1092" i="1" s="1"/>
  <c r="I1091" i="1"/>
  <c r="I1090" i="1"/>
  <c r="J1090" i="1" s="1"/>
  <c r="I1077" i="1"/>
  <c r="J1077" i="1" s="1"/>
  <c r="I1076" i="1"/>
  <c r="J1076" i="1" s="1"/>
  <c r="I1075" i="1"/>
  <c r="J1075" i="1" s="1"/>
  <c r="I1074" i="1"/>
  <c r="J1074" i="1" s="1"/>
  <c r="I1065" i="1"/>
  <c r="J1065" i="1" s="1"/>
  <c r="I1064" i="1"/>
  <c r="J1064" i="1" s="1"/>
  <c r="I1063" i="1"/>
  <c r="J1063" i="1" s="1"/>
  <c r="I1062" i="1"/>
  <c r="J1062" i="1" s="1"/>
  <c r="I1053" i="1"/>
  <c r="J1053" i="1" s="1"/>
  <c r="I1052" i="1"/>
  <c r="J1052" i="1" s="1"/>
  <c r="I1051" i="1"/>
  <c r="J1051" i="1" s="1"/>
  <c r="I1050" i="1"/>
  <c r="J1050" i="1" s="1"/>
  <c r="I1113" i="1"/>
  <c r="I1112" i="1"/>
  <c r="I1111" i="1"/>
  <c r="I1110" i="1"/>
  <c r="J1110" i="1" s="1"/>
  <c r="I1109" i="1"/>
  <c r="J1109" i="1" s="1"/>
  <c r="I1108" i="1"/>
  <c r="J1108" i="1" s="1"/>
  <c r="I1099" i="1"/>
  <c r="J1099" i="1" s="1"/>
  <c r="I1098" i="1"/>
  <c r="J1098" i="1" s="1"/>
  <c r="I1097" i="1"/>
  <c r="J1097" i="1" s="1"/>
  <c r="I1096" i="1"/>
  <c r="J1096" i="1" s="1"/>
  <c r="I1095" i="1"/>
  <c r="J1095" i="1" s="1"/>
  <c r="I1094" i="1"/>
  <c r="J1094" i="1" s="1"/>
  <c r="I1085" i="1"/>
  <c r="J1085" i="1" s="1"/>
  <c r="I1084" i="1"/>
  <c r="J1084" i="1" s="1"/>
  <c r="I1083" i="1"/>
  <c r="J1083" i="1" s="1"/>
  <c r="I1082" i="1"/>
  <c r="J1082" i="1" s="1"/>
  <c r="I1073" i="1"/>
  <c r="J1073" i="1" s="1"/>
  <c r="I1072" i="1"/>
  <c r="J1072" i="1" s="1"/>
  <c r="I1071" i="1"/>
  <c r="J1071" i="1" s="1"/>
  <c r="I1070" i="1"/>
  <c r="J1070" i="1" s="1"/>
  <c r="I1061" i="1"/>
  <c r="J1061" i="1" s="1"/>
  <c r="I1060" i="1"/>
  <c r="J1060" i="1" s="1"/>
  <c r="I1059" i="1"/>
  <c r="J1059" i="1" s="1"/>
  <c r="I1058" i="1"/>
  <c r="J1058" i="1" s="1"/>
  <c r="I1049" i="1"/>
  <c r="J1049" i="1" s="1"/>
  <c r="I1048" i="1"/>
  <c r="J1048" i="1" s="1"/>
  <c r="I1047" i="1"/>
  <c r="J1047" i="1" s="1"/>
  <c r="I1046" i="1"/>
  <c r="J1046" i="1" s="1"/>
  <c r="I1345" i="16"/>
  <c r="J1345" i="16" s="1"/>
  <c r="I1344" i="16"/>
  <c r="J1344" i="16" s="1"/>
  <c r="I1343" i="16"/>
  <c r="J1343" i="16" s="1"/>
  <c r="I1342" i="16"/>
  <c r="J1342" i="16" s="1"/>
  <c r="I1341" i="16"/>
  <c r="J1341" i="16" s="1"/>
  <c r="I1340" i="16"/>
  <c r="J1340" i="16" s="1"/>
  <c r="I1339" i="16"/>
  <c r="J1339" i="16" s="1"/>
  <c r="I1338" i="16"/>
  <c r="J1338" i="16" s="1"/>
  <c r="I1321" i="16"/>
  <c r="J1321" i="16" s="1"/>
  <c r="I1320" i="16"/>
  <c r="J1320" i="16" s="1"/>
  <c r="I1319" i="16"/>
  <c r="J1319" i="16" s="1"/>
  <c r="I1318" i="16"/>
  <c r="J1318" i="16" s="1"/>
  <c r="I1317" i="16"/>
  <c r="J1317" i="16" s="1"/>
  <c r="I1316" i="16"/>
  <c r="J1316" i="16" s="1"/>
  <c r="I1315" i="16"/>
  <c r="J1315" i="16" s="1"/>
  <c r="I1314" i="16"/>
  <c r="J1314" i="16" s="1"/>
  <c r="I1297" i="16"/>
  <c r="J1297" i="16" s="1"/>
  <c r="I1296" i="16"/>
  <c r="J1296" i="16" s="1"/>
  <c r="I1295" i="16"/>
  <c r="J1295" i="16" s="1"/>
  <c r="I1294" i="16"/>
  <c r="J1294" i="16" s="1"/>
  <c r="I1293" i="16"/>
  <c r="J1293" i="16" s="1"/>
  <c r="I1292" i="16"/>
  <c r="J1292" i="16" s="1"/>
  <c r="I1291" i="16"/>
  <c r="J1291" i="16" s="1"/>
  <c r="I1290" i="16"/>
  <c r="J1290" i="16" s="1"/>
  <c r="I1273" i="16"/>
  <c r="J1273" i="16" s="1"/>
  <c r="I1272" i="16"/>
  <c r="J1272" i="16" s="1"/>
  <c r="I1271" i="16"/>
  <c r="J1271" i="16" s="1"/>
  <c r="I1270" i="16"/>
  <c r="J1270" i="16" s="1"/>
  <c r="I1269" i="16"/>
  <c r="J1269" i="16" s="1"/>
  <c r="I1268" i="16"/>
  <c r="J1268" i="16" s="1"/>
  <c r="I1267" i="16"/>
  <c r="J1267" i="16" s="1"/>
  <c r="I1266" i="16"/>
  <c r="J1266" i="16" s="1"/>
  <c r="I1329" i="16"/>
  <c r="J1329" i="16" s="1"/>
  <c r="I1328" i="16"/>
  <c r="J1328" i="16" s="1"/>
  <c r="I1327" i="16"/>
  <c r="J1327" i="16" s="1"/>
  <c r="I1326" i="16"/>
  <c r="J1326" i="16" s="1"/>
  <c r="I1325" i="16"/>
  <c r="J1325" i="16" s="1"/>
  <c r="I1324" i="16"/>
  <c r="J1324" i="16" s="1"/>
  <c r="I1323" i="16"/>
  <c r="J1323" i="16" s="1"/>
  <c r="I1322" i="16"/>
  <c r="J1322" i="16" s="1"/>
  <c r="I1305" i="16"/>
  <c r="J1305" i="16" s="1"/>
  <c r="I1304" i="16"/>
  <c r="J1304" i="16" s="1"/>
  <c r="I1303" i="16"/>
  <c r="J1303" i="16" s="1"/>
  <c r="I1302" i="16"/>
  <c r="J1302" i="16" s="1"/>
  <c r="I1301" i="16"/>
  <c r="J1301" i="16" s="1"/>
  <c r="I1300" i="16"/>
  <c r="J1300" i="16" s="1"/>
  <c r="I1299" i="16"/>
  <c r="J1299" i="16" s="1"/>
  <c r="I1298" i="16"/>
  <c r="J1298" i="16" s="1"/>
  <c r="I1289" i="16"/>
  <c r="J1289" i="16" s="1"/>
  <c r="I1288" i="16"/>
  <c r="J1288" i="16" s="1"/>
  <c r="I1287" i="16"/>
  <c r="J1287" i="16" s="1"/>
  <c r="I1286" i="16"/>
  <c r="J1286" i="16" s="1"/>
  <c r="I1285" i="16"/>
  <c r="J1285" i="16" s="1"/>
  <c r="I1284" i="16"/>
  <c r="J1284" i="16" s="1"/>
  <c r="I1283" i="16"/>
  <c r="J1283" i="16" s="1"/>
  <c r="I1282" i="16"/>
  <c r="J1282" i="16" s="1"/>
  <c r="I1265" i="16"/>
  <c r="J1265" i="16" s="1"/>
  <c r="I1264" i="16"/>
  <c r="J1264" i="16" s="1"/>
  <c r="I1263" i="16"/>
  <c r="J1263" i="16" s="1"/>
  <c r="I1262" i="16"/>
  <c r="J1262" i="16" s="1"/>
  <c r="I1261" i="16"/>
  <c r="J1261" i="16" s="1"/>
  <c r="I1260" i="16"/>
  <c r="J1260" i="16" s="1"/>
  <c r="I1259" i="16"/>
  <c r="J1259" i="16" s="1"/>
  <c r="I1258" i="16"/>
  <c r="J1258" i="16" s="1"/>
  <c r="J1113" i="1"/>
  <c r="J1112" i="1"/>
  <c r="J1111" i="1"/>
  <c r="J1091" i="1"/>
  <c r="I931" i="1"/>
  <c r="J931" i="1" s="1"/>
  <c r="I961" i="1"/>
  <c r="J961" i="1" s="1"/>
  <c r="I960" i="1"/>
  <c r="J960" i="1" s="1"/>
  <c r="I959" i="1"/>
  <c r="J959" i="1" s="1"/>
  <c r="I958" i="1"/>
  <c r="J958" i="1" s="1"/>
  <c r="I957" i="1"/>
  <c r="J957" i="1" s="1"/>
  <c r="I956" i="1"/>
  <c r="J956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3" i="1"/>
  <c r="J943" i="1" s="1"/>
  <c r="I942" i="1"/>
  <c r="J942" i="1" s="1"/>
  <c r="I941" i="1"/>
  <c r="J941" i="1" s="1"/>
  <c r="I940" i="1"/>
  <c r="J940" i="1" s="1"/>
  <c r="I939" i="1"/>
  <c r="J939" i="1" s="1"/>
  <c r="I938" i="1"/>
  <c r="J938" i="1" s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0" i="1"/>
  <c r="J930" i="1" s="1"/>
  <c r="I925" i="1"/>
  <c r="J925" i="1" s="1"/>
  <c r="I924" i="1"/>
  <c r="J924" i="1" s="1"/>
  <c r="I923" i="1"/>
  <c r="J923" i="1" s="1"/>
  <c r="I922" i="1"/>
  <c r="J922" i="1" s="1"/>
  <c r="I917" i="1"/>
  <c r="J917" i="1" s="1"/>
  <c r="I916" i="1"/>
  <c r="J916" i="1" s="1"/>
  <c r="I915" i="1"/>
  <c r="J915" i="1" s="1"/>
  <c r="I914" i="1"/>
  <c r="J914" i="1" s="1"/>
  <c r="I913" i="1"/>
  <c r="J913" i="1" s="1"/>
  <c r="I912" i="1"/>
  <c r="J912" i="1" s="1"/>
  <c r="I911" i="1"/>
  <c r="J911" i="1" s="1"/>
  <c r="I910" i="1"/>
  <c r="J910" i="1" s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899" i="1"/>
  <c r="J899" i="1" s="1"/>
  <c r="I898" i="1"/>
  <c r="J898" i="1" s="1"/>
  <c r="I893" i="1"/>
  <c r="J893" i="1" s="1"/>
  <c r="I892" i="1"/>
  <c r="J892" i="1" s="1"/>
  <c r="I891" i="1"/>
  <c r="J891" i="1" s="1"/>
  <c r="I890" i="1"/>
  <c r="J890" i="1" s="1"/>
  <c r="I889" i="1"/>
  <c r="J889" i="1" s="1"/>
  <c r="I888" i="1"/>
  <c r="J888" i="1" s="1"/>
  <c r="I887" i="1"/>
  <c r="J887" i="1" s="1"/>
  <c r="I886" i="1"/>
  <c r="J886" i="1" s="1"/>
  <c r="I1153" i="16"/>
  <c r="J1153" i="16" s="1"/>
  <c r="I1152" i="16"/>
  <c r="J1152" i="16" s="1"/>
  <c r="I1151" i="16"/>
  <c r="J1151" i="16" s="1"/>
  <c r="I1150" i="16"/>
  <c r="J1150" i="16" s="1"/>
  <c r="I1149" i="16"/>
  <c r="J1149" i="16" s="1"/>
  <c r="I1148" i="16"/>
  <c r="J1148" i="16" s="1"/>
  <c r="I1147" i="16"/>
  <c r="J1147" i="16" s="1"/>
  <c r="I1146" i="16"/>
  <c r="J1146" i="16" s="1"/>
  <c r="I1137" i="16"/>
  <c r="J1137" i="16" s="1"/>
  <c r="I1136" i="16"/>
  <c r="J1136" i="16" s="1"/>
  <c r="I1135" i="16"/>
  <c r="J1135" i="16" s="1"/>
  <c r="I1134" i="16"/>
  <c r="J1134" i="16" s="1"/>
  <c r="I1133" i="16"/>
  <c r="I1132" i="16"/>
  <c r="I1131" i="16"/>
  <c r="I1130" i="16"/>
  <c r="I1129" i="16"/>
  <c r="J1129" i="16" s="1"/>
  <c r="I1128" i="16"/>
  <c r="J1128" i="16" s="1"/>
  <c r="I1127" i="16"/>
  <c r="J1127" i="16" s="1"/>
  <c r="I1126" i="16"/>
  <c r="J1126" i="16" s="1"/>
  <c r="I1125" i="16"/>
  <c r="J1125" i="16" s="1"/>
  <c r="I1124" i="16"/>
  <c r="J1124" i="16" s="1"/>
  <c r="I1123" i="16"/>
  <c r="J1123" i="16" s="1"/>
  <c r="I1122" i="16"/>
  <c r="J1122" i="16" s="1"/>
  <c r="I1113" i="16"/>
  <c r="I1112" i="16"/>
  <c r="I1111" i="16"/>
  <c r="I1110" i="16"/>
  <c r="I1109" i="16"/>
  <c r="I1108" i="16"/>
  <c r="I1107" i="16"/>
  <c r="I1106" i="16"/>
  <c r="I1105" i="16"/>
  <c r="I1104" i="16"/>
  <c r="I1103" i="16"/>
  <c r="I1102" i="16"/>
  <c r="I1101" i="16"/>
  <c r="I1100" i="16"/>
  <c r="I1099" i="16"/>
  <c r="I1098" i="16"/>
  <c r="I1097" i="16"/>
  <c r="J1097" i="16" s="1"/>
  <c r="I1096" i="16"/>
  <c r="J1096" i="16" s="1"/>
  <c r="I1095" i="16"/>
  <c r="J1095" i="16" s="1"/>
  <c r="I1094" i="16"/>
  <c r="J1094" i="16" s="1"/>
  <c r="I1093" i="16"/>
  <c r="J1093" i="16" s="1"/>
  <c r="I1092" i="16"/>
  <c r="J1092" i="16" s="1"/>
  <c r="I1091" i="16"/>
  <c r="J1091" i="16" s="1"/>
  <c r="I1090" i="16"/>
  <c r="J1090" i="16" s="1"/>
  <c r="I1081" i="16"/>
  <c r="J1081" i="16" s="1"/>
  <c r="I1080" i="16"/>
  <c r="J1080" i="16" s="1"/>
  <c r="I1079" i="16"/>
  <c r="J1079" i="16" s="1"/>
  <c r="I1078" i="16"/>
  <c r="J1078" i="16" s="1"/>
  <c r="I1077" i="16"/>
  <c r="I1076" i="16"/>
  <c r="I1075" i="16"/>
  <c r="I1074" i="16"/>
  <c r="I1073" i="16"/>
  <c r="J1073" i="16" s="1"/>
  <c r="I1072" i="16"/>
  <c r="J1072" i="16" s="1"/>
  <c r="I1071" i="16"/>
  <c r="J1071" i="16" s="1"/>
  <c r="I1070" i="16"/>
  <c r="J1070" i="16" s="1"/>
  <c r="I1069" i="16"/>
  <c r="J1069" i="16" s="1"/>
  <c r="I1068" i="16"/>
  <c r="J1068" i="16" s="1"/>
  <c r="I1067" i="16"/>
  <c r="J1067" i="16" s="1"/>
  <c r="I1066" i="16"/>
  <c r="J1066" i="16" s="1"/>
  <c r="I865" i="16"/>
  <c r="J865" i="16" s="1"/>
  <c r="I864" i="16"/>
  <c r="J864" i="16" s="1"/>
  <c r="I863" i="16"/>
  <c r="J863" i="16" s="1"/>
  <c r="I862" i="16"/>
  <c r="J862" i="16" s="1"/>
  <c r="I861" i="16"/>
  <c r="J861" i="16" s="1"/>
  <c r="I860" i="16"/>
  <c r="J860" i="16" s="1"/>
  <c r="I859" i="16"/>
  <c r="J859" i="16" s="1"/>
  <c r="I858" i="16"/>
  <c r="J858" i="16" s="1"/>
  <c r="I849" i="16"/>
  <c r="J849" i="16" s="1"/>
  <c r="I848" i="16"/>
  <c r="J848" i="16" s="1"/>
  <c r="I847" i="16"/>
  <c r="J847" i="16" s="1"/>
  <c r="I846" i="16"/>
  <c r="J846" i="16" s="1"/>
  <c r="I841" i="16"/>
  <c r="J841" i="16" s="1"/>
  <c r="I840" i="16"/>
  <c r="J840" i="16" s="1"/>
  <c r="I839" i="16"/>
  <c r="J839" i="16" s="1"/>
  <c r="I838" i="16"/>
  <c r="J838" i="16" s="1"/>
  <c r="I837" i="16"/>
  <c r="J837" i="16" s="1"/>
  <c r="I836" i="16"/>
  <c r="J836" i="16" s="1"/>
  <c r="I835" i="16"/>
  <c r="J835" i="16" s="1"/>
  <c r="I834" i="16"/>
  <c r="J834" i="16" s="1"/>
  <c r="I817" i="16"/>
  <c r="J817" i="16" s="1"/>
  <c r="I816" i="16"/>
  <c r="J816" i="16" s="1"/>
  <c r="I815" i="16"/>
  <c r="J815" i="16" s="1"/>
  <c r="I814" i="16"/>
  <c r="J814" i="16" s="1"/>
  <c r="I813" i="16"/>
  <c r="J813" i="16" s="1"/>
  <c r="I812" i="16"/>
  <c r="J812" i="16" s="1"/>
  <c r="I811" i="16"/>
  <c r="J811" i="16" s="1"/>
  <c r="I810" i="16"/>
  <c r="J810" i="16" s="1"/>
  <c r="I793" i="16"/>
  <c r="I792" i="16"/>
  <c r="I791" i="16"/>
  <c r="I790" i="16"/>
  <c r="I789" i="16"/>
  <c r="J789" i="16" s="1"/>
  <c r="I788" i="16"/>
  <c r="J788" i="16" s="1"/>
  <c r="I787" i="16"/>
  <c r="J787" i="16" s="1"/>
  <c r="I786" i="16"/>
  <c r="J786" i="16" s="1"/>
  <c r="I785" i="16"/>
  <c r="J785" i="16" s="1"/>
  <c r="I784" i="16"/>
  <c r="J784" i="16" s="1"/>
  <c r="I783" i="16"/>
  <c r="J783" i="16" s="1"/>
  <c r="I782" i="16"/>
  <c r="J782" i="16" s="1"/>
  <c r="I781" i="16"/>
  <c r="J781" i="16" s="1"/>
  <c r="I780" i="16"/>
  <c r="J780" i="16" s="1"/>
  <c r="I779" i="16"/>
  <c r="J779" i="16" s="1"/>
  <c r="I778" i="16"/>
  <c r="J778" i="16" s="1"/>
  <c r="R769" i="16"/>
  <c r="R768" i="16"/>
  <c r="R767" i="16"/>
  <c r="R766" i="16"/>
  <c r="R765" i="16"/>
  <c r="R764" i="16"/>
  <c r="R763" i="16"/>
  <c r="R762" i="16"/>
  <c r="R761" i="16"/>
  <c r="R760" i="16"/>
  <c r="R759" i="16"/>
  <c r="R758" i="16"/>
  <c r="R757" i="16"/>
  <c r="R756" i="16"/>
  <c r="R755" i="16"/>
  <c r="R754" i="16"/>
  <c r="R753" i="16"/>
  <c r="R752" i="16"/>
  <c r="R751" i="16"/>
  <c r="R750" i="16"/>
  <c r="R749" i="16"/>
  <c r="R748" i="16"/>
  <c r="R747" i="16"/>
  <c r="R746" i="16"/>
  <c r="R745" i="16"/>
  <c r="R744" i="16"/>
  <c r="R743" i="16"/>
  <c r="R742" i="16"/>
  <c r="R741" i="16"/>
  <c r="R740" i="16"/>
  <c r="R739" i="16"/>
  <c r="R738" i="16"/>
  <c r="R737" i="16"/>
  <c r="R736" i="16"/>
  <c r="R735" i="16"/>
  <c r="R734" i="16"/>
  <c r="R733" i="16"/>
  <c r="R732" i="16"/>
  <c r="R731" i="16"/>
  <c r="R730" i="16"/>
  <c r="R729" i="16"/>
  <c r="R728" i="16"/>
  <c r="R727" i="16"/>
  <c r="R726" i="16"/>
  <c r="R725" i="16"/>
  <c r="R724" i="16"/>
  <c r="R723" i="16"/>
  <c r="R722" i="16"/>
  <c r="R721" i="16"/>
  <c r="R720" i="16"/>
  <c r="R719" i="16"/>
  <c r="R718" i="16"/>
  <c r="R717" i="16"/>
  <c r="R716" i="16"/>
  <c r="R715" i="16"/>
  <c r="R714" i="16"/>
  <c r="R713" i="16"/>
  <c r="R712" i="16"/>
  <c r="R711" i="16"/>
  <c r="R710" i="16"/>
  <c r="R709" i="16"/>
  <c r="R708" i="16"/>
  <c r="R707" i="16"/>
  <c r="R706" i="16"/>
  <c r="R705" i="16"/>
  <c r="R704" i="16"/>
  <c r="R703" i="16"/>
  <c r="R702" i="16"/>
  <c r="R701" i="16"/>
  <c r="R700" i="16"/>
  <c r="R699" i="16"/>
  <c r="R698" i="16"/>
  <c r="R697" i="16"/>
  <c r="R696" i="16"/>
  <c r="R695" i="16"/>
  <c r="R694" i="16"/>
  <c r="R693" i="16"/>
  <c r="R692" i="16"/>
  <c r="R691" i="16"/>
  <c r="R690" i="16"/>
  <c r="R689" i="16"/>
  <c r="R688" i="16"/>
  <c r="R687" i="16"/>
  <c r="R686" i="16"/>
  <c r="R685" i="16"/>
  <c r="R684" i="16"/>
  <c r="R683" i="16"/>
  <c r="R682" i="16"/>
  <c r="R681" i="16"/>
  <c r="R680" i="16"/>
  <c r="R679" i="16"/>
  <c r="R678" i="16"/>
  <c r="R677" i="16"/>
  <c r="R676" i="16"/>
  <c r="R675" i="16"/>
  <c r="R674" i="16"/>
  <c r="I577" i="16"/>
  <c r="I576" i="16"/>
  <c r="I575" i="16"/>
  <c r="I574" i="16"/>
  <c r="I573" i="16"/>
  <c r="J573" i="16" s="1"/>
  <c r="I572" i="16"/>
  <c r="J572" i="16" s="1"/>
  <c r="I571" i="16"/>
  <c r="J571" i="16" s="1"/>
  <c r="I570" i="16"/>
  <c r="J570" i="16" s="1"/>
  <c r="I561" i="16"/>
  <c r="J561" i="16" s="1"/>
  <c r="I560" i="16"/>
  <c r="J560" i="16" s="1"/>
  <c r="I559" i="16"/>
  <c r="J559" i="16" s="1"/>
  <c r="I558" i="16"/>
  <c r="J558" i="16" s="1"/>
  <c r="J557" i="16"/>
  <c r="J556" i="16"/>
  <c r="J555" i="16"/>
  <c r="J554" i="16"/>
  <c r="I553" i="16"/>
  <c r="J553" i="16" s="1"/>
  <c r="I552" i="16"/>
  <c r="J552" i="16" s="1"/>
  <c r="I551" i="16"/>
  <c r="J551" i="16" s="1"/>
  <c r="I550" i="16"/>
  <c r="J550" i="16" s="1"/>
  <c r="I549" i="16"/>
  <c r="J549" i="16" s="1"/>
  <c r="I548" i="16"/>
  <c r="J548" i="16" s="1"/>
  <c r="I547" i="16"/>
  <c r="J547" i="16" s="1"/>
  <c r="I546" i="16"/>
  <c r="J546" i="16" s="1"/>
  <c r="I537" i="16"/>
  <c r="I536" i="16"/>
  <c r="I535" i="16"/>
  <c r="I534" i="16"/>
  <c r="I533" i="16"/>
  <c r="I532" i="16"/>
  <c r="I531" i="16"/>
  <c r="I530" i="16"/>
  <c r="I521" i="16"/>
  <c r="I520" i="16"/>
  <c r="I519" i="16"/>
  <c r="I518" i="16"/>
  <c r="J517" i="16"/>
  <c r="J516" i="16"/>
  <c r="J515" i="16"/>
  <c r="J514" i="16"/>
  <c r="I505" i="16"/>
  <c r="J505" i="16" s="1"/>
  <c r="I504" i="16"/>
  <c r="J504" i="16" s="1"/>
  <c r="I503" i="16"/>
  <c r="J503" i="16" s="1"/>
  <c r="I502" i="16"/>
  <c r="J502" i="16" s="1"/>
  <c r="J501" i="16"/>
  <c r="J500" i="16"/>
  <c r="J499" i="16"/>
  <c r="J498" i="16"/>
  <c r="I497" i="16"/>
  <c r="J497" i="16" s="1"/>
  <c r="I496" i="16"/>
  <c r="J496" i="16" s="1"/>
  <c r="I495" i="16"/>
  <c r="J495" i="16" s="1"/>
  <c r="I494" i="16"/>
  <c r="J494" i="16" s="1"/>
  <c r="I493" i="16"/>
  <c r="J493" i="16" s="1"/>
  <c r="I492" i="16"/>
  <c r="J492" i="16" s="1"/>
  <c r="I491" i="16"/>
  <c r="J491" i="16" s="1"/>
  <c r="I490" i="16"/>
  <c r="J490" i="16" s="1"/>
  <c r="P385" i="16"/>
  <c r="P384" i="16"/>
  <c r="P383" i="16"/>
  <c r="P382" i="16"/>
  <c r="P381" i="16"/>
  <c r="P380" i="16"/>
  <c r="P379" i="16"/>
  <c r="P378" i="16"/>
  <c r="P377" i="16"/>
  <c r="P376" i="16"/>
  <c r="P375" i="16"/>
  <c r="P374" i="16"/>
  <c r="P373" i="16"/>
  <c r="P372" i="16"/>
  <c r="P371" i="16"/>
  <c r="P370" i="16"/>
  <c r="P369" i="16"/>
  <c r="P368" i="16"/>
  <c r="P367" i="16"/>
  <c r="P366" i="16"/>
  <c r="P365" i="16"/>
  <c r="P364" i="16"/>
  <c r="P363" i="16"/>
  <c r="P362" i="16"/>
  <c r="P361" i="16"/>
  <c r="P360" i="16"/>
  <c r="P359" i="16"/>
  <c r="P358" i="16"/>
  <c r="P357" i="16"/>
  <c r="P356" i="16"/>
  <c r="P355" i="16"/>
  <c r="P354" i="16"/>
  <c r="P353" i="16"/>
  <c r="P352" i="16"/>
  <c r="P351" i="16"/>
  <c r="P350" i="16"/>
  <c r="P349" i="16"/>
  <c r="P348" i="16"/>
  <c r="P347" i="16"/>
  <c r="P346" i="16"/>
  <c r="P345" i="16"/>
  <c r="P344" i="16"/>
  <c r="P343" i="16"/>
  <c r="P342" i="16"/>
  <c r="P341" i="16"/>
  <c r="P340" i="16"/>
  <c r="P339" i="16"/>
  <c r="P338" i="16"/>
  <c r="P337" i="16"/>
  <c r="P336" i="16"/>
  <c r="P335" i="16"/>
  <c r="P334" i="16"/>
  <c r="P333" i="16"/>
  <c r="P332" i="16"/>
  <c r="P331" i="16"/>
  <c r="P330" i="16"/>
  <c r="P329" i="16"/>
  <c r="P328" i="16"/>
  <c r="P327" i="16"/>
  <c r="P326" i="16"/>
  <c r="P325" i="16"/>
  <c r="P324" i="16"/>
  <c r="P323" i="16"/>
  <c r="P322" i="16"/>
  <c r="P321" i="16"/>
  <c r="P320" i="16"/>
  <c r="P319" i="16"/>
  <c r="P318" i="16"/>
  <c r="P317" i="16"/>
  <c r="P316" i="16"/>
  <c r="P315" i="16"/>
  <c r="P314" i="16"/>
  <c r="P313" i="16"/>
  <c r="P312" i="16"/>
  <c r="P311" i="16"/>
  <c r="P310" i="16"/>
  <c r="P309" i="16"/>
  <c r="P308" i="16"/>
  <c r="P307" i="16"/>
  <c r="P306" i="16"/>
  <c r="P305" i="16"/>
  <c r="P304" i="16"/>
  <c r="P303" i="16"/>
  <c r="P302" i="16"/>
  <c r="P301" i="16"/>
  <c r="P300" i="16"/>
  <c r="P299" i="16"/>
  <c r="P298" i="16"/>
  <c r="P297" i="16"/>
  <c r="P296" i="16"/>
  <c r="P295" i="16"/>
  <c r="P294" i="16"/>
  <c r="P293" i="16"/>
  <c r="P292" i="16"/>
  <c r="P291" i="16"/>
  <c r="P290" i="16"/>
  <c r="I289" i="16"/>
  <c r="I288" i="16"/>
  <c r="I287" i="16"/>
  <c r="I286" i="16"/>
  <c r="I285" i="16"/>
  <c r="I284" i="16"/>
  <c r="I283" i="16"/>
  <c r="I282" i="16"/>
  <c r="I273" i="16"/>
  <c r="J273" i="16" s="1"/>
  <c r="I272" i="16"/>
  <c r="J272" i="16" s="1"/>
  <c r="I271" i="16"/>
  <c r="J271" i="16" s="1"/>
  <c r="I270" i="16"/>
  <c r="J270" i="16" s="1"/>
  <c r="I269" i="16"/>
  <c r="J269" i="16" s="1"/>
  <c r="I268" i="16"/>
  <c r="J268" i="16" s="1"/>
  <c r="I267" i="16"/>
  <c r="J267" i="16" s="1"/>
  <c r="I266" i="16"/>
  <c r="J266" i="16" s="1"/>
  <c r="I265" i="16"/>
  <c r="J265" i="16" s="1"/>
  <c r="I264" i="16"/>
  <c r="J264" i="16" s="1"/>
  <c r="I263" i="16"/>
  <c r="J263" i="16" s="1"/>
  <c r="I262" i="16"/>
  <c r="J262" i="16" s="1"/>
  <c r="I261" i="16"/>
  <c r="J261" i="16" s="1"/>
  <c r="I260" i="16"/>
  <c r="J260" i="16" s="1"/>
  <c r="I259" i="16"/>
  <c r="J259" i="16" s="1"/>
  <c r="I258" i="16"/>
  <c r="J258" i="16" s="1"/>
  <c r="I249" i="16"/>
  <c r="J249" i="16" s="1"/>
  <c r="I248" i="16"/>
  <c r="J248" i="16" s="1"/>
  <c r="I247" i="16"/>
  <c r="J247" i="16" s="1"/>
  <c r="I246" i="16"/>
  <c r="J246" i="16" s="1"/>
  <c r="I245" i="16"/>
  <c r="J245" i="16" s="1"/>
  <c r="I244" i="16"/>
  <c r="J244" i="16" s="1"/>
  <c r="I243" i="16"/>
  <c r="J243" i="16" s="1"/>
  <c r="I242" i="16"/>
  <c r="J242" i="16" s="1"/>
  <c r="I241" i="16"/>
  <c r="J241" i="16" s="1"/>
  <c r="I240" i="16"/>
  <c r="J240" i="16" s="1"/>
  <c r="I239" i="16"/>
  <c r="J239" i="16" s="1"/>
  <c r="I238" i="16"/>
  <c r="J238" i="16" s="1"/>
  <c r="I237" i="16"/>
  <c r="J237" i="16" s="1"/>
  <c r="I236" i="16"/>
  <c r="J236" i="16" s="1"/>
  <c r="I235" i="16"/>
  <c r="J235" i="16" s="1"/>
  <c r="I234" i="16"/>
  <c r="J234" i="16" s="1"/>
  <c r="I233" i="16"/>
  <c r="J233" i="16" s="1"/>
  <c r="I232" i="16"/>
  <c r="J232" i="16" s="1"/>
  <c r="I231" i="16"/>
  <c r="J231" i="16" s="1"/>
  <c r="I230" i="16"/>
  <c r="J230" i="16" s="1"/>
  <c r="I229" i="16"/>
  <c r="J229" i="16" s="1"/>
  <c r="I228" i="16"/>
  <c r="J228" i="16" s="1"/>
  <c r="I227" i="16"/>
  <c r="J227" i="16" s="1"/>
  <c r="I226" i="16"/>
  <c r="J226" i="16" s="1"/>
  <c r="I217" i="16"/>
  <c r="I216" i="16"/>
  <c r="I215" i="16"/>
  <c r="I214" i="16"/>
  <c r="I213" i="16"/>
  <c r="J213" i="16" s="1"/>
  <c r="I212" i="16"/>
  <c r="J212" i="16" s="1"/>
  <c r="I211" i="16"/>
  <c r="J211" i="16" s="1"/>
  <c r="I210" i="16"/>
  <c r="J210" i="16" s="1"/>
  <c r="I209" i="16"/>
  <c r="J209" i="16" s="1"/>
  <c r="I208" i="16"/>
  <c r="J208" i="16" s="1"/>
  <c r="I207" i="16"/>
  <c r="J207" i="16" s="1"/>
  <c r="I206" i="16"/>
  <c r="J206" i="16" s="1"/>
  <c r="I205" i="16"/>
  <c r="J205" i="16" s="1"/>
  <c r="I204" i="16"/>
  <c r="J204" i="16" s="1"/>
  <c r="I203" i="16"/>
  <c r="J203" i="16" s="1"/>
  <c r="I202" i="16"/>
  <c r="J202" i="16" s="1"/>
  <c r="I97" i="16"/>
  <c r="J97" i="16" s="1"/>
  <c r="I96" i="16"/>
  <c r="J96" i="16" s="1"/>
  <c r="I95" i="16"/>
  <c r="J95" i="16" s="1"/>
  <c r="I94" i="16"/>
  <c r="J94" i="16" s="1"/>
  <c r="I93" i="16"/>
  <c r="J93" i="16" s="1"/>
  <c r="I92" i="16"/>
  <c r="J92" i="16" s="1"/>
  <c r="I91" i="16"/>
  <c r="J91" i="16" s="1"/>
  <c r="I90" i="16"/>
  <c r="J90" i="16" s="1"/>
  <c r="J89" i="16"/>
  <c r="J88" i="16"/>
  <c r="J87" i="16"/>
  <c r="J86" i="16"/>
  <c r="J85" i="16"/>
  <c r="J84" i="16"/>
  <c r="J83" i="16"/>
  <c r="J82" i="16"/>
  <c r="I81" i="16"/>
  <c r="J81" i="16" s="1"/>
  <c r="I80" i="16"/>
  <c r="J80" i="16" s="1"/>
  <c r="I79" i="16"/>
  <c r="J79" i="16" s="1"/>
  <c r="I78" i="16"/>
  <c r="J78" i="16" s="1"/>
  <c r="I77" i="16"/>
  <c r="J77" i="16" s="1"/>
  <c r="I76" i="16"/>
  <c r="J76" i="16" s="1"/>
  <c r="I75" i="16"/>
  <c r="J75" i="16" s="1"/>
  <c r="I74" i="16"/>
  <c r="J74" i="16" s="1"/>
  <c r="I73" i="16"/>
  <c r="J73" i="16" s="1"/>
  <c r="I72" i="16"/>
  <c r="J72" i="16" s="1"/>
  <c r="I71" i="16"/>
  <c r="J71" i="16" s="1"/>
  <c r="I70" i="16"/>
  <c r="J70" i="16" s="1"/>
  <c r="I69" i="16"/>
  <c r="J69" i="16" s="1"/>
  <c r="I68" i="16"/>
  <c r="J68" i="16" s="1"/>
  <c r="I67" i="16"/>
  <c r="J67" i="16" s="1"/>
  <c r="I66" i="16"/>
  <c r="J66" i="16" s="1"/>
  <c r="J65" i="16"/>
  <c r="J64" i="16"/>
  <c r="J63" i="16"/>
  <c r="J62" i="16"/>
  <c r="J61" i="16"/>
  <c r="J60" i="16"/>
  <c r="J59" i="16"/>
  <c r="J58" i="16"/>
  <c r="I57" i="16"/>
  <c r="J57" i="16" s="1"/>
  <c r="I56" i="16"/>
  <c r="J56" i="16" s="1"/>
  <c r="I55" i="16"/>
  <c r="J55" i="16" s="1"/>
  <c r="I54" i="16"/>
  <c r="J54" i="16" s="1"/>
  <c r="I53" i="16"/>
  <c r="J53" i="16" s="1"/>
  <c r="I52" i="16"/>
  <c r="J52" i="16" s="1"/>
  <c r="I51" i="16"/>
  <c r="J51" i="16" s="1"/>
  <c r="I50" i="16"/>
  <c r="J50" i="16" s="1"/>
  <c r="I49" i="16"/>
  <c r="J49" i="16" s="1"/>
  <c r="I48" i="16"/>
  <c r="J48" i="16" s="1"/>
  <c r="I47" i="16"/>
  <c r="J47" i="16" s="1"/>
  <c r="I46" i="16"/>
  <c r="J46" i="16" s="1"/>
  <c r="I45" i="16"/>
  <c r="J45" i="16" s="1"/>
  <c r="I44" i="16"/>
  <c r="J44" i="16" s="1"/>
  <c r="I43" i="16"/>
  <c r="J43" i="16" s="1"/>
  <c r="I42" i="16"/>
  <c r="J42" i="16" s="1"/>
  <c r="I41" i="16"/>
  <c r="J41" i="16" s="1"/>
  <c r="I40" i="16"/>
  <c r="J40" i="16" s="1"/>
  <c r="I39" i="16"/>
  <c r="J39" i="16" s="1"/>
  <c r="I38" i="16"/>
  <c r="J38" i="16" s="1"/>
  <c r="I37" i="16"/>
  <c r="J37" i="16" s="1"/>
  <c r="I36" i="16"/>
  <c r="J36" i="16" s="1"/>
  <c r="I35" i="16"/>
  <c r="J35" i="16" s="1"/>
  <c r="I34" i="16"/>
  <c r="J34" i="16" s="1"/>
  <c r="J33" i="16"/>
  <c r="J32" i="16"/>
  <c r="J31" i="16"/>
  <c r="J30" i="16"/>
  <c r="J29" i="16"/>
  <c r="J28" i="16"/>
  <c r="J27" i="16"/>
  <c r="J26" i="16"/>
  <c r="I25" i="16"/>
  <c r="J25" i="16" s="1"/>
  <c r="I24" i="16"/>
  <c r="J24" i="16" s="1"/>
  <c r="I23" i="16"/>
  <c r="J23" i="16" s="1"/>
  <c r="I22" i="16"/>
  <c r="J22" i="16" s="1"/>
  <c r="I21" i="16"/>
  <c r="J21" i="16" s="1"/>
  <c r="I20" i="16"/>
  <c r="J20" i="16" s="1"/>
  <c r="I19" i="16"/>
  <c r="J19" i="16" s="1"/>
  <c r="I18" i="16"/>
  <c r="J18" i="16" s="1"/>
  <c r="I17" i="16"/>
  <c r="J17" i="16" s="1"/>
  <c r="I16" i="16"/>
  <c r="J16" i="16" s="1"/>
  <c r="I15" i="16"/>
  <c r="J15" i="16" s="1"/>
  <c r="I14" i="16"/>
  <c r="J14" i="16" s="1"/>
  <c r="I13" i="16"/>
  <c r="J13" i="16" s="1"/>
  <c r="I12" i="16"/>
  <c r="J12" i="16" s="1"/>
  <c r="I11" i="16"/>
  <c r="J11" i="16" s="1"/>
  <c r="I10" i="16"/>
  <c r="J10" i="16" s="1"/>
  <c r="J9" i="16"/>
  <c r="J8" i="16"/>
  <c r="J7" i="16"/>
  <c r="J6" i="16"/>
  <c r="J5" i="16"/>
  <c r="J4" i="16"/>
  <c r="J3" i="16"/>
  <c r="J2" i="16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03" i="1"/>
  <c r="J804" i="1"/>
  <c r="J805" i="1"/>
  <c r="J806" i="1"/>
  <c r="J807" i="1"/>
  <c r="J802" i="1"/>
  <c r="J691" i="1"/>
  <c r="J692" i="1"/>
  <c r="J693" i="1"/>
  <c r="J665" i="1"/>
  <c r="J664" i="1"/>
  <c r="J663" i="1"/>
  <c r="J662" i="1"/>
  <c r="J721" i="1"/>
  <c r="J720" i="1"/>
  <c r="J719" i="1"/>
  <c r="J718" i="1"/>
  <c r="J690" i="1"/>
  <c r="J717" i="1"/>
  <c r="J716" i="1"/>
  <c r="J715" i="1"/>
  <c r="J714" i="1"/>
  <c r="I703" i="1"/>
  <c r="J703" i="1" s="1"/>
  <c r="I702" i="1"/>
  <c r="J702" i="1" s="1"/>
  <c r="I701" i="1"/>
  <c r="J701" i="1" s="1"/>
  <c r="I700" i="1"/>
  <c r="J700" i="1" s="1"/>
  <c r="I677" i="1"/>
  <c r="J677" i="1" s="1"/>
  <c r="I676" i="1"/>
  <c r="J676" i="1" s="1"/>
  <c r="I675" i="1"/>
  <c r="J675" i="1" s="1"/>
  <c r="I674" i="1"/>
  <c r="J674" i="1" s="1"/>
  <c r="I653" i="1"/>
  <c r="J653" i="1" s="1"/>
  <c r="I652" i="1"/>
  <c r="J652" i="1" s="1"/>
  <c r="I651" i="1"/>
  <c r="J651" i="1" s="1"/>
  <c r="I650" i="1"/>
  <c r="J650" i="1" s="1"/>
  <c r="R640" i="1"/>
  <c r="R638" i="1"/>
  <c r="R636" i="1"/>
  <c r="R634" i="1"/>
  <c r="R632" i="1"/>
  <c r="R630" i="1"/>
  <c r="R641" i="1"/>
  <c r="R639" i="1"/>
  <c r="R637" i="1"/>
  <c r="R635" i="1"/>
  <c r="R633" i="1"/>
  <c r="R631" i="1"/>
  <c r="R628" i="1"/>
  <c r="R626" i="1"/>
  <c r="R624" i="1"/>
  <c r="R623" i="1"/>
  <c r="R621" i="1"/>
  <c r="R618" i="1"/>
  <c r="R616" i="1"/>
  <c r="R614" i="1"/>
  <c r="R613" i="1"/>
  <c r="R611" i="1"/>
  <c r="R609" i="1"/>
  <c r="R606" i="1"/>
  <c r="R605" i="1"/>
  <c r="R603" i="1"/>
  <c r="R600" i="1"/>
  <c r="R598" i="1"/>
  <c r="R597" i="1"/>
  <c r="R595" i="1"/>
  <c r="R592" i="1"/>
  <c r="R590" i="1"/>
  <c r="R589" i="1"/>
  <c r="R587" i="1"/>
  <c r="R585" i="1"/>
  <c r="R583" i="1"/>
  <c r="R581" i="1"/>
  <c r="R578" i="1"/>
  <c r="R577" i="1"/>
  <c r="R575" i="1"/>
  <c r="R573" i="1"/>
  <c r="R570" i="1"/>
  <c r="R568" i="1"/>
  <c r="R566" i="1"/>
  <c r="R565" i="1"/>
  <c r="R563" i="1"/>
  <c r="R564" i="1"/>
  <c r="R567" i="1"/>
  <c r="R569" i="1"/>
  <c r="R571" i="1"/>
  <c r="R572" i="1"/>
  <c r="R574" i="1"/>
  <c r="R576" i="1"/>
  <c r="R579" i="1"/>
  <c r="R580" i="1"/>
  <c r="R582" i="1"/>
  <c r="R584" i="1"/>
  <c r="R586" i="1"/>
  <c r="R588" i="1"/>
  <c r="R591" i="1"/>
  <c r="R593" i="1"/>
  <c r="R594" i="1"/>
  <c r="R596" i="1"/>
  <c r="R599" i="1"/>
  <c r="R601" i="1"/>
  <c r="R562" i="1"/>
  <c r="I232" i="1"/>
  <c r="I228" i="1"/>
  <c r="J447" i="1"/>
  <c r="J446" i="1"/>
  <c r="J437" i="1"/>
  <c r="J436" i="1"/>
  <c r="J435" i="1"/>
  <c r="J434" i="1"/>
  <c r="I445" i="1"/>
  <c r="J445" i="1" s="1"/>
  <c r="I444" i="1"/>
  <c r="J444" i="1" s="1"/>
  <c r="I443" i="1"/>
  <c r="J443" i="1" s="1"/>
  <c r="I442" i="1"/>
  <c r="J442" i="1" s="1"/>
  <c r="J425" i="1"/>
  <c r="J424" i="1"/>
  <c r="I481" i="1"/>
  <c r="J481" i="1" s="1"/>
  <c r="I480" i="1"/>
  <c r="J480" i="1" s="1"/>
  <c r="I479" i="1"/>
  <c r="J479" i="1" s="1"/>
  <c r="I478" i="1"/>
  <c r="J478" i="1" s="1"/>
  <c r="I473" i="1"/>
  <c r="J473" i="1" s="1"/>
  <c r="I472" i="1"/>
  <c r="J472" i="1" s="1"/>
  <c r="I471" i="1"/>
  <c r="J471" i="1" s="1"/>
  <c r="I470" i="1"/>
  <c r="J470" i="1" s="1"/>
  <c r="J461" i="1"/>
  <c r="J460" i="1"/>
  <c r="J459" i="1"/>
  <c r="J458" i="1"/>
  <c r="I449" i="1"/>
  <c r="J449" i="1" s="1"/>
  <c r="I448" i="1"/>
  <c r="J448" i="1" s="1"/>
  <c r="I423" i="1"/>
  <c r="J423" i="1" s="1"/>
  <c r="I422" i="1"/>
  <c r="J422" i="1" s="1"/>
  <c r="I413" i="1"/>
  <c r="J413" i="1" s="1"/>
  <c r="I412" i="1"/>
  <c r="J412" i="1" s="1"/>
  <c r="I411" i="1"/>
  <c r="J411" i="1" s="1"/>
  <c r="I410" i="1"/>
  <c r="J410" i="1" s="1"/>
  <c r="J431" i="1"/>
  <c r="J430" i="1"/>
  <c r="J409" i="1"/>
  <c r="J408" i="1"/>
  <c r="I477" i="1"/>
  <c r="J477" i="1" s="1"/>
  <c r="I476" i="1"/>
  <c r="J476" i="1" s="1"/>
  <c r="I475" i="1"/>
  <c r="J475" i="1" s="1"/>
  <c r="I474" i="1"/>
  <c r="J474" i="1" s="1"/>
  <c r="I469" i="1"/>
  <c r="J469" i="1" s="1"/>
  <c r="I468" i="1"/>
  <c r="J468" i="1" s="1"/>
  <c r="I467" i="1"/>
  <c r="J467" i="1" s="1"/>
  <c r="I466" i="1"/>
  <c r="J466" i="1" s="1"/>
  <c r="I457" i="1"/>
  <c r="J457" i="1" s="1"/>
  <c r="I456" i="1"/>
  <c r="J456" i="1" s="1"/>
  <c r="I455" i="1"/>
  <c r="J455" i="1" s="1"/>
  <c r="I454" i="1"/>
  <c r="J454" i="1" s="1"/>
  <c r="I433" i="1"/>
  <c r="J433" i="1" s="1"/>
  <c r="I432" i="1"/>
  <c r="J432" i="1" s="1"/>
  <c r="I421" i="1"/>
  <c r="J421" i="1" s="1"/>
  <c r="I420" i="1"/>
  <c r="J420" i="1" s="1"/>
  <c r="I419" i="1"/>
  <c r="J419" i="1" s="1"/>
  <c r="I418" i="1"/>
  <c r="J418" i="1" s="1"/>
  <c r="I407" i="1"/>
  <c r="I406" i="1"/>
  <c r="P320" i="1"/>
  <c r="P318" i="1"/>
  <c r="P316" i="1"/>
  <c r="P314" i="1"/>
  <c r="P312" i="1"/>
  <c r="P310" i="1"/>
  <c r="P308" i="1"/>
  <c r="P306" i="1"/>
  <c r="P305" i="1"/>
  <c r="P302" i="1"/>
  <c r="P300" i="1"/>
  <c r="P298" i="1"/>
  <c r="P297" i="1"/>
  <c r="P295" i="1"/>
  <c r="P293" i="1"/>
  <c r="P291" i="1"/>
  <c r="P288" i="1"/>
  <c r="P286" i="1"/>
  <c r="P285" i="1"/>
  <c r="P283" i="1"/>
  <c r="P281" i="1"/>
  <c r="P279" i="1"/>
  <c r="P276" i="1"/>
  <c r="P274" i="1"/>
  <c r="P273" i="1"/>
  <c r="P271" i="1"/>
  <c r="P268" i="1"/>
  <c r="P266" i="1"/>
  <c r="P264" i="1"/>
  <c r="P262" i="1"/>
  <c r="P260" i="1"/>
  <c r="P259" i="1"/>
  <c r="P256" i="1"/>
  <c r="P254" i="1"/>
  <c r="P252" i="1"/>
  <c r="P251" i="1"/>
  <c r="P249" i="1"/>
  <c r="P247" i="1"/>
  <c r="P244" i="1"/>
  <c r="P242" i="1"/>
  <c r="P321" i="1"/>
  <c r="P319" i="1"/>
  <c r="P317" i="1"/>
  <c r="P315" i="1"/>
  <c r="P313" i="1"/>
  <c r="P311" i="1"/>
  <c r="P309" i="1"/>
  <c r="P307" i="1"/>
  <c r="P304" i="1"/>
  <c r="P303" i="1"/>
  <c r="P301" i="1"/>
  <c r="P299" i="1"/>
  <c r="P296" i="1"/>
  <c r="P294" i="1"/>
  <c r="P292" i="1"/>
  <c r="P290" i="1"/>
  <c r="P289" i="1"/>
  <c r="P287" i="1"/>
  <c r="P284" i="1"/>
  <c r="P282" i="1"/>
  <c r="P280" i="1"/>
  <c r="P278" i="1"/>
  <c r="P277" i="1"/>
  <c r="P275" i="1"/>
  <c r="P272" i="1"/>
  <c r="P270" i="1"/>
  <c r="P269" i="1"/>
  <c r="P267" i="1"/>
  <c r="P265" i="1"/>
  <c r="P263" i="1"/>
  <c r="P261" i="1"/>
  <c r="P258" i="1"/>
  <c r="P257" i="1"/>
  <c r="P255" i="1"/>
  <c r="P253" i="1"/>
  <c r="P250" i="1"/>
  <c r="P248" i="1"/>
  <c r="P246" i="1"/>
  <c r="P245" i="1"/>
  <c r="P243" i="1"/>
  <c r="I237" i="1" l="1"/>
  <c r="J237" i="1" s="1"/>
  <c r="I236" i="1"/>
  <c r="J236" i="1" s="1"/>
  <c r="I235" i="1"/>
  <c r="J235" i="1" s="1"/>
  <c r="I234" i="1"/>
  <c r="J234" i="1" s="1"/>
  <c r="I229" i="1"/>
  <c r="J229" i="1" s="1"/>
  <c r="J228" i="1"/>
  <c r="I227" i="1"/>
  <c r="J227" i="1" s="1"/>
  <c r="I226" i="1"/>
  <c r="J226" i="1" s="1"/>
  <c r="I217" i="1"/>
  <c r="J217" i="1" s="1"/>
  <c r="I216" i="1"/>
  <c r="J216" i="1" s="1"/>
  <c r="I215" i="1"/>
  <c r="J215" i="1" s="1"/>
  <c r="I214" i="1"/>
  <c r="J214" i="1" s="1"/>
  <c r="I205" i="1"/>
  <c r="J205" i="1" s="1"/>
  <c r="I204" i="1"/>
  <c r="J204" i="1" s="1"/>
  <c r="I203" i="1"/>
  <c r="J203" i="1" s="1"/>
  <c r="I202" i="1"/>
  <c r="J202" i="1" s="1"/>
  <c r="I193" i="1"/>
  <c r="J193" i="1" s="1"/>
  <c r="I192" i="1"/>
  <c r="J192" i="1" s="1"/>
  <c r="I191" i="1"/>
  <c r="J191" i="1" s="1"/>
  <c r="I190" i="1"/>
  <c r="J190" i="1" s="1"/>
  <c r="I181" i="1"/>
  <c r="J181" i="1" s="1"/>
  <c r="I180" i="1"/>
  <c r="J180" i="1" s="1"/>
  <c r="I179" i="1"/>
  <c r="J179" i="1" s="1"/>
  <c r="I178" i="1"/>
  <c r="J178" i="1" s="1"/>
  <c r="I169" i="1"/>
  <c r="J169" i="1" s="1"/>
  <c r="I168" i="1"/>
  <c r="J168" i="1" s="1"/>
  <c r="I167" i="1"/>
  <c r="J167" i="1" s="1"/>
  <c r="I166" i="1"/>
  <c r="J166" i="1" s="1"/>
  <c r="I241" i="1"/>
  <c r="J241" i="1" s="1"/>
  <c r="I240" i="1"/>
  <c r="J240" i="1" s="1"/>
  <c r="I239" i="1"/>
  <c r="J239" i="1" s="1"/>
  <c r="I231" i="1"/>
  <c r="J231" i="1" s="1"/>
  <c r="J232" i="1"/>
  <c r="I233" i="1"/>
  <c r="J233" i="1" s="1"/>
  <c r="I238" i="1"/>
  <c r="J238" i="1" s="1"/>
  <c r="I230" i="1"/>
  <c r="J230" i="1" s="1"/>
  <c r="I221" i="1"/>
  <c r="J221" i="1" s="1"/>
  <c r="I220" i="1"/>
  <c r="J220" i="1" s="1"/>
  <c r="I219" i="1"/>
  <c r="J219" i="1" s="1"/>
  <c r="I218" i="1"/>
  <c r="J218" i="1" s="1"/>
  <c r="I209" i="1"/>
  <c r="J209" i="1" s="1"/>
  <c r="I208" i="1"/>
  <c r="J208" i="1" s="1"/>
  <c r="I207" i="1"/>
  <c r="J207" i="1" s="1"/>
  <c r="I206" i="1"/>
  <c r="J206" i="1" s="1"/>
  <c r="I197" i="1"/>
  <c r="J197" i="1" s="1"/>
  <c r="I196" i="1"/>
  <c r="J196" i="1" s="1"/>
  <c r="I195" i="1"/>
  <c r="J195" i="1" s="1"/>
  <c r="I194" i="1"/>
  <c r="J194" i="1" s="1"/>
  <c r="I185" i="1"/>
  <c r="J185" i="1" s="1"/>
  <c r="I184" i="1"/>
  <c r="J184" i="1" s="1"/>
  <c r="I183" i="1"/>
  <c r="J183" i="1" s="1"/>
  <c r="I182" i="1"/>
  <c r="J182" i="1" s="1"/>
  <c r="I173" i="1"/>
  <c r="J173" i="1" s="1"/>
  <c r="I172" i="1"/>
  <c r="J172" i="1" s="1"/>
  <c r="I171" i="1"/>
  <c r="J171" i="1" s="1"/>
  <c r="I170" i="1"/>
  <c r="J170" i="1" s="1"/>
  <c r="I10" i="1"/>
  <c r="J10" i="1" s="1"/>
  <c r="I58" i="1"/>
  <c r="J58" i="1" s="1"/>
  <c r="I81" i="1"/>
  <c r="J81" i="1" s="1"/>
  <c r="I80" i="1"/>
  <c r="J80" i="1" s="1"/>
  <c r="I79" i="1"/>
  <c r="J79" i="1" s="1"/>
  <c r="I78" i="1"/>
  <c r="J78" i="1" s="1"/>
  <c r="I73" i="1"/>
  <c r="J73" i="1" s="1"/>
  <c r="I72" i="1"/>
  <c r="J72" i="1" s="1"/>
  <c r="I71" i="1"/>
  <c r="J71" i="1" s="1"/>
  <c r="I70" i="1"/>
  <c r="J70" i="1" s="1"/>
  <c r="I61" i="1"/>
  <c r="J61" i="1" s="1"/>
  <c r="I60" i="1"/>
  <c r="J60" i="1" s="1"/>
  <c r="I59" i="1"/>
  <c r="J59" i="1" s="1"/>
  <c r="I49" i="1"/>
  <c r="J49" i="1" s="1"/>
  <c r="I48" i="1"/>
  <c r="J48" i="1" s="1"/>
  <c r="I47" i="1"/>
  <c r="J47" i="1" s="1"/>
  <c r="I46" i="1"/>
  <c r="J46" i="1" s="1"/>
  <c r="I37" i="1"/>
  <c r="J37" i="1" s="1"/>
  <c r="I36" i="1"/>
  <c r="J36" i="1" s="1"/>
  <c r="I35" i="1"/>
  <c r="J35" i="1" s="1"/>
  <c r="I34" i="1"/>
  <c r="J34" i="1" s="1"/>
  <c r="I25" i="1"/>
  <c r="J25" i="1" s="1"/>
  <c r="I24" i="1"/>
  <c r="J24" i="1" s="1"/>
  <c r="I23" i="1"/>
  <c r="J23" i="1" s="1"/>
  <c r="I22" i="1"/>
  <c r="J22" i="1" s="1"/>
  <c r="I13" i="1"/>
  <c r="J13" i="1" s="1"/>
  <c r="I12" i="1"/>
  <c r="J12" i="1" s="1"/>
  <c r="I11" i="1"/>
  <c r="J11" i="1" s="1"/>
  <c r="I77" i="1"/>
  <c r="J77" i="1" s="1"/>
  <c r="I76" i="1"/>
  <c r="J76" i="1" s="1"/>
  <c r="I75" i="1"/>
  <c r="J75" i="1" s="1"/>
  <c r="I74" i="1"/>
  <c r="J74" i="1" s="1"/>
  <c r="I69" i="1"/>
  <c r="J69" i="1" s="1"/>
  <c r="I68" i="1"/>
  <c r="J68" i="1" s="1"/>
  <c r="I67" i="1"/>
  <c r="J67" i="1" s="1"/>
  <c r="I66" i="1"/>
  <c r="J66" i="1" s="1"/>
  <c r="I57" i="1"/>
  <c r="J57" i="1" s="1"/>
  <c r="I56" i="1"/>
  <c r="J56" i="1" s="1"/>
  <c r="I55" i="1"/>
  <c r="J55" i="1" s="1"/>
  <c r="I54" i="1"/>
  <c r="J54" i="1" s="1"/>
  <c r="I45" i="1"/>
  <c r="J45" i="1" s="1"/>
  <c r="I44" i="1"/>
  <c r="J44" i="1" s="1"/>
  <c r="I43" i="1"/>
  <c r="J43" i="1" s="1"/>
  <c r="I42" i="1"/>
  <c r="J42" i="1" s="1"/>
  <c r="I33" i="1"/>
  <c r="J33" i="1" s="1"/>
  <c r="I32" i="1"/>
  <c r="J32" i="1" s="1"/>
  <c r="I31" i="1"/>
  <c r="J31" i="1" s="1"/>
  <c r="I30" i="1"/>
  <c r="J30" i="1" s="1"/>
  <c r="I21" i="1"/>
  <c r="J21" i="1" s="1"/>
  <c r="I20" i="1"/>
  <c r="J20" i="1" s="1"/>
  <c r="I19" i="1"/>
  <c r="J19" i="1" s="1"/>
  <c r="I18" i="1"/>
  <c r="J18" i="1" s="1"/>
  <c r="I9" i="1"/>
  <c r="J9" i="1" s="1"/>
  <c r="I8" i="1"/>
  <c r="J8" i="1" s="1"/>
  <c r="I7" i="1"/>
  <c r="J7" i="1" s="1"/>
  <c r="I6" i="1"/>
  <c r="J6" i="1" s="1"/>
  <c r="J65" i="1"/>
  <c r="J64" i="1"/>
  <c r="J63" i="1"/>
  <c r="J62" i="1"/>
  <c r="J41" i="1"/>
  <c r="J40" i="1"/>
  <c r="J39" i="1"/>
  <c r="J38" i="1"/>
  <c r="J17" i="1"/>
  <c r="J16" i="1"/>
  <c r="J15" i="1"/>
  <c r="J14" i="1"/>
  <c r="J53" i="1"/>
  <c r="J52" i="1"/>
  <c r="J51" i="1"/>
  <c r="J50" i="1"/>
  <c r="J29" i="1"/>
  <c r="J28" i="1"/>
  <c r="J27" i="1"/>
  <c r="J26" i="1"/>
  <c r="J5" i="1"/>
  <c r="J4" i="1"/>
  <c r="J3" i="1"/>
  <c r="J2" i="1"/>
  <c r="AB1" i="3"/>
  <c r="W1" i="3"/>
  <c r="Y1" i="3"/>
  <c r="Z1" i="3"/>
  <c r="AA1" i="3"/>
  <c r="J1" i="3"/>
  <c r="K1" i="3"/>
  <c r="M1" i="3"/>
  <c r="N1" i="3"/>
  <c r="O1" i="3"/>
  <c r="R1" i="3"/>
  <c r="S1" i="3"/>
  <c r="T1" i="3"/>
  <c r="U1" i="3"/>
  <c r="G2" i="3" l="1"/>
  <c r="C2" i="3"/>
  <c r="B2" i="3"/>
  <c r="A2" i="3"/>
  <c r="I1" i="3"/>
  <c r="G1" i="3"/>
  <c r="C1" i="3"/>
  <c r="A1" i="3"/>
</calcChain>
</file>

<file path=xl/sharedStrings.xml><?xml version="1.0" encoding="utf-8"?>
<sst xmlns="http://schemas.openxmlformats.org/spreadsheetml/2006/main" count="12268" uniqueCount="442">
  <si>
    <t>Taux de germination</t>
  </si>
  <si>
    <t>Nb de fruits</t>
  </si>
  <si>
    <t>Commentaires</t>
  </si>
  <si>
    <t>Objectifs</t>
  </si>
  <si>
    <t>Protocole</t>
  </si>
  <si>
    <t>Mesures</t>
  </si>
  <si>
    <t>Espèces</t>
  </si>
  <si>
    <t>Variétés</t>
  </si>
  <si>
    <t>Fournisseurs</t>
  </si>
  <si>
    <t>Ref</t>
  </si>
  <si>
    <t>Plantes</t>
  </si>
  <si>
    <t>Numéro de lot</t>
  </si>
  <si>
    <t>Identifiant</t>
  </si>
  <si>
    <t>HYPOTHESE</t>
  </si>
  <si>
    <t>&gt; Grâce aux formules d'excel, dans la feuille de traitement (pas dans données) on fait correspondre l'identifiant aux tests correspondants</t>
  </si>
  <si>
    <t>Ne rentrer que les valeurs issues des mesures</t>
  </si>
  <si>
    <t>Utilisation du document :</t>
  </si>
  <si>
    <t>Utiliser des formules excel pour calculer les indicateurs intéressants (cf cases en orange)</t>
  </si>
  <si>
    <t>ATTENTION avec les formules, si vous ne rentrez pas toujours les mesures dans le même ordre (toujours les mêmes identifiants dans le même ordre) cela peut être faux</t>
  </si>
  <si>
    <t>BIEN VERIFIER que les formules vont chercher les valeurs dans les bonnes cases à chaque nouvelle date</t>
  </si>
  <si>
    <t>DATES : pour les dates calculées, les coller de façon définitive une fois que vous les avez toutes afin d'alléger le fichier (ex date de germination quand tout à germer, copier coller en valeurs les dates calculées pour excel comme ça il n'y a plus de formul ensuite)</t>
  </si>
  <si>
    <t>Test 1</t>
  </si>
  <si>
    <t>Test 2</t>
  </si>
  <si>
    <t>Test 3</t>
  </si>
  <si>
    <t>&gt; en étirant les lignes pour incrémenter les nouvelles lignes de l'onglet données, cet onglet se rempli seul</t>
  </si>
  <si>
    <t>fin de l'experience</t>
  </si>
  <si>
    <t>Conductivité</t>
  </si>
  <si>
    <t>1/semaine</t>
  </si>
  <si>
    <t>Nombre de fleurs</t>
  </si>
  <si>
    <t>Nombre de fruits</t>
  </si>
  <si>
    <t>Nombre de graines germées</t>
  </si>
  <si>
    <t>pH</t>
  </si>
  <si>
    <t>Taux de survie</t>
  </si>
  <si>
    <t>Ici on écrit toutes les observations datées, les photos, les différentes actions (engrais, traitement etc.)</t>
  </si>
  <si>
    <t>Date de floraison</t>
  </si>
  <si>
    <t>1 seule fois dès le premier fruit mûr observé</t>
  </si>
  <si>
    <t>Moyenne</t>
  </si>
  <si>
    <t>Ecart-type</t>
  </si>
  <si>
    <t>Intervalle de confiance</t>
  </si>
  <si>
    <t>A copier à partir du tableau croisé dynamique</t>
  </si>
  <si>
    <t xml:space="preserve">utiliser la formule suivante : </t>
  </si>
  <si>
    <t>INTERVALLE.CONFIANCE.NORMAL()</t>
  </si>
  <si>
    <t>Merci de créer un onglet par analyse (germination, hauteur, récolte etc.)</t>
  </si>
  <si>
    <t xml:space="preserve">Tableau croisée dynamique N°2
</t>
  </si>
  <si>
    <t>Graphique 2 associé aux donnés à gauche (titre et noms des axes)</t>
  </si>
  <si>
    <t>Graphique 1 associé aux donnés à gauche (titre et noms des axes)</t>
  </si>
  <si>
    <r>
      <rPr>
        <b/>
        <sz val="14"/>
        <color rgb="FFE60050"/>
        <rFont val="Calibri"/>
        <family val="2"/>
        <scheme val="minor"/>
      </rPr>
      <t>TITRE GENERAL</t>
    </r>
    <r>
      <rPr>
        <sz val="14"/>
        <color theme="1"/>
        <rFont val="Calibri"/>
        <family val="2"/>
        <scheme val="minor"/>
      </rPr>
      <t xml:space="preserve"> : </t>
    </r>
    <r>
      <rPr>
        <sz val="14"/>
        <color theme="0" tint="-0.34998626667073579"/>
        <rFont val="Calibri"/>
        <family val="2"/>
        <scheme val="minor"/>
      </rPr>
      <t>Analyse de la hauteur</t>
    </r>
  </si>
  <si>
    <r>
      <rPr>
        <b/>
        <sz val="14"/>
        <color rgb="FF00A0BE"/>
        <rFont val="Calibri"/>
        <family val="2"/>
        <scheme val="minor"/>
      </rPr>
      <t>TITRE</t>
    </r>
    <r>
      <rPr>
        <sz val="14"/>
        <color theme="1"/>
        <rFont val="Calibri"/>
        <family val="2"/>
        <scheme val="minor"/>
      </rPr>
      <t xml:space="preserve"> : </t>
    </r>
    <r>
      <rPr>
        <sz val="14"/>
        <color theme="0" tint="-0.34998626667073579"/>
        <rFont val="Calibri"/>
        <family val="2"/>
        <scheme val="minor"/>
      </rPr>
      <t>Hauteur en fonction du temps</t>
    </r>
  </si>
  <si>
    <r>
      <rPr>
        <b/>
        <sz val="14"/>
        <color rgb="FF00A0BE"/>
        <rFont val="Calibri"/>
        <family val="2"/>
        <scheme val="minor"/>
      </rPr>
      <t>TITRE</t>
    </r>
    <r>
      <rPr>
        <sz val="14"/>
        <color theme="1"/>
        <rFont val="Calibri"/>
        <family val="2"/>
        <scheme val="minor"/>
      </rPr>
      <t xml:space="preserve"> : </t>
    </r>
    <r>
      <rPr>
        <sz val="14"/>
        <color theme="0" tint="-0.34998626667073579"/>
        <rFont val="Calibri"/>
        <family val="2"/>
        <scheme val="minor"/>
      </rPr>
      <t>Hauteur en fonction de la nutrition</t>
    </r>
  </si>
  <si>
    <t>Date de lancement :</t>
  </si>
  <si>
    <t>Hypothèses</t>
  </si>
  <si>
    <t>rentrer les variations et leur code</t>
  </si>
  <si>
    <t>Suivi</t>
  </si>
  <si>
    <t>TOUTES les observations et actions doivent y figurer</t>
  </si>
  <si>
    <t>Mesure</t>
  </si>
  <si>
    <t>traitement</t>
  </si>
  <si>
    <t>Analyse (model)</t>
  </si>
  <si>
    <t>Comment ordonner ses analyses</t>
  </si>
  <si>
    <t>Relevé de mesure</t>
  </si>
  <si>
    <t>feuille à imprimer pour relever les mesures en temps réel</t>
  </si>
  <si>
    <t>etiquette</t>
  </si>
  <si>
    <t>à imprimer pour coller sur l'étagère de l'experience</t>
  </si>
  <si>
    <t>colonnes dont les cases vont se remplir grâce à des formules excel (expl ci-dessus)</t>
  </si>
  <si>
    <t>colonnes dont les valeurs sont à aller chercher dans la feuilles de données avec la formule : SI(ESTVIDE(Mesures!F2);"NA";Mesures!F2)</t>
  </si>
  <si>
    <t>2 types de formules peuvent être utilisées : 
* RECHERCHEV(valeur à chercher;séléctionner la table de matrice dans "Hypothèses" correspondant au test;Rentrer le numéro de la colonne (1 ou 2) de la table précédente correspondant au resultat chercher)
*Si(condition;valeur si vrai;valeur i faux)</t>
  </si>
  <si>
    <t>check list</t>
  </si>
  <si>
    <t>Vérification du stock</t>
  </si>
  <si>
    <t>Vérification  des paramètres</t>
  </si>
  <si>
    <t>Répartition alétoire des pots sur les étagères</t>
  </si>
  <si>
    <t>Engrais</t>
  </si>
  <si>
    <r>
      <t xml:space="preserve">Nombre de graines </t>
    </r>
    <r>
      <rPr>
        <b/>
        <sz val="11"/>
        <color theme="1"/>
        <rFont val="Calibri"/>
        <family val="2"/>
        <scheme val="minor"/>
      </rPr>
      <t>semées / capsules</t>
    </r>
  </si>
  <si>
    <t xml:space="preserve">9 réplicats (ou 6 si justifié) </t>
  </si>
  <si>
    <t>Témoin positif et/ou négatif</t>
  </si>
  <si>
    <t>A la fin de l'expérience</t>
  </si>
  <si>
    <t>J'ai rentré toutes les données dans l'excel et analysé les résultats</t>
  </si>
  <si>
    <t>Avant le début de l'expérience</t>
  </si>
  <si>
    <t>J'ai validé l'expérience avec mon N+1</t>
  </si>
  <si>
    <t xml:space="preserve">J'ai préparé les templates </t>
  </si>
  <si>
    <t>Photopériode</t>
  </si>
  <si>
    <t>Mettre en noir les cases une fois la tâche effectuée</t>
  </si>
  <si>
    <t>J'ai consulté les expériences déjà réalisées chez PAP</t>
  </si>
  <si>
    <t>Pots</t>
  </si>
  <si>
    <t>Graines</t>
  </si>
  <si>
    <t>Capsules</t>
  </si>
  <si>
    <t>Luminaires (V1, V2, ou autre)</t>
  </si>
  <si>
    <t>J'ai nettoyé les étagères, les pots, et tous les outils utilisés</t>
  </si>
  <si>
    <t>Mesure de l'intensité en PPFD avec le spectromètre (voir avec un ingénieur R&amp;D si stagiaire)</t>
  </si>
  <si>
    <t>Au cours de l'expérience</t>
  </si>
  <si>
    <t>Je nettoie régulièrement les étagères, il n'y a pas de débris de plantes (feuilles, etc)</t>
  </si>
  <si>
    <t>Je fais régulièrement des photos avec l'échelle photograpique disposée à côté des plantes</t>
  </si>
  <si>
    <t>Je vérifie quotidienenent mes expériences (eau, lumière, nuisibles)</t>
  </si>
  <si>
    <t>Jours</t>
  </si>
  <si>
    <t>Nomenclature</t>
  </si>
  <si>
    <t>Electro-conductivité</t>
  </si>
  <si>
    <t>Masse</t>
  </si>
  <si>
    <t>mm, cm, m</t>
  </si>
  <si>
    <t>EC (mS/cm)</t>
  </si>
  <si>
    <t>Nombre</t>
  </si>
  <si>
    <t>Taille, hauteur</t>
  </si>
  <si>
    <t>Tableau croisée dynamique 
1 tableau par variation</t>
  </si>
  <si>
    <t>Exemple de graphique et nomenclature à respecter</t>
  </si>
  <si>
    <t>Titre du graphique simple et concis (pas d'informations superflue)</t>
  </si>
  <si>
    <t>Axes respectés (pas de 100,00 par exemple, pas de valeurs en dessous de 0)</t>
  </si>
  <si>
    <t>mg, g, kg</t>
  </si>
  <si>
    <t>Volume</t>
  </si>
  <si>
    <r>
      <t>ml, l, kg/m</t>
    </r>
    <r>
      <rPr>
        <sz val="11"/>
        <color theme="1"/>
        <rFont val="Calibri (Corps)_x0000_"/>
      </rPr>
      <t>3</t>
    </r>
  </si>
  <si>
    <t>Durée</t>
  </si>
  <si>
    <t>j (jours), s (secondes), min (minutes)</t>
  </si>
  <si>
    <t>Orde des données respecté par rapport aux variables testées (10 graines puis 15 graines puis 20 graines par trou par exemple)</t>
  </si>
  <si>
    <t>5 kg/m3</t>
  </si>
  <si>
    <t>10 kg/m3</t>
  </si>
  <si>
    <t>Barres d'erreurs si applicable</t>
  </si>
  <si>
    <r>
      <t xml:space="preserve">Taille du texte: </t>
    </r>
    <r>
      <rPr>
        <sz val="14"/>
        <color theme="1"/>
        <rFont val="Calibri (Corps)_x0000_"/>
      </rPr>
      <t>14</t>
    </r>
    <r>
      <rPr>
        <sz val="11"/>
        <color theme="1"/>
        <rFont val="Calibri"/>
        <family val="2"/>
        <scheme val="minor"/>
      </rPr>
      <t>, respecter les couleurs par défaut des graphiques</t>
    </r>
  </si>
  <si>
    <t>Titres des axes indiqués</t>
  </si>
  <si>
    <t>J'ai vérifié et documenté dans Zotero la bibliographie</t>
  </si>
  <si>
    <t>Contexte du plan d'expérience</t>
  </si>
  <si>
    <t>Date de fin :</t>
  </si>
  <si>
    <t>Ai-je pensé à tout pour mon expérience ?</t>
  </si>
  <si>
    <t>Il y a de l'espace sur les étagères</t>
  </si>
  <si>
    <t>N</t>
  </si>
  <si>
    <t>J'ai informé l'équipe R&amp;D de la disponibilité des fichiers d'analyse et de présentation</t>
  </si>
  <si>
    <t>Cette feuille permet de rentrer tous les codes des identifiants permettant de les relier aux différents tests faits</t>
  </si>
  <si>
    <t>Avant chaque lancement d'expérience il faut s'assurer de cocher toutes les prérogatives</t>
  </si>
  <si>
    <t>DOCUMENTS A REMPLIR :</t>
  </si>
  <si>
    <t>Suivi des expériences</t>
  </si>
  <si>
    <t>Reporting</t>
  </si>
  <si>
    <t>1/début</t>
  </si>
  <si>
    <t>Agenda R&amp;D</t>
  </si>
  <si>
    <t>Remplir toutes les conditions d'XP</t>
  </si>
  <si>
    <t>Evenement hebdo + répétition durée de l'XP</t>
  </si>
  <si>
    <t>Si EXT : Doc partagé FT culture plantes 2020</t>
  </si>
  <si>
    <t>1/fin d'XP</t>
  </si>
  <si>
    <t>Avancements pertinents de la semaine</t>
  </si>
  <si>
    <t>Voir tableau onglet "FT (si EXT)"</t>
  </si>
  <si>
    <t>Masse fraiche récoltée finale</t>
  </si>
  <si>
    <t>Masse fraiche des racines</t>
  </si>
  <si>
    <t>Date de fructification</t>
  </si>
  <si>
    <t xml:space="preserve">Date de murissement </t>
  </si>
  <si>
    <t>Nb de jours</t>
  </si>
  <si>
    <t>Type de semence</t>
  </si>
  <si>
    <t>Nb de graines semées</t>
  </si>
  <si>
    <t>Nb de trous viables</t>
  </si>
  <si>
    <t>Substrat Véco1 de Jiffy</t>
  </si>
  <si>
    <t>Etat : En cours</t>
  </si>
  <si>
    <t>Irving</t>
  </si>
  <si>
    <t>Fertilisation :</t>
  </si>
  <si>
    <t>Rubons 8/8 16h</t>
  </si>
  <si>
    <r>
      <t>- 10 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de Multicote 2M + 35 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de Multicote 8M</t>
    </r>
  </si>
  <si>
    <t>Comparer l’effet de trois types d’engrais sur le développement et le rendement de la moutarde,</t>
  </si>
  <si>
    <t>Dans le cadre du dévéloppement d'un nouveau potager, on cherche à améliorer le rendement des plantes ; pour cela on va tester des nouveaux engrais adaptés à la culture en hydroponie pour évaluer son effet sur les parametres d'interet.</t>
  </si>
  <si>
    <t>les mini-poivrons, la batavia et le basilic, cultivés dans deux nouveaux prototypes.</t>
  </si>
  <si>
    <t>Espèce</t>
  </si>
  <si>
    <t>BGV</t>
  </si>
  <si>
    <t>MOU</t>
  </si>
  <si>
    <t>BAT</t>
  </si>
  <si>
    <t>POI</t>
  </si>
  <si>
    <t>Basilic</t>
  </si>
  <si>
    <t>Moutarde</t>
  </si>
  <si>
    <t>Batavia</t>
  </si>
  <si>
    <t>Poivron</t>
  </si>
  <si>
    <t>Prototype</t>
  </si>
  <si>
    <t>A</t>
  </si>
  <si>
    <t>B</t>
  </si>
  <si>
    <t>C</t>
  </si>
  <si>
    <t>Plagron terra grow</t>
  </si>
  <si>
    <t>Plagron hydro a &amp; b</t>
  </si>
  <si>
    <t>G</t>
  </si>
  <si>
    <t>P</t>
  </si>
  <si>
    <t>Boite à 8 flotteurs</t>
  </si>
  <si>
    <t xml:space="preserve">Boite à 4 flotteurs </t>
  </si>
  <si>
    <t>Date de mesure</t>
  </si>
  <si>
    <t>Espece</t>
  </si>
  <si>
    <t>Type d'engrais</t>
  </si>
  <si>
    <t>Taille du bac</t>
  </si>
  <si>
    <t xml:space="preserve">Témperature </t>
  </si>
  <si>
    <t>Plantes/capsule</t>
  </si>
  <si>
    <t>Masse fraiche aérienne</t>
  </si>
  <si>
    <t>Masse fraiche racinaire</t>
  </si>
  <si>
    <t>Température de l'eau</t>
  </si>
  <si>
    <t>Nombre de plantules dans la capsule</t>
  </si>
  <si>
    <t>Mini poivron</t>
  </si>
  <si>
    <t>Graines Voltz</t>
  </si>
  <si>
    <t>Grand vert</t>
  </si>
  <si>
    <t>Bio</t>
  </si>
  <si>
    <t>332ZY036</t>
  </si>
  <si>
    <t>Red giant</t>
  </si>
  <si>
    <t>033ZH343</t>
  </si>
  <si>
    <t>Red skin</t>
  </si>
  <si>
    <t>Ducrettet</t>
  </si>
  <si>
    <t>Non traité</t>
  </si>
  <si>
    <t>SP1103-2</t>
  </si>
  <si>
    <t>Sumitie</t>
  </si>
  <si>
    <t>Masse fraiche récolté</t>
  </si>
  <si>
    <t>058042BS</t>
  </si>
  <si>
    <t>039501BS</t>
  </si>
  <si>
    <t>0943BE</t>
  </si>
  <si>
    <t xml:space="preserve">Identifiant </t>
  </si>
  <si>
    <t>BGV_AG_1</t>
  </si>
  <si>
    <t>BGV_AG_2</t>
  </si>
  <si>
    <t>MOU_AG_1</t>
  </si>
  <si>
    <t>MOU_AG_2</t>
  </si>
  <si>
    <t>MOU_AG_3</t>
  </si>
  <si>
    <t>MOU_AG_4</t>
  </si>
  <si>
    <t>BGV_AG_3</t>
  </si>
  <si>
    <t>BGV_AG_4</t>
  </si>
  <si>
    <t>MOU_BP_1</t>
  </si>
  <si>
    <t>MOU_BP_2</t>
  </si>
  <si>
    <t>BGV_BP_1</t>
  </si>
  <si>
    <t>BGV_BP_2</t>
  </si>
  <si>
    <t>BGV_BP_3</t>
  </si>
  <si>
    <t>BGV_BP_4</t>
  </si>
  <si>
    <t>MOU_BP_3</t>
  </si>
  <si>
    <t>MOU_BP_4</t>
  </si>
  <si>
    <t>BGV_CG_1</t>
  </si>
  <si>
    <t>BGV_CG_2</t>
  </si>
  <si>
    <t>MOU_CG_1</t>
  </si>
  <si>
    <t>MOU_CG_2</t>
  </si>
  <si>
    <t>MOU_CG_3</t>
  </si>
  <si>
    <t>MOU_CG_4</t>
  </si>
  <si>
    <t>BGV_CG_3</t>
  </si>
  <si>
    <t>BGV_CG_4</t>
  </si>
  <si>
    <t>Exp. AM107</t>
  </si>
  <si>
    <t>MOU_AP_1</t>
  </si>
  <si>
    <t>MOU_AP_2</t>
  </si>
  <si>
    <t>BGV_AP_1</t>
  </si>
  <si>
    <t>BGV_AP_2</t>
  </si>
  <si>
    <t>BGV_AP_3</t>
  </si>
  <si>
    <t>BGV_AP_4</t>
  </si>
  <si>
    <t>MOU_AP_3</t>
  </si>
  <si>
    <t>MOU_AP_4</t>
  </si>
  <si>
    <t>BGV_BG_1</t>
  </si>
  <si>
    <t>BGV_BG_2</t>
  </si>
  <si>
    <t>MOU_BG_1</t>
  </si>
  <si>
    <t>MOU_BG_2</t>
  </si>
  <si>
    <t>MOU_BG_3</t>
  </si>
  <si>
    <t>MOU_BG_4</t>
  </si>
  <si>
    <t>BGV_BG_3</t>
  </si>
  <si>
    <t>BGV_BG_4</t>
  </si>
  <si>
    <t>MOU_CP_1</t>
  </si>
  <si>
    <t>MOU_CP_2</t>
  </si>
  <si>
    <t>BGV_CP_1</t>
  </si>
  <si>
    <t>BGV_CP_2</t>
  </si>
  <si>
    <t>BGV_CP_3</t>
  </si>
  <si>
    <t>BGV_CP_4</t>
  </si>
  <si>
    <t>MOU_CP_3</t>
  </si>
  <si>
    <t>MOU_CP_4</t>
  </si>
  <si>
    <t>BGV_CP_5</t>
  </si>
  <si>
    <t>BGV_CP_6</t>
  </si>
  <si>
    <t>MOU_CP_5</t>
  </si>
  <si>
    <t>MOU_CP_6</t>
  </si>
  <si>
    <t>MOU_CP_7</t>
  </si>
  <si>
    <t>MOU_CP_8</t>
  </si>
  <si>
    <t>BGV_CP_7</t>
  </si>
  <si>
    <t>BGV_CP_8</t>
  </si>
  <si>
    <t>MOU_AG_5</t>
  </si>
  <si>
    <t>MOU_AG_6</t>
  </si>
  <si>
    <t>BGV_AG_5</t>
  </si>
  <si>
    <t>BGV_AG_6</t>
  </si>
  <si>
    <t>BGV_AG_7</t>
  </si>
  <si>
    <t>BGV_AG_8</t>
  </si>
  <si>
    <t>MOU_AG_7</t>
  </si>
  <si>
    <t>MOU_AG_8</t>
  </si>
  <si>
    <t>BGV_BP_5</t>
  </si>
  <si>
    <t>BGV_BP_6</t>
  </si>
  <si>
    <t>MOU_BP_5</t>
  </si>
  <si>
    <t>MOU_BP_6</t>
  </si>
  <si>
    <t>MOU_BP_7</t>
  </si>
  <si>
    <t>MOU_BP_8</t>
  </si>
  <si>
    <t>BGV_BP_7</t>
  </si>
  <si>
    <t>BGV_BP_8</t>
  </si>
  <si>
    <t>MOU_CG_5</t>
  </si>
  <si>
    <t>MOU_CG_6</t>
  </si>
  <si>
    <t>BGV_CG_5</t>
  </si>
  <si>
    <t>BGV_CG_6</t>
  </si>
  <si>
    <t>BGV_CG_7</t>
  </si>
  <si>
    <t>BGV_CG_8</t>
  </si>
  <si>
    <t>MOU_CG_7</t>
  </si>
  <si>
    <t>MOU_CG_8</t>
  </si>
  <si>
    <t>BGV_AP_5</t>
  </si>
  <si>
    <t>BGV_AP_6</t>
  </si>
  <si>
    <t>MOU_AP_5</t>
  </si>
  <si>
    <t>MOU_AP_6</t>
  </si>
  <si>
    <t>MOU_AP_7</t>
  </si>
  <si>
    <t>MOU_AP_8</t>
  </si>
  <si>
    <t>BGV_AP_7</t>
  </si>
  <si>
    <t>BGV_AP_8</t>
  </si>
  <si>
    <t>MOU_BG_5</t>
  </si>
  <si>
    <t>MOU_BG_6</t>
  </si>
  <si>
    <t>BGV_BG_5</t>
  </si>
  <si>
    <t>BGV_BG_6</t>
  </si>
  <si>
    <t>BGV_BG_7</t>
  </si>
  <si>
    <t>BGV_BG_8</t>
  </si>
  <si>
    <t>MOU_BG_7</t>
  </si>
  <si>
    <t>MOU_BG_8</t>
  </si>
  <si>
    <t>BAT_BG_1</t>
  </si>
  <si>
    <t>POI_BG_1</t>
  </si>
  <si>
    <t>POI_BG_2</t>
  </si>
  <si>
    <t>BAT_BG_2</t>
  </si>
  <si>
    <t>POI_CP_1</t>
  </si>
  <si>
    <t>BAT_CP_1</t>
  </si>
  <si>
    <t>POI_CP_2</t>
  </si>
  <si>
    <t>BAT_CP_2</t>
  </si>
  <si>
    <t>POI_AG_1</t>
  </si>
  <si>
    <t>BAT_AG_1</t>
  </si>
  <si>
    <t>BAT_AG_2</t>
  </si>
  <si>
    <t>POI_AG_2</t>
  </si>
  <si>
    <t>BAT_BP_1</t>
  </si>
  <si>
    <t>POI_BP_1</t>
  </si>
  <si>
    <t>BAT_BP_2</t>
  </si>
  <si>
    <t>POI_BP_2</t>
  </si>
  <si>
    <t>POI_CG_1</t>
  </si>
  <si>
    <t>BAT_CG_1</t>
  </si>
  <si>
    <t>BAT_CG_2</t>
  </si>
  <si>
    <t>POI_CG_2</t>
  </si>
  <si>
    <t>BAT_AP_1</t>
  </si>
  <si>
    <t>POI_AP_1</t>
  </si>
  <si>
    <t>BAT_AP_2</t>
  </si>
  <si>
    <t>POI_AP_2</t>
  </si>
  <si>
    <t>BAT_BG_3</t>
  </si>
  <si>
    <t>POI_BG_3</t>
  </si>
  <si>
    <t>BAT_BG_4</t>
  </si>
  <si>
    <t>POI_BG_4</t>
  </si>
  <si>
    <t>POI_CG_3</t>
  </si>
  <si>
    <t>BAT_CG_3</t>
  </si>
  <si>
    <t>BAT_CG_4</t>
  </si>
  <si>
    <t>POI_CG_4</t>
  </si>
  <si>
    <t>POI_CG_5</t>
  </si>
  <si>
    <t>BAT_CG_5</t>
  </si>
  <si>
    <t>POI_CG_6</t>
  </si>
  <si>
    <t>BAT_CG_6</t>
  </si>
  <si>
    <t>BAT_AP_3</t>
  </si>
  <si>
    <t>POI_AP_3</t>
  </si>
  <si>
    <t>BAT_AP_4</t>
  </si>
  <si>
    <t>POI_AP_4</t>
  </si>
  <si>
    <t>POI_BG_5</t>
  </si>
  <si>
    <t>BAT_BG_5</t>
  </si>
  <si>
    <t>POI_BG_6</t>
  </si>
  <si>
    <t>BAT_BG_6</t>
  </si>
  <si>
    <t>POI_CP_3</t>
  </si>
  <si>
    <t>BAT_CP_3</t>
  </si>
  <si>
    <t>BAT_CP_4</t>
  </si>
  <si>
    <t>POI_CP_4</t>
  </si>
  <si>
    <t>POI_AG_3</t>
  </si>
  <si>
    <t>BAT_AG_3</t>
  </si>
  <si>
    <t>POI_AG_4</t>
  </si>
  <si>
    <t>BAT_AG_4</t>
  </si>
  <si>
    <t>BAT_BP_3</t>
  </si>
  <si>
    <t>POI_BP_3</t>
  </si>
  <si>
    <t>BAT_BP_4</t>
  </si>
  <si>
    <t>POI_BP_4</t>
  </si>
  <si>
    <t>POI_CG_7</t>
  </si>
  <si>
    <t>BAT_CG_7</t>
  </si>
  <si>
    <t>POI_CG_8</t>
  </si>
  <si>
    <t>BAT_CG_8</t>
  </si>
  <si>
    <t>BAT_BG_7</t>
  </si>
  <si>
    <t>POI_BG_7</t>
  </si>
  <si>
    <t>BAT_BG_8</t>
  </si>
  <si>
    <t>POI_BG_8</t>
  </si>
  <si>
    <t>POI_BP_6</t>
  </si>
  <si>
    <t>BAT_BP_5</t>
  </si>
  <si>
    <t>POI_BP_5</t>
  </si>
  <si>
    <t>BAT_BP_6</t>
  </si>
  <si>
    <t>POI_AG_5</t>
  </si>
  <si>
    <t>BAT_AG_5</t>
  </si>
  <si>
    <t>POI_AG_6</t>
  </si>
  <si>
    <t>BAT_AG_6</t>
  </si>
  <si>
    <t>POI_CP_5</t>
  </si>
  <si>
    <t>BAT_CP_5</t>
  </si>
  <si>
    <t>POI_CP_6</t>
  </si>
  <si>
    <t>BAT_CP_6</t>
  </si>
  <si>
    <t>BAT_AP_5</t>
  </si>
  <si>
    <t>POI_AP_5</t>
  </si>
  <si>
    <t>POI_AP_6</t>
  </si>
  <si>
    <t>BAT_AP_6</t>
  </si>
  <si>
    <t>Date :</t>
  </si>
  <si>
    <t>Capsules allongées, production S19</t>
  </si>
  <si>
    <t>EC cible</t>
  </si>
  <si>
    <t xml:space="preserve">2,5 ml / L </t>
  </si>
  <si>
    <t>1,5 mS/cm</t>
  </si>
  <si>
    <t>2 mS/cm</t>
  </si>
  <si>
    <t>4 ml / L</t>
  </si>
  <si>
    <t>6 ml / L</t>
  </si>
  <si>
    <t>Multicote</t>
  </si>
  <si>
    <t>AM107 : Test d'engrais hydroponiques</t>
  </si>
  <si>
    <t>- 1,8 ml/L de Plagron hydro + 1,8 ml/L hydro b</t>
  </si>
  <si>
    <t>- 4 ml/L de Plagron terra grow</t>
  </si>
  <si>
    <t>Prototypes boite à 4 flotteurs (3L d'eau) et boite à 8 flotteurs (6L d'eau)</t>
  </si>
  <si>
    <t xml:space="preserve">POI </t>
  </si>
  <si>
    <t>O2</t>
  </si>
  <si>
    <t>Quantité d'engrais</t>
  </si>
  <si>
    <t>Quantité d'eau</t>
  </si>
  <si>
    <t>JAD</t>
  </si>
  <si>
    <t>Ajout d'eau</t>
  </si>
  <si>
    <t>ECi</t>
  </si>
  <si>
    <t>ECf</t>
  </si>
  <si>
    <t>Ajout d'engrais/L</t>
  </si>
  <si>
    <t>Ajout d'engrais (ml)</t>
  </si>
  <si>
    <t>Graines germées/capsule</t>
  </si>
  <si>
    <t>1,75 ml / L</t>
  </si>
  <si>
    <t xml:space="preserve">1/semaine a partir de la floraison </t>
  </si>
  <si>
    <t>1/semaine a parir de la frutification.</t>
  </si>
  <si>
    <t>2/semaine (mardi et vendredi)</t>
  </si>
  <si>
    <t>1/semaine (mardi)</t>
  </si>
  <si>
    <t>1/semaine (vendredi)</t>
  </si>
  <si>
    <t>1/semaine avant de l'ajout d'engrais (mardi)</t>
  </si>
  <si>
    <t>1 seule fois (2eme semaine)</t>
  </si>
  <si>
    <t>1 seule fois (4eme semaine)</t>
  </si>
  <si>
    <t>EC cible pour la premiere semaine : 1,2-1,3</t>
  </si>
  <si>
    <t>Plagron hydro A &amp; B</t>
  </si>
  <si>
    <t>Pour établir l'EC initiale (1,2-1,3) on a ajouté 1,5 ml / L de chaque bouteille (A&amp;B)</t>
  </si>
  <si>
    <t xml:space="preserve">Plagron terra </t>
  </si>
  <si>
    <t>Pour établir l'EC initiale (1,2-1,3) on a ajouté 3,25 ml / L d'engrais</t>
  </si>
  <si>
    <t>Sachets multicote</t>
  </si>
  <si>
    <t>On ne controle pas l'EC, on a ajouté 1 ml / L de MC2M + 3,5 ml / L de MC8M</t>
  </si>
  <si>
    <t xml:space="preserve">Formule pour estimer la cantité d'engrais à ajouter </t>
  </si>
  <si>
    <t>1,3 mS/cm</t>
  </si>
  <si>
    <t>1,5 ml / L</t>
  </si>
  <si>
    <t>3,25 ml / L</t>
  </si>
  <si>
    <t>1,7 mS/cm</t>
  </si>
  <si>
    <t xml:space="preserve">2 ml / L </t>
  </si>
  <si>
    <t>5 ml / L</t>
  </si>
  <si>
    <t>1,8 mS/cm</t>
  </si>
  <si>
    <t>2,2 ml / L</t>
  </si>
  <si>
    <t>5,4 ml / L</t>
  </si>
  <si>
    <t>2,2 mS/cm</t>
  </si>
  <si>
    <t xml:space="preserve">3 ml / L </t>
  </si>
  <si>
    <t>7 ml / L</t>
  </si>
  <si>
    <t xml:space="preserve">2,5 mS/cm </t>
  </si>
  <si>
    <t>---</t>
  </si>
  <si>
    <t>Ajout initial Plagron hydro &amp; B</t>
  </si>
  <si>
    <t>Ajout initial Plagron terra</t>
  </si>
  <si>
    <t xml:space="preserve">Ajout d'engrais  = [(EC cible – EC de la solution) * Ajout initial pour établir l'EC cible] / (EC cible – EC de l’eau)  </t>
  </si>
  <si>
    <t xml:space="preserve">- Pour chaque type d'engrais l'ajout initial pour établir une EC cible au début de l'expérience se montre dans le tableau ci-dessous </t>
  </si>
  <si>
    <t>EC cible pour les semaines 2-4 : 1.5-1,6</t>
  </si>
  <si>
    <t>EC cible pour las semaines +5 : 2,0-2,1</t>
  </si>
  <si>
    <t xml:space="preserve">- Chaque semaine on remet a niveau l'eau des boîtes  (soit 3 ou 6 L). </t>
  </si>
  <si>
    <t>- On mesure l'EC (ECi dans le tableau des mesures) et on calcule (voir formule) la cantité d'engrais néccesaire pour atteindre l'EC cible pour chaque semaine</t>
  </si>
  <si>
    <t xml:space="preserve">- Finalment on remesure l'EC (ECf dans le tableau des mesures) pour confirmer qu'elle soit correct. </t>
  </si>
  <si>
    <r>
      <t xml:space="preserve">- L'EC de l'eau au jour du lancement de l'expérience était de </t>
    </r>
    <r>
      <rPr>
        <b/>
        <sz val="11"/>
        <color rgb="FFFF0000"/>
        <rFont val="Calibri (Cuerpo)"/>
      </rPr>
      <t>0,65</t>
    </r>
  </si>
  <si>
    <t>Masse fraiche 1</t>
  </si>
  <si>
    <t>Chlorophylle (valeurs atLeaf)</t>
  </si>
  <si>
    <t>Teneur en chlorophylle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</si>
</sst>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C]d\-mmm;@"/>
    <numFmt numFmtId="165" formatCode="0.0%"/>
    <numFmt numFmtId="166" formatCode="yyyy\-mm\-dd;@"/>
    <numFmt numFmtId="167" formatCode="0.0"/>
    <numFmt numFmtId="168" formatCode="0.000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b/>
      <sz val="14"/>
      <color rgb="FFE60050"/>
      <name val="Calibri"/>
      <family val="2"/>
      <scheme val="minor"/>
    </font>
    <font>
      <b/>
      <sz val="14"/>
      <color rgb="FF00A0BE"/>
      <name val="Calibri"/>
      <family val="2"/>
      <scheme val="minor"/>
    </font>
    <font>
      <sz val="11"/>
      <color rgb="FF00A0BE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theme="1"/>
      <name val="Melbourne Regular"/>
    </font>
    <font>
      <sz val="11"/>
      <color theme="1"/>
      <name val="Melbourne Regular"/>
    </font>
    <font>
      <sz val="14"/>
      <color theme="1"/>
      <name val="Melbourne Regular"/>
    </font>
    <font>
      <b/>
      <sz val="14"/>
      <color theme="1"/>
      <name val="Melbourne Regular"/>
    </font>
    <font>
      <sz val="14"/>
      <color theme="1"/>
      <name val="Calibri (Corps)_x0000_"/>
    </font>
    <font>
      <sz val="11"/>
      <color theme="1"/>
      <name val="Calibri (Corps)_x0000_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Franklin Gothic Book"/>
      <family val="2"/>
    </font>
    <font>
      <sz val="11"/>
      <color theme="1"/>
      <name val="Franklin Gothic Book"/>
      <family val="2"/>
    </font>
    <font>
      <b/>
      <sz val="11"/>
      <color theme="1"/>
      <name val="Franklin Gothic Book"/>
      <family val="2"/>
    </font>
    <font>
      <sz val="11"/>
      <color rgb="FF000000"/>
      <name val="Franklin Gothic Book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Helvetica Neue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 (Cuerpo)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2">
    <xf numFmtId="0" fontId="0" fillId="0" borderId="0"/>
    <xf numFmtId="9" fontId="35" fillId="0" borderId="0" applyFont="0" applyFill="0" applyBorder="0" applyAlignment="0" applyProtection="0"/>
  </cellStyleXfs>
  <cellXfs count="134"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3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5" fillId="0" borderId="0" xfId="0" applyFont="1" applyFill="1" applyAlignment="1">
      <alignment horizontal="left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2" borderId="0" xfId="0" applyFill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/>
    <xf numFmtId="0" fontId="15" fillId="0" borderId="0" xfId="0" applyFont="1"/>
    <xf numFmtId="0" fontId="16" fillId="0" borderId="0" xfId="0" applyFont="1" applyAlignment="1">
      <alignment vertical="center"/>
    </xf>
    <xf numFmtId="14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/>
    </xf>
    <xf numFmtId="165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0" borderId="9" xfId="0" applyFont="1" applyBorder="1"/>
    <xf numFmtId="0" fontId="20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19" fillId="3" borderId="0" xfId="0" applyFont="1" applyFill="1"/>
    <xf numFmtId="0" fontId="17" fillId="0" borderId="0" xfId="0" applyFont="1" applyAlignment="1">
      <alignment vertical="center" wrapText="1"/>
    </xf>
    <xf numFmtId="0" fontId="20" fillId="0" borderId="1" xfId="0" applyFont="1" applyBorder="1"/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0" fillId="0" borderId="0" xfId="0" applyFont="1" applyBorder="1"/>
    <xf numFmtId="0" fontId="10" fillId="0" borderId="0" xfId="0" applyFont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0" xfId="0" applyFont="1" applyBorder="1" applyAlignment="1">
      <alignment vertical="center"/>
    </xf>
    <xf numFmtId="0" fontId="0" fillId="0" borderId="0" xfId="0" applyFill="1" applyBorder="1"/>
    <xf numFmtId="0" fontId="1" fillId="0" borderId="13" xfId="0" applyFont="1" applyBorder="1"/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14" fontId="24" fillId="0" borderId="0" xfId="0" applyNumberFormat="1" applyFont="1" applyAlignment="1">
      <alignment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49" fontId="1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quotePrefix="1" applyFont="1" applyAlignment="1">
      <alignment horizontal="left" vertical="center"/>
    </xf>
    <xf numFmtId="0" fontId="0" fillId="0" borderId="0" xfId="0" quotePrefix="1" applyFont="1" applyAlignment="1">
      <alignment horizontal="left" vertical="center" wrapText="1"/>
    </xf>
    <xf numFmtId="166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0" fillId="3" borderId="1" xfId="0" applyFont="1" applyFill="1" applyBorder="1"/>
    <xf numFmtId="0" fontId="20" fillId="3" borderId="6" xfId="0" applyFont="1" applyFill="1" applyBorder="1"/>
    <xf numFmtId="0" fontId="20" fillId="3" borderId="7" xfId="0" applyFont="1" applyFill="1" applyBorder="1"/>
    <xf numFmtId="0" fontId="20" fillId="3" borderId="8" xfId="0" applyFont="1" applyFill="1" applyBorder="1"/>
    <xf numFmtId="0" fontId="1" fillId="0" borderId="0" xfId="0" applyFont="1" applyAlignment="1">
      <alignment horizontal="center"/>
    </xf>
    <xf numFmtId="0" fontId="5" fillId="0" borderId="0" xfId="0" applyFont="1"/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0" fontId="29" fillId="0" borderId="19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31" fillId="0" borderId="20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32" fillId="0" borderId="0" xfId="0" applyFont="1"/>
    <xf numFmtId="0" fontId="32" fillId="0" borderId="0" xfId="0" applyFont="1" applyAlignment="1">
      <alignment horizontal="center"/>
    </xf>
    <xf numFmtId="16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27" fillId="0" borderId="0" xfId="0" applyFont="1" applyAlignment="1">
      <alignment horizontal="left" vertical="center"/>
    </xf>
    <xf numFmtId="2" fontId="0" fillId="0" borderId="0" xfId="0" applyNumberFormat="1" applyFill="1" applyAlignment="1">
      <alignment horizontal="center"/>
    </xf>
    <xf numFmtId="167" fontId="33" fillId="0" borderId="0" xfId="0" applyNumberFormat="1" applyFont="1" applyFill="1" applyAlignment="1">
      <alignment horizontal="center"/>
    </xf>
    <xf numFmtId="0" fontId="34" fillId="0" borderId="0" xfId="0" applyFont="1"/>
    <xf numFmtId="9" fontId="0" fillId="0" borderId="0" xfId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4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33" fillId="0" borderId="0" xfId="0" applyNumberFormat="1" applyFont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0" fillId="0" borderId="2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A0BE"/>
      <color rgb="FFE60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281116</xdr:colOff>
      <xdr:row>7</xdr:row>
      <xdr:rowOff>177800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059D506-CD32-FE4D-89D9-708DDD0CE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34116" cy="1511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21090</xdr:rowOff>
    </xdr:from>
    <xdr:to>
      <xdr:col>4</xdr:col>
      <xdr:colOff>393700</xdr:colOff>
      <xdr:row>19</xdr:row>
      <xdr:rowOff>21214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7AB635-1EDA-784D-991A-FC649FAA6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35590"/>
          <a:ext cx="3695700" cy="19051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12700</xdr:rowOff>
    </xdr:from>
    <xdr:to>
      <xdr:col>4</xdr:col>
      <xdr:colOff>457200</xdr:colOff>
      <xdr:row>48</xdr:row>
      <xdr:rowOff>1593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FC52D13-F297-6C40-9A87-26BF45101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251700"/>
          <a:ext cx="3759200" cy="18938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20633</xdr:rowOff>
    </xdr:from>
    <xdr:to>
      <xdr:col>6</xdr:col>
      <xdr:colOff>533400</xdr:colOff>
      <xdr:row>36</xdr:row>
      <xdr:rowOff>187436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9C27A52-55A0-074B-8BBD-DC7CD8E88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545133"/>
          <a:ext cx="5486400" cy="15003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12700</xdr:rowOff>
    </xdr:from>
    <xdr:to>
      <xdr:col>8</xdr:col>
      <xdr:colOff>698137</xdr:colOff>
      <xdr:row>27</xdr:row>
      <xdr:rowOff>165100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440EB1F-24CD-AB47-AFC0-892B3B1E1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822700"/>
          <a:ext cx="7302137" cy="148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opLeftCell="A6" zoomScale="110" zoomScaleNormal="110" workbookViewId="0">
      <selection activeCell="B18" sqref="B18"/>
    </sheetView>
  </sheetViews>
  <sheetFormatPr baseColWidth="10" defaultColWidth="9.17578125" defaultRowHeight="14.35"/>
  <cols>
    <col min="1" max="1" width="33.17578125" style="6" customWidth="1"/>
    <col min="2" max="2" width="74" style="4" customWidth="1"/>
    <col min="3" max="3" width="40.8203125" style="4" bestFit="1" customWidth="1"/>
    <col min="4" max="4" width="18.8203125" style="4" customWidth="1"/>
    <col min="5" max="5" width="17.46875" style="4" customWidth="1"/>
    <col min="6" max="7" width="18.8203125" style="4" customWidth="1"/>
    <col min="8" max="8" width="17.46875" style="4" customWidth="1"/>
    <col min="9" max="16384" width="9.17578125" style="4"/>
  </cols>
  <sheetData>
    <row r="1" spans="1:10" s="5" customFormat="1" ht="20.7">
      <c r="A1" s="52" t="s">
        <v>383</v>
      </c>
      <c r="C1" s="5" t="s">
        <v>143</v>
      </c>
      <c r="E1" s="5" t="s">
        <v>144</v>
      </c>
    </row>
    <row r="2" spans="1:10" s="5" customFormat="1" ht="20.7">
      <c r="A2" s="52"/>
    </row>
    <row r="3" spans="1:10">
      <c r="A3" s="59" t="s">
        <v>49</v>
      </c>
      <c r="B3" s="76">
        <v>44382</v>
      </c>
    </row>
    <row r="4" spans="1:10">
      <c r="A4" s="59" t="s">
        <v>116</v>
      </c>
      <c r="B4" s="76"/>
    </row>
    <row r="5" spans="1:10">
      <c r="A5" s="59"/>
      <c r="B5" s="76"/>
    </row>
    <row r="6" spans="1:10" ht="52" customHeight="1">
      <c r="A6" s="56" t="s">
        <v>115</v>
      </c>
      <c r="B6" s="77" t="s">
        <v>149</v>
      </c>
      <c r="C6" s="54"/>
      <c r="D6" s="54"/>
      <c r="E6" s="54"/>
      <c r="F6" s="54"/>
    </row>
    <row r="7" spans="1:10" ht="18" customHeight="1">
      <c r="A7" s="60"/>
      <c r="B7" s="77"/>
      <c r="C7" s="54"/>
      <c r="D7" s="54"/>
      <c r="E7" s="54"/>
      <c r="F7" s="54"/>
      <c r="H7" s="128"/>
      <c r="I7" s="128"/>
      <c r="J7" s="128"/>
    </row>
    <row r="8" spans="1:10">
      <c r="A8" s="56" t="s">
        <v>3</v>
      </c>
      <c r="B8" s="78" t="s">
        <v>148</v>
      </c>
      <c r="E8" s="6"/>
      <c r="H8" s="3"/>
      <c r="I8" s="3"/>
      <c r="J8" s="3"/>
    </row>
    <row r="9" spans="1:10">
      <c r="A9" s="56"/>
      <c r="B9" s="78" t="s">
        <v>150</v>
      </c>
      <c r="E9" s="6"/>
      <c r="H9" s="81"/>
      <c r="I9" s="81"/>
      <c r="J9" s="81"/>
    </row>
    <row r="10" spans="1:10">
      <c r="A10" s="56"/>
      <c r="B10" s="78"/>
      <c r="E10" s="6"/>
      <c r="H10" s="81"/>
      <c r="I10" s="81"/>
      <c r="J10" s="81"/>
    </row>
    <row r="11" spans="1:10">
      <c r="A11" s="56"/>
      <c r="B11" s="78"/>
      <c r="E11" s="79"/>
      <c r="H11" s="3"/>
      <c r="I11" s="3"/>
      <c r="J11" s="3"/>
    </row>
    <row r="12" spans="1:10">
      <c r="A12" s="56" t="s">
        <v>4</v>
      </c>
      <c r="B12" s="58" t="s">
        <v>375</v>
      </c>
      <c r="E12" s="79"/>
    </row>
    <row r="13" spans="1:10">
      <c r="A13" s="56"/>
      <c r="B13" s="57" t="s">
        <v>142</v>
      </c>
      <c r="E13" s="79"/>
    </row>
    <row r="14" spans="1:10">
      <c r="A14" s="56"/>
      <c r="B14" s="57" t="s">
        <v>145</v>
      </c>
      <c r="E14" s="79"/>
    </row>
    <row r="15" spans="1:10" ht="16.350000000000001">
      <c r="A15" s="56"/>
      <c r="B15" s="82" t="s">
        <v>147</v>
      </c>
      <c r="E15" s="79"/>
    </row>
    <row r="16" spans="1:10">
      <c r="A16" s="56"/>
      <c r="B16" s="82" t="s">
        <v>384</v>
      </c>
      <c r="E16" s="79"/>
    </row>
    <row r="17" spans="1:5">
      <c r="A17" s="56"/>
      <c r="B17" s="83" t="s">
        <v>385</v>
      </c>
      <c r="E17" s="79"/>
    </row>
    <row r="18" spans="1:5">
      <c r="A18" s="56"/>
      <c r="B18" s="57" t="s">
        <v>146</v>
      </c>
    </row>
    <row r="19" spans="1:5">
      <c r="A19" s="56"/>
      <c r="B19" s="57" t="s">
        <v>386</v>
      </c>
    </row>
    <row r="20" spans="1:5">
      <c r="A20" s="56"/>
      <c r="B20" s="57"/>
    </row>
    <row r="21" spans="1:5">
      <c r="A21" s="56"/>
    </row>
    <row r="22" spans="1:5">
      <c r="A22" s="56" t="s">
        <v>5</v>
      </c>
      <c r="B22" s="33" t="s">
        <v>30</v>
      </c>
      <c r="C22" s="33" t="s">
        <v>405</v>
      </c>
      <c r="D22" s="32"/>
    </row>
    <row r="23" spans="1:5">
      <c r="B23" s="4" t="s">
        <v>179</v>
      </c>
      <c r="C23" s="4" t="s">
        <v>406</v>
      </c>
    </row>
    <row r="24" spans="1:5">
      <c r="B24" s="4" t="s">
        <v>134</v>
      </c>
      <c r="C24" s="4" t="s">
        <v>25</v>
      </c>
    </row>
    <row r="25" spans="1:5">
      <c r="B25" s="4" t="s">
        <v>135</v>
      </c>
      <c r="C25" s="33" t="s">
        <v>25</v>
      </c>
    </row>
    <row r="26" spans="1:5">
      <c r="B26" s="33" t="s">
        <v>28</v>
      </c>
      <c r="C26" s="33" t="s">
        <v>399</v>
      </c>
    </row>
    <row r="27" spans="1:5">
      <c r="B27" s="33" t="s">
        <v>29</v>
      </c>
      <c r="C27" s="33" t="s">
        <v>400</v>
      </c>
    </row>
    <row r="28" spans="1:5">
      <c r="B28" s="33" t="s">
        <v>137</v>
      </c>
      <c r="C28" s="33" t="s">
        <v>35</v>
      </c>
    </row>
    <row r="29" spans="1:5">
      <c r="B29" s="4" t="s">
        <v>26</v>
      </c>
      <c r="C29" s="33" t="s">
        <v>401</v>
      </c>
    </row>
    <row r="30" spans="1:5">
      <c r="B30" s="4" t="s">
        <v>31</v>
      </c>
      <c r="C30" s="33" t="s">
        <v>402</v>
      </c>
    </row>
    <row r="31" spans="1:5">
      <c r="B31" s="4" t="s">
        <v>388</v>
      </c>
      <c r="C31" s="33" t="s">
        <v>403</v>
      </c>
    </row>
    <row r="32" spans="1:5">
      <c r="B32" s="4" t="s">
        <v>389</v>
      </c>
      <c r="C32" s="33" t="s">
        <v>402</v>
      </c>
    </row>
    <row r="33" spans="1:8">
      <c r="B33" s="4" t="s">
        <v>390</v>
      </c>
      <c r="C33" s="33" t="s">
        <v>404</v>
      </c>
    </row>
    <row r="34" spans="1:8">
      <c r="B34" s="4" t="s">
        <v>178</v>
      </c>
      <c r="C34" s="33" t="s">
        <v>402</v>
      </c>
    </row>
    <row r="36" spans="1:8" ht="28.7">
      <c r="A36" s="6" t="s">
        <v>10</v>
      </c>
      <c r="B36" s="7" t="s">
        <v>6</v>
      </c>
      <c r="C36" s="7" t="s">
        <v>7</v>
      </c>
      <c r="D36" s="7" t="s">
        <v>8</v>
      </c>
      <c r="E36" s="7" t="s">
        <v>139</v>
      </c>
      <c r="F36" s="7" t="s">
        <v>9</v>
      </c>
      <c r="G36" s="7" t="s">
        <v>11</v>
      </c>
      <c r="H36" s="8" t="s">
        <v>70</v>
      </c>
    </row>
    <row r="37" spans="1:8">
      <c r="B37" s="7" t="s">
        <v>156</v>
      </c>
      <c r="C37" s="7" t="s">
        <v>182</v>
      </c>
      <c r="D37" s="7" t="s">
        <v>181</v>
      </c>
      <c r="E37" s="7" t="s">
        <v>183</v>
      </c>
      <c r="F37" s="7" t="s">
        <v>193</v>
      </c>
      <c r="G37" s="7" t="s">
        <v>184</v>
      </c>
      <c r="H37" s="7">
        <v>9</v>
      </c>
    </row>
    <row r="38" spans="1:8">
      <c r="B38" s="7" t="s">
        <v>157</v>
      </c>
      <c r="C38" s="7" t="s">
        <v>185</v>
      </c>
      <c r="D38" s="7" t="s">
        <v>181</v>
      </c>
      <c r="E38" s="7" t="s">
        <v>183</v>
      </c>
      <c r="F38" s="7" t="s">
        <v>194</v>
      </c>
      <c r="G38" s="7" t="s">
        <v>186</v>
      </c>
      <c r="H38" s="7">
        <v>9</v>
      </c>
    </row>
    <row r="39" spans="1:8">
      <c r="B39" s="7" t="s">
        <v>180</v>
      </c>
      <c r="C39" s="7" t="s">
        <v>187</v>
      </c>
      <c r="D39" s="7" t="s">
        <v>188</v>
      </c>
      <c r="E39" s="7" t="s">
        <v>189</v>
      </c>
      <c r="F39" s="7">
        <v>4457</v>
      </c>
      <c r="G39" s="7" t="s">
        <v>190</v>
      </c>
      <c r="H39" s="7">
        <v>6</v>
      </c>
    </row>
    <row r="40" spans="1:8">
      <c r="B40" s="7" t="s">
        <v>158</v>
      </c>
      <c r="C40" s="7" t="s">
        <v>191</v>
      </c>
      <c r="D40" s="7" t="s">
        <v>188</v>
      </c>
      <c r="E40" s="7" t="s">
        <v>183</v>
      </c>
      <c r="F40" s="7" t="s">
        <v>195</v>
      </c>
      <c r="G40" s="7">
        <v>1017555562</v>
      </c>
      <c r="H40" s="7">
        <v>2</v>
      </c>
    </row>
    <row r="41" spans="1:8">
      <c r="B41" s="9"/>
    </row>
    <row r="42" spans="1:8">
      <c r="B42" s="6" t="s">
        <v>123</v>
      </c>
    </row>
    <row r="43" spans="1:8">
      <c r="B43" s="79" t="s">
        <v>124</v>
      </c>
      <c r="C43" s="4" t="s">
        <v>126</v>
      </c>
      <c r="D43" s="4" t="s">
        <v>128</v>
      </c>
    </row>
    <row r="44" spans="1:8">
      <c r="B44" s="79" t="s">
        <v>127</v>
      </c>
      <c r="C44" s="4" t="s">
        <v>126</v>
      </c>
      <c r="D44" s="4" t="s">
        <v>129</v>
      </c>
    </row>
    <row r="45" spans="1:8">
      <c r="B45" s="79" t="s">
        <v>125</v>
      </c>
      <c r="C45" s="4" t="s">
        <v>27</v>
      </c>
      <c r="D45" s="4" t="s">
        <v>132</v>
      </c>
    </row>
    <row r="46" spans="1:8">
      <c r="B46" s="79" t="s">
        <v>130</v>
      </c>
      <c r="C46" s="4" t="s">
        <v>131</v>
      </c>
      <c r="D46" s="4" t="s">
        <v>133</v>
      </c>
    </row>
    <row r="47" spans="1:8">
      <c r="B47" s="9"/>
    </row>
    <row r="48" spans="1:8">
      <c r="B48" s="9"/>
    </row>
    <row r="50" spans="1:2" s="28" customFormat="1" ht="18">
      <c r="A50" s="39" t="s">
        <v>16</v>
      </c>
    </row>
    <row r="51" spans="1:2" s="28" customFormat="1">
      <c r="A51" s="29" t="s">
        <v>65</v>
      </c>
      <c r="B51" s="29" t="s">
        <v>122</v>
      </c>
    </row>
    <row r="52" spans="1:2" s="28" customFormat="1">
      <c r="A52" s="29" t="s">
        <v>50</v>
      </c>
      <c r="B52" s="29" t="s">
        <v>51</v>
      </c>
    </row>
    <row r="53" spans="1:2" s="28" customFormat="1">
      <c r="A53" s="29" t="s">
        <v>52</v>
      </c>
      <c r="B53" s="29" t="s">
        <v>53</v>
      </c>
    </row>
    <row r="54" spans="1:2" s="29" customFormat="1">
      <c r="A54" s="29" t="s">
        <v>54</v>
      </c>
      <c r="B54" s="29" t="s">
        <v>15</v>
      </c>
    </row>
    <row r="55" spans="1:2" s="29" customFormat="1">
      <c r="A55" s="29" t="s">
        <v>55</v>
      </c>
      <c r="B55" s="29" t="s">
        <v>17</v>
      </c>
    </row>
    <row r="56" spans="1:2" s="29" customFormat="1">
      <c r="A56" s="28"/>
      <c r="B56" s="29" t="s">
        <v>18</v>
      </c>
    </row>
    <row r="57" spans="1:2" s="29" customFormat="1">
      <c r="A57" s="28"/>
      <c r="B57" s="29" t="s">
        <v>19</v>
      </c>
    </row>
    <row r="58" spans="1:2" s="29" customFormat="1">
      <c r="A58" s="28"/>
      <c r="B58" s="29" t="s">
        <v>20</v>
      </c>
    </row>
    <row r="59" spans="1:2" s="29" customFormat="1">
      <c r="A59" s="29" t="s">
        <v>56</v>
      </c>
      <c r="B59" s="29" t="s">
        <v>57</v>
      </c>
    </row>
    <row r="60" spans="1:2">
      <c r="A60" s="29" t="s">
        <v>58</v>
      </c>
      <c r="B60" s="29" t="s">
        <v>59</v>
      </c>
    </row>
    <row r="61" spans="1:2">
      <c r="A61" s="29" t="s">
        <v>60</v>
      </c>
      <c r="B61" s="29" t="s">
        <v>61</v>
      </c>
    </row>
  </sheetData>
  <mergeCells count="1">
    <mergeCell ref="H7:J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3"/>
  <sheetViews>
    <sheetView zoomScale="120" zoomScaleNormal="120" zoomScalePageLayoutView="120" workbookViewId="0">
      <selection activeCell="E1" sqref="E1"/>
    </sheetView>
  </sheetViews>
  <sheetFormatPr baseColWidth="10" defaultRowHeight="14.35"/>
  <cols>
    <col min="1" max="7" width="13" customWidth="1"/>
    <col min="10" max="10" width="18" customWidth="1"/>
    <col min="16" max="16" width="21.8203125" customWidth="1"/>
  </cols>
  <sheetData>
    <row r="1" spans="1:16" s="4" customFormat="1" ht="23.25" customHeight="1">
      <c r="A1" s="132" t="s">
        <v>46</v>
      </c>
      <c r="B1" s="132"/>
      <c r="C1" s="132"/>
      <c r="D1" s="132"/>
      <c r="E1" s="4" t="s">
        <v>42</v>
      </c>
      <c r="J1" s="71" t="s">
        <v>100</v>
      </c>
      <c r="K1" s="63"/>
      <c r="L1" s="63"/>
      <c r="M1" s="63"/>
      <c r="N1" s="63"/>
      <c r="O1" s="63"/>
      <c r="P1" s="64"/>
    </row>
    <row r="2" spans="1:16" s="4" customFormat="1" ht="18">
      <c r="A2" s="62"/>
      <c r="B2" s="62"/>
      <c r="C2" s="62"/>
      <c r="D2" s="62"/>
      <c r="J2" s="65" t="s">
        <v>112</v>
      </c>
      <c r="K2" s="74"/>
      <c r="L2" s="74"/>
      <c r="M2" s="74"/>
      <c r="N2" s="74"/>
      <c r="O2" s="74"/>
      <c r="P2" s="75"/>
    </row>
    <row r="3" spans="1:16" s="2" customFormat="1">
      <c r="A3" s="34"/>
      <c r="B3" s="34"/>
      <c r="C3" s="34"/>
      <c r="D3" s="34"/>
      <c r="E3" s="34"/>
      <c r="F3" s="34"/>
      <c r="J3" s="65" t="s">
        <v>101</v>
      </c>
      <c r="K3" s="66"/>
      <c r="L3" s="66"/>
      <c r="M3" s="66"/>
      <c r="N3" s="66"/>
      <c r="O3" s="66"/>
      <c r="P3" s="67"/>
    </row>
    <row r="4" spans="1:16" s="2" customFormat="1" ht="18">
      <c r="A4" s="35" t="s">
        <v>47</v>
      </c>
      <c r="J4" s="65" t="s">
        <v>113</v>
      </c>
      <c r="K4" s="66"/>
      <c r="L4" s="66"/>
      <c r="M4" s="66"/>
      <c r="N4" s="66"/>
      <c r="O4" s="66"/>
      <c r="P4" s="67"/>
    </row>
    <row r="5" spans="1:16">
      <c r="A5" s="129" t="s">
        <v>99</v>
      </c>
      <c r="B5" s="130"/>
      <c r="C5" s="130"/>
      <c r="D5" s="130"/>
      <c r="E5" s="130"/>
      <c r="F5" s="130"/>
      <c r="G5" s="130"/>
      <c r="J5" s="65" t="s">
        <v>111</v>
      </c>
      <c r="K5" s="66"/>
      <c r="L5" s="66"/>
      <c r="M5" s="66"/>
      <c r="N5" s="66"/>
      <c r="O5" s="66"/>
      <c r="P5" s="67"/>
    </row>
    <row r="6" spans="1:16">
      <c r="A6" s="130"/>
      <c r="B6" s="130"/>
      <c r="C6" s="130"/>
      <c r="D6" s="130"/>
      <c r="E6" s="130"/>
      <c r="F6" s="130"/>
      <c r="G6" s="130"/>
      <c r="J6" s="65" t="s">
        <v>102</v>
      </c>
      <c r="K6" s="66"/>
      <c r="L6" s="66"/>
      <c r="M6" s="66"/>
      <c r="N6" s="66"/>
      <c r="O6" s="66"/>
      <c r="P6" s="67"/>
    </row>
    <row r="7" spans="1:16">
      <c r="A7" s="130"/>
      <c r="B7" s="130"/>
      <c r="C7" s="130"/>
      <c r="D7" s="130"/>
      <c r="E7" s="130"/>
      <c r="F7" s="130"/>
      <c r="G7" s="130"/>
      <c r="J7" s="65" t="s">
        <v>108</v>
      </c>
      <c r="K7" s="66"/>
      <c r="L7" s="66"/>
      <c r="M7" s="66"/>
      <c r="N7" s="66"/>
      <c r="O7" s="66"/>
      <c r="P7" s="67"/>
    </row>
    <row r="8" spans="1:16">
      <c r="A8" s="130"/>
      <c r="B8" s="130"/>
      <c r="C8" s="130"/>
      <c r="D8" s="130"/>
      <c r="E8" s="130"/>
      <c r="F8" s="130"/>
      <c r="G8" s="130"/>
      <c r="J8" s="65"/>
      <c r="K8" s="66"/>
      <c r="L8" s="66"/>
      <c r="M8" s="66"/>
      <c r="N8" s="66"/>
      <c r="O8" s="66"/>
      <c r="P8" s="67"/>
    </row>
    <row r="9" spans="1:16">
      <c r="A9" s="130"/>
      <c r="B9" s="130"/>
      <c r="C9" s="130"/>
      <c r="D9" s="130"/>
      <c r="E9" s="130"/>
      <c r="F9" s="130"/>
      <c r="G9" s="130"/>
      <c r="J9" s="65"/>
      <c r="K9" s="66"/>
      <c r="L9" s="66" t="s">
        <v>91</v>
      </c>
      <c r="M9" s="66" t="s">
        <v>109</v>
      </c>
      <c r="N9" s="66" t="s">
        <v>110</v>
      </c>
      <c r="O9" s="66"/>
      <c r="P9" s="67"/>
    </row>
    <row r="10" spans="1:16">
      <c r="A10" s="130"/>
      <c r="B10" s="130"/>
      <c r="C10" s="130"/>
      <c r="D10" s="130"/>
      <c r="E10" s="130"/>
      <c r="F10" s="130"/>
      <c r="G10" s="130"/>
      <c r="J10" s="65"/>
      <c r="K10" s="66"/>
      <c r="L10" s="66">
        <v>0</v>
      </c>
      <c r="M10" s="66">
        <v>12</v>
      </c>
      <c r="N10">
        <v>14</v>
      </c>
      <c r="O10" s="66"/>
      <c r="P10" s="67"/>
    </row>
    <row r="11" spans="1:16">
      <c r="A11" s="130"/>
      <c r="B11" s="130"/>
      <c r="C11" s="130"/>
      <c r="D11" s="130"/>
      <c r="E11" s="130"/>
      <c r="F11" s="130"/>
      <c r="G11" s="130"/>
      <c r="J11" s="65"/>
      <c r="K11" s="66"/>
      <c r="L11" s="66">
        <v>2</v>
      </c>
      <c r="M11" s="66">
        <v>21</v>
      </c>
      <c r="N11">
        <v>25</v>
      </c>
      <c r="O11" s="66"/>
      <c r="P11" s="67"/>
    </row>
    <row r="12" spans="1:16">
      <c r="A12" s="130"/>
      <c r="B12" s="130"/>
      <c r="C12" s="130"/>
      <c r="D12" s="130"/>
      <c r="E12" s="130"/>
      <c r="F12" s="130"/>
      <c r="G12" s="130"/>
      <c r="J12" s="65"/>
      <c r="K12" s="66"/>
      <c r="L12" s="66">
        <v>3</v>
      </c>
      <c r="M12" s="66">
        <v>24</v>
      </c>
      <c r="N12">
        <v>30</v>
      </c>
      <c r="O12" s="66"/>
      <c r="P12" s="67"/>
    </row>
    <row r="13" spans="1:16">
      <c r="A13" s="130"/>
      <c r="B13" s="130"/>
      <c r="C13" s="130"/>
      <c r="D13" s="130"/>
      <c r="E13" s="130"/>
      <c r="F13" s="130"/>
      <c r="G13" s="130"/>
      <c r="J13" s="65"/>
      <c r="K13" s="66"/>
      <c r="L13" s="66">
        <v>4</v>
      </c>
      <c r="M13" s="66">
        <v>23</v>
      </c>
      <c r="N13">
        <v>28</v>
      </c>
      <c r="O13" s="66"/>
      <c r="P13" s="67"/>
    </row>
    <row r="14" spans="1:16">
      <c r="A14" s="130"/>
      <c r="B14" s="130"/>
      <c r="C14" s="130"/>
      <c r="D14" s="130"/>
      <c r="E14" s="130"/>
      <c r="F14" s="130"/>
      <c r="G14" s="130"/>
      <c r="J14" s="65"/>
      <c r="K14" s="66"/>
      <c r="L14" s="66">
        <v>5</v>
      </c>
      <c r="M14" s="66">
        <v>66</v>
      </c>
      <c r="N14">
        <v>80</v>
      </c>
      <c r="O14" s="66"/>
      <c r="P14" s="67"/>
    </row>
    <row r="15" spans="1:16">
      <c r="J15" s="65"/>
      <c r="K15" s="66"/>
      <c r="L15" s="66">
        <v>15</v>
      </c>
      <c r="M15" s="66">
        <v>78</v>
      </c>
      <c r="N15">
        <v>98</v>
      </c>
      <c r="O15" s="66"/>
      <c r="P15" s="67"/>
    </row>
    <row r="16" spans="1:16">
      <c r="J16" s="65"/>
      <c r="K16" s="66"/>
      <c r="L16" s="66"/>
      <c r="M16" s="66"/>
      <c r="N16" s="66"/>
      <c r="O16" s="66"/>
      <c r="P16" s="67"/>
    </row>
    <row r="17" spans="1:16">
      <c r="J17" s="65"/>
      <c r="K17" s="66"/>
      <c r="L17" s="66"/>
      <c r="M17" s="66">
        <v>2</v>
      </c>
      <c r="N17" s="72">
        <v>3</v>
      </c>
      <c r="O17" s="66"/>
      <c r="P17" s="67"/>
    </row>
    <row r="18" spans="1:16">
      <c r="J18" s="65"/>
      <c r="K18" s="66"/>
      <c r="L18" s="66"/>
      <c r="M18" s="66">
        <v>4</v>
      </c>
      <c r="N18" s="72">
        <v>4</v>
      </c>
      <c r="O18" s="66"/>
      <c r="P18" s="67"/>
    </row>
    <row r="19" spans="1:16">
      <c r="A19" s="38" t="s">
        <v>36</v>
      </c>
      <c r="E19" s="131" t="s">
        <v>45</v>
      </c>
      <c r="F19" s="131"/>
      <c r="G19" s="131"/>
      <c r="H19" s="131"/>
      <c r="J19" s="65"/>
      <c r="K19" s="66"/>
      <c r="L19" s="66"/>
      <c r="M19" s="66">
        <v>2</v>
      </c>
      <c r="N19" s="72">
        <v>3</v>
      </c>
      <c r="O19" s="66"/>
      <c r="P19" s="67"/>
    </row>
    <row r="20" spans="1:16">
      <c r="A20" s="37" t="s">
        <v>39</v>
      </c>
      <c r="E20" s="131"/>
      <c r="F20" s="131"/>
      <c r="G20" s="131"/>
      <c r="H20" s="131"/>
      <c r="J20" s="65"/>
      <c r="K20" s="66"/>
      <c r="L20" s="66"/>
      <c r="M20" s="66">
        <v>5</v>
      </c>
      <c r="N20" s="72">
        <v>5</v>
      </c>
      <c r="O20" s="66"/>
      <c r="P20" s="67"/>
    </row>
    <row r="21" spans="1:16">
      <c r="E21" s="131"/>
      <c r="F21" s="131"/>
      <c r="G21" s="131"/>
      <c r="H21" s="131"/>
      <c r="J21" s="65"/>
      <c r="K21" s="66"/>
      <c r="L21" s="66"/>
      <c r="M21" s="66">
        <v>4</v>
      </c>
      <c r="N21" s="72">
        <v>7</v>
      </c>
      <c r="O21" s="66"/>
      <c r="P21" s="67"/>
    </row>
    <row r="22" spans="1:16">
      <c r="E22" s="131"/>
      <c r="F22" s="131"/>
      <c r="G22" s="131"/>
      <c r="H22" s="131"/>
      <c r="J22" s="65"/>
      <c r="K22" s="66"/>
      <c r="L22" s="66"/>
      <c r="M22" s="66">
        <v>6</v>
      </c>
      <c r="N22" s="72">
        <v>4</v>
      </c>
      <c r="O22" s="66"/>
      <c r="P22" s="67"/>
    </row>
    <row r="23" spans="1:16">
      <c r="A23" s="38" t="s">
        <v>37</v>
      </c>
      <c r="E23" s="131"/>
      <c r="F23" s="131"/>
      <c r="G23" s="131"/>
      <c r="H23" s="131"/>
      <c r="J23" s="65"/>
      <c r="K23" s="66"/>
      <c r="L23" s="66"/>
      <c r="M23" s="66"/>
      <c r="N23" s="66"/>
      <c r="O23" s="66"/>
      <c r="P23" s="67"/>
    </row>
    <row r="24" spans="1:16">
      <c r="A24" s="37" t="s">
        <v>39</v>
      </c>
      <c r="E24" s="131"/>
      <c r="F24" s="131"/>
      <c r="G24" s="131"/>
      <c r="H24" s="131"/>
      <c r="J24" s="65"/>
      <c r="K24" s="66"/>
      <c r="L24" s="66"/>
      <c r="M24" s="66"/>
      <c r="N24" s="66"/>
      <c r="O24" s="66"/>
      <c r="P24" s="67"/>
    </row>
    <row r="25" spans="1:16">
      <c r="E25" s="131"/>
      <c r="F25" s="131"/>
      <c r="G25" s="131"/>
      <c r="H25" s="131"/>
      <c r="J25" s="65"/>
      <c r="K25" s="66"/>
      <c r="L25" s="66"/>
      <c r="M25" s="66"/>
      <c r="N25" s="66"/>
      <c r="O25" s="66"/>
      <c r="P25" s="67"/>
    </row>
    <row r="26" spans="1:16">
      <c r="E26" s="131"/>
      <c r="F26" s="131"/>
      <c r="G26" s="131"/>
      <c r="H26" s="131"/>
      <c r="J26" s="73" t="s">
        <v>92</v>
      </c>
      <c r="K26" s="66"/>
      <c r="L26" s="66"/>
      <c r="M26" s="66"/>
      <c r="N26" s="66"/>
      <c r="O26" s="66"/>
      <c r="P26" s="67"/>
    </row>
    <row r="27" spans="1:16">
      <c r="A27" s="38" t="s">
        <v>38</v>
      </c>
      <c r="J27" s="65" t="s">
        <v>98</v>
      </c>
      <c r="K27" s="66" t="s">
        <v>95</v>
      </c>
      <c r="L27" s="66"/>
      <c r="M27" s="66"/>
      <c r="N27" s="66"/>
      <c r="O27" s="66"/>
      <c r="P27" s="67"/>
    </row>
    <row r="28" spans="1:16">
      <c r="A28" s="37" t="s">
        <v>40</v>
      </c>
      <c r="B28" s="36"/>
      <c r="C28" s="37" t="s">
        <v>41</v>
      </c>
      <c r="J28" s="65" t="s">
        <v>93</v>
      </c>
      <c r="K28" s="66" t="s">
        <v>96</v>
      </c>
      <c r="L28" s="66"/>
      <c r="M28" s="66"/>
      <c r="N28" s="66"/>
      <c r="O28" s="66"/>
      <c r="P28" s="67"/>
    </row>
    <row r="29" spans="1:16">
      <c r="J29" s="65" t="s">
        <v>94</v>
      </c>
      <c r="K29" s="66" t="s">
        <v>103</v>
      </c>
      <c r="L29" s="66"/>
      <c r="M29" s="66"/>
      <c r="N29" s="66"/>
      <c r="O29" s="66"/>
      <c r="P29" s="67"/>
    </row>
    <row r="30" spans="1:16" ht="18">
      <c r="A30" s="35" t="s">
        <v>48</v>
      </c>
      <c r="J30" s="65" t="s">
        <v>97</v>
      </c>
      <c r="K30" s="72" t="s">
        <v>119</v>
      </c>
      <c r="L30" s="66"/>
      <c r="M30" s="66"/>
      <c r="N30" s="66"/>
      <c r="O30" s="66"/>
      <c r="P30" s="67"/>
    </row>
    <row r="31" spans="1:16">
      <c r="J31" s="65" t="s">
        <v>104</v>
      </c>
      <c r="K31" s="72" t="s">
        <v>105</v>
      </c>
      <c r="L31" s="66"/>
      <c r="M31" s="66"/>
      <c r="N31" s="66"/>
      <c r="O31" s="66"/>
      <c r="P31" s="67"/>
    </row>
    <row r="32" spans="1:16" ht="15" customHeight="1">
      <c r="A32" s="129" t="s">
        <v>43</v>
      </c>
      <c r="B32" s="130"/>
      <c r="C32" s="130"/>
      <c r="D32" s="130"/>
      <c r="E32" s="130"/>
      <c r="F32" s="130"/>
      <c r="G32" s="130"/>
      <c r="J32" s="65" t="s">
        <v>106</v>
      </c>
      <c r="K32" s="72" t="s">
        <v>107</v>
      </c>
      <c r="L32" s="66"/>
      <c r="M32" s="66"/>
      <c r="N32" s="66"/>
      <c r="O32" s="66"/>
      <c r="P32" s="67"/>
    </row>
    <row r="33" spans="1:16" ht="15" customHeight="1">
      <c r="A33" s="130"/>
      <c r="B33" s="130"/>
      <c r="C33" s="130"/>
      <c r="D33" s="130"/>
      <c r="E33" s="130"/>
      <c r="F33" s="130"/>
      <c r="G33" s="130"/>
      <c r="J33" s="65"/>
      <c r="K33" s="66"/>
      <c r="L33" s="66"/>
      <c r="M33" s="66"/>
      <c r="N33" s="66"/>
      <c r="O33" s="66"/>
      <c r="P33" s="67"/>
    </row>
    <row r="34" spans="1:16" ht="15" customHeight="1">
      <c r="A34" s="130"/>
      <c r="B34" s="130"/>
      <c r="C34" s="130"/>
      <c r="D34" s="130"/>
      <c r="E34" s="130"/>
      <c r="F34" s="130"/>
      <c r="G34" s="130"/>
      <c r="J34" s="65"/>
      <c r="K34" s="66"/>
      <c r="L34" s="66"/>
      <c r="M34" s="66"/>
      <c r="N34" s="66"/>
      <c r="O34" s="66"/>
      <c r="P34" s="67"/>
    </row>
    <row r="35" spans="1:16" ht="15" customHeight="1" thickBot="1">
      <c r="A35" s="130"/>
      <c r="B35" s="130"/>
      <c r="C35" s="130"/>
      <c r="D35" s="130"/>
      <c r="E35" s="130"/>
      <c r="F35" s="130"/>
      <c r="G35" s="130"/>
      <c r="J35" s="68"/>
      <c r="K35" s="69"/>
      <c r="L35" s="69"/>
      <c r="M35" s="69"/>
      <c r="N35" s="69"/>
      <c r="O35" s="69"/>
      <c r="P35" s="70"/>
    </row>
    <row r="36" spans="1:16" ht="15" customHeight="1">
      <c r="A36" s="130"/>
      <c r="B36" s="130"/>
      <c r="C36" s="130"/>
      <c r="D36" s="130"/>
      <c r="E36" s="130"/>
      <c r="F36" s="130"/>
      <c r="G36" s="130"/>
    </row>
    <row r="37" spans="1:16" ht="15" customHeight="1">
      <c r="A37" s="130"/>
      <c r="B37" s="130"/>
      <c r="C37" s="130"/>
      <c r="D37" s="130"/>
      <c r="E37" s="130"/>
      <c r="F37" s="130"/>
      <c r="G37" s="130"/>
    </row>
    <row r="38" spans="1:16" ht="15" customHeight="1">
      <c r="A38" s="130"/>
      <c r="B38" s="130"/>
      <c r="C38" s="130"/>
      <c r="D38" s="130"/>
      <c r="E38" s="130"/>
      <c r="F38" s="130"/>
      <c r="G38" s="130"/>
    </row>
    <row r="39" spans="1:16" ht="15" customHeight="1">
      <c r="A39" s="130"/>
      <c r="B39" s="130"/>
      <c r="C39" s="130"/>
      <c r="D39" s="130"/>
      <c r="E39" s="130"/>
      <c r="F39" s="130"/>
      <c r="G39" s="130"/>
    </row>
    <row r="40" spans="1:16" ht="15" customHeight="1">
      <c r="A40" s="130"/>
      <c r="B40" s="130"/>
      <c r="C40" s="130"/>
      <c r="D40" s="130"/>
      <c r="E40" s="130"/>
      <c r="F40" s="130"/>
      <c r="G40" s="130"/>
    </row>
    <row r="41" spans="1:16" ht="15" customHeight="1">
      <c r="A41" s="130"/>
      <c r="B41" s="130"/>
      <c r="C41" s="130"/>
      <c r="D41" s="130"/>
      <c r="E41" s="130"/>
      <c r="F41" s="130"/>
      <c r="G41" s="130"/>
    </row>
    <row r="43" spans="1:16">
      <c r="A43" s="2"/>
      <c r="B43" s="2"/>
      <c r="C43" s="2"/>
      <c r="D43" s="2"/>
      <c r="E43" s="2"/>
      <c r="F43" s="2"/>
      <c r="G43" s="2"/>
      <c r="H43" s="2"/>
    </row>
    <row r="44" spans="1:16" ht="15" customHeight="1">
      <c r="A44" s="38" t="s">
        <v>36</v>
      </c>
      <c r="B44" s="2"/>
      <c r="C44" s="2"/>
      <c r="D44" s="2"/>
      <c r="E44" s="131" t="s">
        <v>44</v>
      </c>
      <c r="F44" s="131"/>
      <c r="G44" s="131"/>
      <c r="H44" s="131"/>
    </row>
    <row r="45" spans="1:16">
      <c r="A45" s="37" t="s">
        <v>39</v>
      </c>
      <c r="B45" s="2"/>
      <c r="C45" s="2"/>
      <c r="D45" s="2"/>
      <c r="E45" s="131"/>
      <c r="F45" s="131"/>
      <c r="G45" s="131"/>
      <c r="H45" s="131"/>
    </row>
    <row r="46" spans="1:16">
      <c r="A46" s="2"/>
      <c r="B46" s="2"/>
      <c r="C46" s="2"/>
      <c r="D46" s="2"/>
      <c r="E46" s="131"/>
      <c r="F46" s="131"/>
      <c r="G46" s="131"/>
      <c r="H46" s="131"/>
    </row>
    <row r="47" spans="1:16">
      <c r="A47" s="2"/>
      <c r="B47" s="2"/>
      <c r="C47" s="2"/>
      <c r="D47" s="2"/>
      <c r="E47" s="131"/>
      <c r="F47" s="131"/>
      <c r="G47" s="131"/>
      <c r="H47" s="131"/>
    </row>
    <row r="48" spans="1:16">
      <c r="A48" s="38" t="s">
        <v>37</v>
      </c>
      <c r="B48" s="2"/>
      <c r="C48" s="2"/>
      <c r="D48" s="2"/>
      <c r="E48" s="131"/>
      <c r="F48" s="131"/>
      <c r="G48" s="131"/>
      <c r="H48" s="131"/>
    </row>
    <row r="49" spans="1:8">
      <c r="A49" s="37" t="s">
        <v>39</v>
      </c>
      <c r="B49" s="2"/>
      <c r="C49" s="2"/>
      <c r="D49" s="2"/>
      <c r="E49" s="131"/>
      <c r="F49" s="131"/>
      <c r="G49" s="131"/>
      <c r="H49" s="131"/>
    </row>
    <row r="50" spans="1:8">
      <c r="A50" s="2"/>
      <c r="B50" s="2"/>
      <c r="C50" s="2"/>
      <c r="D50" s="2"/>
      <c r="E50" s="131"/>
      <c r="F50" s="131"/>
      <c r="G50" s="131"/>
      <c r="H50" s="131"/>
    </row>
    <row r="51" spans="1:8">
      <c r="A51" s="2"/>
      <c r="B51" s="2"/>
      <c r="C51" s="2"/>
      <c r="D51" s="2"/>
      <c r="E51" s="131"/>
      <c r="F51" s="131"/>
      <c r="G51" s="131"/>
      <c r="H51" s="131"/>
    </row>
    <row r="52" spans="1:8">
      <c r="A52" s="38" t="s">
        <v>38</v>
      </c>
      <c r="B52" s="2"/>
      <c r="C52" s="2"/>
      <c r="D52" s="2"/>
      <c r="E52" s="2"/>
      <c r="F52" s="2"/>
      <c r="G52" s="2"/>
      <c r="H52" s="2"/>
    </row>
    <row r="53" spans="1:8">
      <c r="A53" s="37" t="s">
        <v>40</v>
      </c>
      <c r="B53" s="36"/>
      <c r="C53" s="37" t="s">
        <v>41</v>
      </c>
      <c r="D53" s="2"/>
      <c r="E53" s="2"/>
      <c r="F53" s="2"/>
      <c r="G53" s="2"/>
      <c r="H53" s="2"/>
    </row>
  </sheetData>
  <mergeCells count="5">
    <mergeCell ref="A5:G14"/>
    <mergeCell ref="E19:H26"/>
    <mergeCell ref="A32:G41"/>
    <mergeCell ref="E44:H51"/>
    <mergeCell ref="A1:D1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180"/>
  <sheetViews>
    <sheetView workbookViewId="0">
      <selection activeCell="I12" sqref="I12"/>
    </sheetView>
  </sheetViews>
  <sheetFormatPr baseColWidth="10" defaultColWidth="11.46875" defaultRowHeight="14.35"/>
  <cols>
    <col min="1" max="1" width="11.8203125" style="94" customWidth="1"/>
    <col min="2" max="2" width="9" style="94" customWidth="1"/>
    <col min="3" max="3" width="10.8203125" style="94" customWidth="1"/>
    <col min="4" max="4" width="10.17578125" style="94" customWidth="1"/>
    <col min="5" max="5" width="10.8203125" style="94" customWidth="1"/>
    <col min="6" max="6" width="11.3515625" style="94" customWidth="1"/>
    <col min="7" max="21" width="12.8203125" customWidth="1"/>
  </cols>
  <sheetData>
    <row r="1" spans="1:6" s="92" customFormat="1">
      <c r="A1" s="93" t="s">
        <v>221</v>
      </c>
      <c r="B1" s="93"/>
      <c r="C1" s="93"/>
      <c r="D1" s="93"/>
      <c r="E1" s="93" t="s">
        <v>374</v>
      </c>
      <c r="F1" s="93"/>
    </row>
    <row r="2" spans="1:6" s="92" customFormat="1">
      <c r="A2" s="93"/>
      <c r="B2" s="93"/>
      <c r="C2" s="93"/>
      <c r="D2" s="93"/>
      <c r="E2" s="93"/>
      <c r="F2" s="93"/>
    </row>
    <row r="3" spans="1:6">
      <c r="B3" s="133" t="s">
        <v>54</v>
      </c>
      <c r="C3" s="133"/>
      <c r="D3" s="133"/>
      <c r="E3" s="133"/>
      <c r="F3" s="133"/>
    </row>
    <row r="4" spans="1:6" s="91" customFormat="1">
      <c r="A4" s="95" t="s">
        <v>196</v>
      </c>
      <c r="B4" s="101"/>
      <c r="C4" s="101"/>
      <c r="D4" s="101"/>
      <c r="E4" s="98"/>
      <c r="F4" s="101"/>
    </row>
    <row r="5" spans="1:6">
      <c r="A5" s="96" t="s">
        <v>197</v>
      </c>
      <c r="B5" s="96"/>
      <c r="C5" s="96"/>
      <c r="D5" s="96"/>
      <c r="E5" s="96"/>
      <c r="F5" s="96"/>
    </row>
    <row r="6" spans="1:6">
      <c r="A6" s="96" t="s">
        <v>198</v>
      </c>
      <c r="B6" s="96"/>
      <c r="C6" s="96"/>
      <c r="D6" s="96"/>
      <c r="E6" s="96"/>
      <c r="F6" s="96"/>
    </row>
    <row r="7" spans="1:6">
      <c r="A7" s="96" t="s">
        <v>199</v>
      </c>
      <c r="B7" s="96"/>
      <c r="C7" s="96"/>
      <c r="D7" s="96"/>
      <c r="E7" s="96"/>
      <c r="F7" s="96"/>
    </row>
    <row r="8" spans="1:6">
      <c r="A8" s="96" t="s">
        <v>200</v>
      </c>
      <c r="B8" s="96"/>
      <c r="C8" s="96"/>
      <c r="D8" s="96"/>
      <c r="E8" s="96"/>
      <c r="F8" s="96"/>
    </row>
    <row r="9" spans="1:6">
      <c r="A9" s="96" t="s">
        <v>201</v>
      </c>
      <c r="B9" s="96"/>
      <c r="C9" s="96"/>
      <c r="D9" s="96"/>
      <c r="E9" s="96"/>
      <c r="F9" s="96"/>
    </row>
    <row r="10" spans="1:6">
      <c r="A10" s="96" t="s">
        <v>202</v>
      </c>
      <c r="B10" s="96"/>
      <c r="C10" s="96"/>
      <c r="D10" s="96"/>
      <c r="E10" s="96"/>
      <c r="F10" s="96"/>
    </row>
    <row r="11" spans="1:6">
      <c r="A11" s="96" t="s">
        <v>203</v>
      </c>
      <c r="B11" s="96"/>
      <c r="C11" s="96"/>
      <c r="D11" s="96"/>
      <c r="E11" s="96"/>
      <c r="F11" s="96"/>
    </row>
    <row r="12" spans="1:6">
      <c r="A12" s="96" t="s">
        <v>204</v>
      </c>
      <c r="B12" s="96"/>
      <c r="C12" s="96"/>
      <c r="D12" s="96"/>
      <c r="E12" s="96"/>
      <c r="F12" s="96"/>
    </row>
    <row r="13" spans="1:6">
      <c r="A13" s="96" t="s">
        <v>205</v>
      </c>
      <c r="B13" s="96"/>
      <c r="C13" s="96"/>
      <c r="D13" s="96"/>
      <c r="E13" s="96"/>
      <c r="F13" s="96"/>
    </row>
    <row r="14" spans="1:6">
      <c r="A14" s="96" t="s">
        <v>206</v>
      </c>
      <c r="B14" s="96"/>
      <c r="C14" s="96"/>
      <c r="D14" s="96"/>
      <c r="E14" s="96"/>
      <c r="F14" s="96"/>
    </row>
    <row r="15" spans="1:6">
      <c r="A15" s="96" t="s">
        <v>207</v>
      </c>
      <c r="B15" s="96"/>
      <c r="C15" s="96"/>
      <c r="D15" s="96"/>
      <c r="E15" s="96"/>
      <c r="F15" s="96"/>
    </row>
    <row r="16" spans="1:6">
      <c r="A16" s="96" t="s">
        <v>208</v>
      </c>
      <c r="B16" s="96"/>
      <c r="C16" s="96"/>
      <c r="D16" s="96"/>
      <c r="E16" s="96"/>
      <c r="F16" s="96"/>
    </row>
    <row r="17" spans="1:6">
      <c r="A17" s="96" t="s">
        <v>209</v>
      </c>
      <c r="B17" s="96"/>
      <c r="C17" s="96"/>
      <c r="D17" s="96"/>
      <c r="E17" s="96"/>
      <c r="F17" s="96"/>
    </row>
    <row r="18" spans="1:6">
      <c r="A18" s="96" t="s">
        <v>210</v>
      </c>
      <c r="B18" s="96"/>
      <c r="C18" s="96"/>
      <c r="D18" s="96"/>
      <c r="E18" s="96"/>
      <c r="F18" s="96"/>
    </row>
    <row r="19" spans="1:6">
      <c r="A19" s="96" t="s">
        <v>211</v>
      </c>
      <c r="B19" s="96"/>
      <c r="C19" s="96"/>
      <c r="D19" s="96"/>
      <c r="E19" s="96"/>
      <c r="F19" s="96"/>
    </row>
    <row r="20" spans="1:6">
      <c r="A20" s="96" t="s">
        <v>212</v>
      </c>
      <c r="B20" s="96"/>
      <c r="C20" s="96"/>
      <c r="D20" s="96"/>
      <c r="E20" s="96"/>
      <c r="F20" s="96"/>
    </row>
    <row r="21" spans="1:6">
      <c r="A21" s="96" t="s">
        <v>213</v>
      </c>
      <c r="B21" s="96"/>
      <c r="C21" s="96"/>
      <c r="D21" s="96"/>
      <c r="E21" s="96"/>
      <c r="F21" s="96"/>
    </row>
    <row r="22" spans="1:6">
      <c r="A22" s="96" t="s">
        <v>214</v>
      </c>
      <c r="B22" s="96"/>
      <c r="C22" s="96"/>
      <c r="D22" s="96"/>
      <c r="E22" s="96"/>
      <c r="F22" s="96"/>
    </row>
    <row r="23" spans="1:6">
      <c r="A23" s="96" t="s">
        <v>215</v>
      </c>
      <c r="B23" s="96"/>
      <c r="C23" s="96"/>
      <c r="D23" s="96"/>
      <c r="E23" s="96"/>
      <c r="F23" s="97"/>
    </row>
    <row r="24" spans="1:6">
      <c r="A24" s="96" t="s">
        <v>216</v>
      </c>
      <c r="B24" s="96"/>
      <c r="C24" s="96"/>
      <c r="D24" s="96"/>
      <c r="E24" s="96"/>
      <c r="F24" s="98"/>
    </row>
    <row r="25" spans="1:6">
      <c r="A25" s="96" t="s">
        <v>217</v>
      </c>
      <c r="B25" s="96"/>
      <c r="C25" s="96"/>
      <c r="D25" s="96"/>
      <c r="E25" s="96"/>
      <c r="F25" s="96"/>
    </row>
    <row r="26" spans="1:6">
      <c r="A26" s="96" t="s">
        <v>218</v>
      </c>
      <c r="B26" s="96"/>
      <c r="C26" s="96"/>
      <c r="D26" s="96"/>
      <c r="E26" s="96"/>
      <c r="F26" s="96"/>
    </row>
    <row r="27" spans="1:6">
      <c r="A27" s="96" t="s">
        <v>219</v>
      </c>
      <c r="B27" s="96"/>
      <c r="C27" s="96"/>
      <c r="D27" s="96"/>
      <c r="E27" s="96"/>
      <c r="F27" s="96"/>
    </row>
    <row r="28" spans="1:6">
      <c r="A28" s="96" t="s">
        <v>220</v>
      </c>
      <c r="B28" s="96"/>
      <c r="C28" s="96"/>
      <c r="D28" s="96"/>
      <c r="E28" s="96"/>
      <c r="F28" s="96"/>
    </row>
    <row r="29" spans="1:6">
      <c r="A29" s="96" t="s">
        <v>222</v>
      </c>
      <c r="B29" s="96"/>
      <c r="C29" s="96"/>
      <c r="D29" s="96"/>
      <c r="E29" s="96"/>
      <c r="F29" s="96"/>
    </row>
    <row r="30" spans="1:6">
      <c r="A30" s="96" t="s">
        <v>223</v>
      </c>
      <c r="B30" s="96"/>
      <c r="C30" s="96"/>
      <c r="D30" s="96"/>
      <c r="E30" s="96"/>
      <c r="F30" s="96"/>
    </row>
    <row r="31" spans="1:6">
      <c r="A31" s="96" t="s">
        <v>224</v>
      </c>
      <c r="B31" s="96"/>
      <c r="C31" s="96"/>
      <c r="D31" s="96"/>
      <c r="E31" s="96"/>
      <c r="F31" s="96"/>
    </row>
    <row r="32" spans="1:6">
      <c r="A32" s="96" t="s">
        <v>225</v>
      </c>
      <c r="B32" s="96"/>
      <c r="C32" s="96"/>
      <c r="D32" s="96"/>
      <c r="E32" s="96"/>
      <c r="F32" s="96"/>
    </row>
    <row r="33" spans="1:6">
      <c r="A33" s="96" t="s">
        <v>226</v>
      </c>
      <c r="B33" s="96"/>
      <c r="C33" s="96"/>
      <c r="D33" s="96"/>
      <c r="E33" s="96"/>
      <c r="F33" s="96"/>
    </row>
    <row r="34" spans="1:6">
      <c r="A34" s="96" t="s">
        <v>227</v>
      </c>
      <c r="B34" s="96"/>
      <c r="C34" s="96"/>
      <c r="D34" s="96"/>
      <c r="E34" s="96"/>
      <c r="F34" s="96"/>
    </row>
    <row r="35" spans="1:6">
      <c r="A35" s="96" t="s">
        <v>228</v>
      </c>
      <c r="B35" s="96"/>
      <c r="C35" s="96"/>
      <c r="D35" s="96"/>
      <c r="E35" s="96"/>
      <c r="F35" s="96"/>
    </row>
    <row r="36" spans="1:6">
      <c r="A36" s="99" t="s">
        <v>229</v>
      </c>
      <c r="B36" s="99"/>
      <c r="C36" s="99"/>
      <c r="D36" s="99"/>
      <c r="E36" s="99"/>
      <c r="F36" s="99"/>
    </row>
    <row r="37" spans="1:6">
      <c r="A37" s="100" t="s">
        <v>230</v>
      </c>
      <c r="B37" s="100"/>
      <c r="C37" s="100"/>
      <c r="D37" s="100"/>
      <c r="E37" s="100"/>
      <c r="F37" s="100"/>
    </row>
    <row r="38" spans="1:6">
      <c r="A38" s="100" t="s">
        <v>231</v>
      </c>
      <c r="B38" s="100"/>
      <c r="C38" s="100"/>
      <c r="D38" s="100"/>
      <c r="E38" s="100"/>
      <c r="F38" s="100"/>
    </row>
    <row r="39" spans="1:6">
      <c r="A39" s="100" t="s">
        <v>232</v>
      </c>
      <c r="B39" s="100"/>
      <c r="C39" s="100"/>
      <c r="D39" s="100"/>
      <c r="E39" s="100"/>
      <c r="F39" s="100"/>
    </row>
    <row r="40" spans="1:6">
      <c r="A40" s="100" t="s">
        <v>233</v>
      </c>
      <c r="B40" s="100"/>
      <c r="C40" s="100"/>
      <c r="D40" s="100"/>
      <c r="E40" s="100"/>
      <c r="F40" s="100"/>
    </row>
    <row r="41" spans="1:6">
      <c r="A41" s="100" t="s">
        <v>234</v>
      </c>
      <c r="B41" s="100"/>
      <c r="C41" s="100"/>
      <c r="D41" s="100"/>
      <c r="E41" s="100"/>
      <c r="F41" s="100"/>
    </row>
    <row r="42" spans="1:6">
      <c r="A42" s="100" t="s">
        <v>235</v>
      </c>
      <c r="B42" s="100"/>
      <c r="C42" s="100"/>
      <c r="D42" s="100"/>
      <c r="E42" s="100"/>
      <c r="F42" s="100"/>
    </row>
    <row r="43" spans="1:6">
      <c r="A43" s="100" t="s">
        <v>236</v>
      </c>
      <c r="B43" s="100"/>
      <c r="C43" s="100"/>
      <c r="D43" s="100"/>
      <c r="E43" s="100"/>
      <c r="F43" s="100"/>
    </row>
    <row r="44" spans="1:6">
      <c r="A44" s="100" t="s">
        <v>237</v>
      </c>
      <c r="B44" s="100"/>
      <c r="C44" s="100"/>
      <c r="D44" s="100"/>
      <c r="E44" s="100"/>
      <c r="F44" s="100"/>
    </row>
    <row r="45" spans="1:6">
      <c r="A45" s="100" t="s">
        <v>238</v>
      </c>
      <c r="B45" s="100"/>
      <c r="C45" s="100"/>
      <c r="D45" s="100"/>
      <c r="E45" s="100"/>
      <c r="F45" s="100"/>
    </row>
    <row r="46" spans="1:6">
      <c r="A46" s="100" t="s">
        <v>239</v>
      </c>
      <c r="B46" s="100"/>
      <c r="C46" s="100"/>
      <c r="D46" s="100"/>
      <c r="E46" s="100"/>
      <c r="F46" s="100"/>
    </row>
    <row r="47" spans="1:6">
      <c r="A47" s="100" t="s">
        <v>240</v>
      </c>
      <c r="B47" s="100"/>
      <c r="C47" s="100"/>
      <c r="D47" s="100"/>
      <c r="E47" s="100"/>
      <c r="F47" s="100"/>
    </row>
    <row r="48" spans="1:6">
      <c r="A48" s="100" t="s">
        <v>241</v>
      </c>
      <c r="B48" s="100"/>
      <c r="C48" s="100"/>
      <c r="D48" s="100"/>
      <c r="E48" s="100"/>
      <c r="F48" s="100"/>
    </row>
    <row r="49" spans="1:6">
      <c r="A49" s="100" t="s">
        <v>242</v>
      </c>
      <c r="B49" s="100"/>
      <c r="C49" s="100"/>
      <c r="D49" s="100"/>
      <c r="E49" s="100"/>
      <c r="F49" s="100"/>
    </row>
    <row r="50" spans="1:6">
      <c r="A50" s="100" t="s">
        <v>243</v>
      </c>
      <c r="B50" s="100"/>
      <c r="C50" s="100"/>
      <c r="D50" s="100"/>
      <c r="E50" s="100"/>
      <c r="F50" s="100"/>
    </row>
    <row r="51" spans="1:6">
      <c r="A51" s="100" t="s">
        <v>244</v>
      </c>
      <c r="B51" s="100"/>
      <c r="C51" s="100"/>
      <c r="D51" s="100"/>
      <c r="E51" s="100"/>
      <c r="F51" s="100"/>
    </row>
    <row r="52" spans="1:6">
      <c r="A52" s="100" t="s">
        <v>245</v>
      </c>
      <c r="B52" s="100"/>
      <c r="C52" s="100"/>
      <c r="D52" s="100"/>
      <c r="E52" s="100"/>
      <c r="F52" s="100"/>
    </row>
    <row r="53" spans="1:6">
      <c r="A53" s="100" t="s">
        <v>246</v>
      </c>
      <c r="B53" s="100"/>
      <c r="C53" s="100"/>
      <c r="D53" s="100"/>
      <c r="E53" s="100"/>
      <c r="F53" s="100"/>
    </row>
    <row r="54" spans="1:6">
      <c r="A54" s="100" t="s">
        <v>247</v>
      </c>
      <c r="B54" s="100"/>
      <c r="C54" s="100"/>
      <c r="D54" s="100"/>
      <c r="E54" s="100"/>
      <c r="F54" s="100"/>
    </row>
    <row r="55" spans="1:6">
      <c r="A55" s="100" t="s">
        <v>248</v>
      </c>
      <c r="B55" s="100"/>
      <c r="C55" s="100"/>
      <c r="D55" s="100"/>
      <c r="E55" s="100"/>
      <c r="F55" s="100"/>
    </row>
    <row r="56" spans="1:6">
      <c r="A56" s="100" t="s">
        <v>249</v>
      </c>
      <c r="B56" s="100"/>
      <c r="C56" s="100"/>
      <c r="D56" s="100"/>
      <c r="E56" s="100"/>
      <c r="F56" s="100"/>
    </row>
    <row r="57" spans="1:6">
      <c r="A57" s="100" t="s">
        <v>250</v>
      </c>
      <c r="B57" s="100"/>
      <c r="C57" s="100"/>
      <c r="D57" s="100"/>
      <c r="E57" s="100"/>
      <c r="F57" s="100"/>
    </row>
    <row r="58" spans="1:6">
      <c r="A58" s="100" t="s">
        <v>251</v>
      </c>
      <c r="B58" s="100"/>
      <c r="C58" s="100"/>
      <c r="D58" s="100"/>
      <c r="E58" s="100"/>
      <c r="F58" s="100"/>
    </row>
    <row r="59" spans="1:6">
      <c r="A59" s="100" t="s">
        <v>252</v>
      </c>
      <c r="B59" s="100"/>
      <c r="C59" s="100"/>
      <c r="D59" s="100"/>
      <c r="E59" s="100"/>
      <c r="F59" s="100"/>
    </row>
    <row r="60" spans="1:6">
      <c r="A60" s="100" t="s">
        <v>253</v>
      </c>
      <c r="B60" s="100"/>
      <c r="C60" s="100"/>
      <c r="D60" s="100"/>
      <c r="E60" s="100"/>
      <c r="F60" s="100"/>
    </row>
    <row r="61" spans="1:6">
      <c r="A61" s="100" t="s">
        <v>254</v>
      </c>
      <c r="B61" s="100"/>
      <c r="C61" s="100"/>
      <c r="D61" s="100"/>
      <c r="E61" s="100"/>
      <c r="F61" s="100"/>
    </row>
    <row r="62" spans="1:6">
      <c r="A62" s="100" t="s">
        <v>255</v>
      </c>
      <c r="B62" s="100"/>
      <c r="C62" s="100"/>
      <c r="D62" s="100"/>
      <c r="E62" s="100"/>
      <c r="F62" s="100"/>
    </row>
    <row r="63" spans="1:6">
      <c r="A63" s="100" t="s">
        <v>256</v>
      </c>
      <c r="B63" s="100"/>
      <c r="C63" s="100"/>
      <c r="D63" s="100"/>
      <c r="E63" s="100"/>
      <c r="F63" s="100"/>
    </row>
    <row r="64" spans="1:6">
      <c r="A64" s="100" t="s">
        <v>257</v>
      </c>
      <c r="B64" s="100"/>
      <c r="C64" s="100"/>
      <c r="D64" s="100"/>
      <c r="E64" s="100"/>
      <c r="F64" s="100"/>
    </row>
    <row r="65" spans="1:6">
      <c r="A65" s="100" t="s">
        <v>258</v>
      </c>
      <c r="B65" s="100"/>
      <c r="C65" s="100"/>
      <c r="D65" s="100"/>
      <c r="E65" s="100"/>
      <c r="F65" s="100"/>
    </row>
    <row r="66" spans="1:6">
      <c r="A66" s="100" t="s">
        <v>259</v>
      </c>
      <c r="B66" s="100"/>
      <c r="C66" s="100"/>
      <c r="D66" s="100"/>
      <c r="E66" s="100"/>
      <c r="F66" s="100"/>
    </row>
    <row r="67" spans="1:6">
      <c r="A67" s="100" t="s">
        <v>260</v>
      </c>
      <c r="B67" s="100"/>
      <c r="C67" s="100"/>
      <c r="D67" s="100"/>
      <c r="E67" s="100"/>
      <c r="F67" s="100"/>
    </row>
    <row r="68" spans="1:6">
      <c r="A68" s="100" t="s">
        <v>261</v>
      </c>
      <c r="B68" s="100"/>
      <c r="C68" s="100"/>
      <c r="D68" s="100"/>
      <c r="E68" s="100"/>
      <c r="F68" s="100"/>
    </row>
    <row r="69" spans="1:6">
      <c r="A69" s="100" t="s">
        <v>262</v>
      </c>
      <c r="B69" s="100"/>
      <c r="C69" s="100"/>
      <c r="D69" s="100"/>
      <c r="E69" s="100"/>
      <c r="F69" s="100"/>
    </row>
    <row r="70" spans="1:6">
      <c r="A70" s="100" t="s">
        <v>263</v>
      </c>
      <c r="B70" s="100"/>
      <c r="C70" s="100"/>
      <c r="D70" s="100"/>
      <c r="E70" s="100"/>
      <c r="F70" s="100"/>
    </row>
    <row r="71" spans="1:6">
      <c r="A71" s="100" t="s">
        <v>264</v>
      </c>
      <c r="B71" s="100"/>
      <c r="C71" s="100"/>
      <c r="D71" s="100"/>
      <c r="E71" s="100"/>
      <c r="F71" s="100"/>
    </row>
    <row r="72" spans="1:6">
      <c r="A72" s="100" t="s">
        <v>265</v>
      </c>
      <c r="B72" s="100"/>
      <c r="C72" s="100"/>
      <c r="D72" s="100"/>
      <c r="E72" s="100"/>
      <c r="F72" s="100"/>
    </row>
    <row r="73" spans="1:6">
      <c r="A73" s="100" t="s">
        <v>266</v>
      </c>
      <c r="B73" s="100"/>
      <c r="C73" s="100"/>
      <c r="D73" s="100"/>
      <c r="E73" s="100"/>
      <c r="F73" s="100"/>
    </row>
    <row r="74" spans="1:6">
      <c r="A74" s="100" t="s">
        <v>267</v>
      </c>
      <c r="B74" s="100"/>
      <c r="C74" s="100"/>
      <c r="D74" s="100"/>
      <c r="E74" s="100"/>
      <c r="F74" s="100"/>
    </row>
    <row r="75" spans="1:6">
      <c r="A75" s="100" t="s">
        <v>268</v>
      </c>
      <c r="B75" s="100"/>
      <c r="C75" s="100"/>
      <c r="D75" s="100"/>
      <c r="E75" s="100"/>
      <c r="F75" s="100"/>
    </row>
    <row r="76" spans="1:6">
      <c r="A76" s="100" t="s">
        <v>269</v>
      </c>
      <c r="B76" s="100"/>
      <c r="C76" s="100"/>
      <c r="D76" s="100"/>
      <c r="E76" s="100"/>
      <c r="F76" s="100"/>
    </row>
    <row r="77" spans="1:6">
      <c r="A77" s="100" t="s">
        <v>270</v>
      </c>
      <c r="B77" s="100"/>
      <c r="C77" s="100"/>
      <c r="D77" s="100"/>
      <c r="E77" s="100"/>
      <c r="F77" s="100"/>
    </row>
    <row r="78" spans="1:6">
      <c r="A78" s="100" t="s">
        <v>271</v>
      </c>
      <c r="B78" s="100"/>
      <c r="C78" s="100"/>
      <c r="D78" s="100"/>
      <c r="E78" s="100"/>
      <c r="F78" s="100"/>
    </row>
    <row r="79" spans="1:6">
      <c r="A79" s="100" t="s">
        <v>272</v>
      </c>
      <c r="B79" s="100"/>
      <c r="C79" s="100"/>
      <c r="D79" s="100"/>
      <c r="E79" s="100"/>
      <c r="F79" s="100"/>
    </row>
    <row r="80" spans="1:6">
      <c r="A80" s="100" t="s">
        <v>273</v>
      </c>
      <c r="B80" s="100"/>
      <c r="C80" s="100"/>
      <c r="D80" s="100"/>
      <c r="E80" s="100"/>
      <c r="F80" s="100"/>
    </row>
    <row r="81" spans="1:6">
      <c r="A81" s="100" t="s">
        <v>274</v>
      </c>
      <c r="B81" s="100"/>
      <c r="C81" s="100"/>
      <c r="D81" s="100"/>
      <c r="E81" s="100"/>
      <c r="F81" s="100"/>
    </row>
    <row r="82" spans="1:6">
      <c r="A82" s="100" t="s">
        <v>275</v>
      </c>
      <c r="B82" s="100"/>
      <c r="C82" s="100"/>
      <c r="D82" s="100"/>
      <c r="E82" s="100"/>
      <c r="F82" s="100"/>
    </row>
    <row r="83" spans="1:6">
      <c r="A83" s="100" t="s">
        <v>276</v>
      </c>
      <c r="B83" s="100"/>
      <c r="C83" s="100"/>
      <c r="D83" s="100"/>
      <c r="E83" s="100"/>
      <c r="F83" s="100"/>
    </row>
    <row r="84" spans="1:6">
      <c r="A84" s="100" t="s">
        <v>277</v>
      </c>
      <c r="B84" s="100"/>
      <c r="C84" s="100"/>
      <c r="D84" s="100"/>
      <c r="E84" s="100"/>
      <c r="F84" s="100"/>
    </row>
    <row r="85" spans="1:6">
      <c r="A85" s="100" t="s">
        <v>278</v>
      </c>
      <c r="B85" s="100"/>
      <c r="C85" s="100"/>
      <c r="D85" s="100"/>
      <c r="E85" s="100"/>
      <c r="F85" s="100"/>
    </row>
    <row r="86" spans="1:6">
      <c r="A86" s="100" t="s">
        <v>279</v>
      </c>
      <c r="B86" s="100"/>
      <c r="C86" s="100"/>
      <c r="D86" s="100"/>
      <c r="E86" s="100"/>
      <c r="F86" s="100"/>
    </row>
    <row r="87" spans="1:6">
      <c r="A87" s="100" t="s">
        <v>280</v>
      </c>
      <c r="B87" s="100"/>
      <c r="C87" s="100"/>
      <c r="D87" s="100"/>
      <c r="E87" s="100"/>
      <c r="F87" s="100"/>
    </row>
    <row r="88" spans="1:6">
      <c r="A88" s="100" t="s">
        <v>281</v>
      </c>
      <c r="B88" s="100"/>
      <c r="C88" s="100"/>
      <c r="D88" s="100"/>
      <c r="E88" s="100"/>
      <c r="F88" s="100"/>
    </row>
    <row r="89" spans="1:6">
      <c r="A89" s="100" t="s">
        <v>282</v>
      </c>
      <c r="B89" s="100"/>
      <c r="C89" s="100"/>
      <c r="D89" s="100"/>
      <c r="E89" s="100"/>
      <c r="F89" s="100"/>
    </row>
    <row r="90" spans="1:6">
      <c r="A90" s="100" t="s">
        <v>283</v>
      </c>
      <c r="B90" s="100"/>
      <c r="C90" s="100"/>
      <c r="D90" s="100"/>
      <c r="E90" s="100"/>
      <c r="F90" s="100"/>
    </row>
    <row r="91" spans="1:6">
      <c r="A91" s="100" t="s">
        <v>284</v>
      </c>
      <c r="B91" s="100"/>
      <c r="C91" s="100"/>
      <c r="D91" s="100"/>
      <c r="E91" s="100"/>
      <c r="F91" s="100"/>
    </row>
    <row r="92" spans="1:6">
      <c r="A92" s="100" t="s">
        <v>285</v>
      </c>
      <c r="B92" s="100"/>
      <c r="C92" s="100"/>
      <c r="D92" s="100"/>
      <c r="E92" s="100"/>
      <c r="F92" s="100"/>
    </row>
    <row r="93" spans="1:6">
      <c r="A93" s="100" t="s">
        <v>286</v>
      </c>
      <c r="B93" s="100"/>
      <c r="C93" s="100"/>
      <c r="D93" s="100"/>
      <c r="E93" s="100"/>
      <c r="F93" s="100"/>
    </row>
    <row r="94" spans="1:6">
      <c r="A94" s="100" t="s">
        <v>287</v>
      </c>
      <c r="B94" s="100"/>
      <c r="C94" s="100"/>
      <c r="D94" s="100"/>
      <c r="E94" s="100"/>
      <c r="F94" s="100"/>
    </row>
    <row r="95" spans="1:6">
      <c r="A95" s="100" t="s">
        <v>288</v>
      </c>
      <c r="B95" s="100"/>
      <c r="C95" s="100"/>
      <c r="D95" s="100"/>
      <c r="E95" s="100"/>
      <c r="F95" s="100"/>
    </row>
    <row r="96" spans="1:6">
      <c r="A96" s="100" t="s">
        <v>289</v>
      </c>
      <c r="B96" s="100"/>
      <c r="C96" s="100"/>
      <c r="D96" s="100"/>
      <c r="E96" s="100"/>
      <c r="F96" s="100"/>
    </row>
    <row r="97" spans="1:6">
      <c r="A97" s="100" t="s">
        <v>290</v>
      </c>
      <c r="B97" s="100"/>
      <c r="C97" s="100"/>
      <c r="D97" s="100"/>
      <c r="E97" s="100"/>
      <c r="F97" s="100"/>
    </row>
    <row r="98" spans="1:6">
      <c r="A98" s="100" t="s">
        <v>291</v>
      </c>
      <c r="B98" s="100"/>
      <c r="C98" s="100"/>
      <c r="D98" s="100"/>
      <c r="E98" s="100"/>
      <c r="F98" s="100"/>
    </row>
    <row r="99" spans="1:6">
      <c r="A99" s="100" t="s">
        <v>292</v>
      </c>
      <c r="B99" s="100"/>
      <c r="C99" s="100"/>
      <c r="D99" s="100"/>
      <c r="E99" s="100"/>
      <c r="F99" s="100"/>
    </row>
    <row r="100" spans="1:6">
      <c r="A100" s="100" t="s">
        <v>293</v>
      </c>
      <c r="B100" s="100"/>
      <c r="C100" s="100"/>
      <c r="D100" s="100"/>
      <c r="E100" s="100"/>
      <c r="F100" s="100"/>
    </row>
    <row r="101" spans="1:6">
      <c r="A101" s="100" t="s">
        <v>294</v>
      </c>
      <c r="B101" s="100"/>
      <c r="C101" s="100"/>
      <c r="D101" s="100"/>
      <c r="E101" s="100"/>
      <c r="F101" s="100"/>
    </row>
    <row r="102" spans="1:6">
      <c r="A102" s="100" t="s">
        <v>295</v>
      </c>
      <c r="B102" s="100"/>
      <c r="C102" s="100"/>
      <c r="D102" s="100"/>
      <c r="E102" s="100"/>
      <c r="F102" s="100"/>
    </row>
    <row r="103" spans="1:6">
      <c r="A103" s="100" t="s">
        <v>297</v>
      </c>
      <c r="B103" s="100"/>
      <c r="C103" s="100"/>
      <c r="D103" s="100"/>
      <c r="E103" s="100"/>
      <c r="F103" s="100"/>
    </row>
    <row r="104" spans="1:6">
      <c r="A104" s="100" t="s">
        <v>296</v>
      </c>
      <c r="B104" s="100"/>
      <c r="C104" s="100"/>
      <c r="D104" s="100"/>
      <c r="E104" s="100"/>
      <c r="F104" s="100"/>
    </row>
    <row r="105" spans="1:6">
      <c r="A105" s="100" t="s">
        <v>298</v>
      </c>
      <c r="B105" s="100"/>
      <c r="C105" s="100"/>
      <c r="D105" s="100"/>
      <c r="E105" s="100"/>
      <c r="F105" s="100"/>
    </row>
    <row r="106" spans="1:6">
      <c r="A106" s="100" t="s">
        <v>299</v>
      </c>
      <c r="B106" s="100"/>
      <c r="C106" s="100"/>
      <c r="D106" s="100"/>
      <c r="E106" s="100"/>
      <c r="F106" s="100"/>
    </row>
    <row r="107" spans="1:6">
      <c r="A107" s="100" t="s">
        <v>300</v>
      </c>
      <c r="B107" s="100"/>
      <c r="C107" s="100"/>
      <c r="D107" s="100"/>
      <c r="E107" s="100"/>
      <c r="F107" s="100"/>
    </row>
    <row r="108" spans="1:6">
      <c r="A108" s="100" t="s">
        <v>301</v>
      </c>
      <c r="B108" s="100"/>
      <c r="C108" s="100"/>
      <c r="D108" s="100"/>
      <c r="E108" s="100"/>
      <c r="F108" s="100"/>
    </row>
    <row r="109" spans="1:6">
      <c r="A109" s="100" t="s">
        <v>302</v>
      </c>
      <c r="B109" s="100"/>
      <c r="C109" s="100"/>
      <c r="D109" s="100"/>
      <c r="E109" s="100"/>
      <c r="F109" s="100"/>
    </row>
    <row r="110" spans="1:6">
      <c r="A110" s="100" t="s">
        <v>303</v>
      </c>
      <c r="B110" s="100"/>
      <c r="C110" s="100"/>
      <c r="D110" s="100"/>
      <c r="E110" s="100"/>
      <c r="F110" s="100"/>
    </row>
    <row r="111" spans="1:6">
      <c r="A111" s="100" t="s">
        <v>304</v>
      </c>
      <c r="B111" s="100"/>
      <c r="C111" s="100"/>
      <c r="D111" s="100"/>
      <c r="E111" s="100"/>
      <c r="F111" s="100"/>
    </row>
    <row r="112" spans="1:6">
      <c r="A112" s="100" t="s">
        <v>305</v>
      </c>
      <c r="B112" s="100"/>
      <c r="C112" s="100"/>
      <c r="D112" s="100"/>
      <c r="E112" s="100"/>
      <c r="F112" s="100"/>
    </row>
    <row r="113" spans="1:6">
      <c r="A113" s="100" t="s">
        <v>306</v>
      </c>
      <c r="B113" s="100"/>
      <c r="C113" s="100"/>
      <c r="D113" s="100"/>
      <c r="E113" s="100"/>
      <c r="F113" s="100"/>
    </row>
    <row r="114" spans="1:6">
      <c r="A114" s="100" t="s">
        <v>307</v>
      </c>
      <c r="B114" s="100"/>
      <c r="C114" s="100"/>
      <c r="D114" s="100"/>
      <c r="E114" s="100"/>
      <c r="F114" s="100"/>
    </row>
    <row r="115" spans="1:6">
      <c r="A115" s="100" t="s">
        <v>308</v>
      </c>
      <c r="B115" s="100"/>
      <c r="C115" s="100"/>
      <c r="D115" s="100"/>
      <c r="E115" s="100"/>
      <c r="F115" s="100"/>
    </row>
    <row r="116" spans="1:6">
      <c r="A116" s="100" t="s">
        <v>309</v>
      </c>
      <c r="B116" s="100"/>
      <c r="C116" s="100"/>
      <c r="D116" s="100"/>
      <c r="E116" s="100"/>
      <c r="F116" s="100"/>
    </row>
    <row r="117" spans="1:6">
      <c r="A117" s="100" t="s">
        <v>310</v>
      </c>
      <c r="B117" s="100"/>
      <c r="C117" s="100"/>
      <c r="D117" s="100"/>
      <c r="E117" s="100"/>
      <c r="F117" s="100"/>
    </row>
    <row r="118" spans="1:6">
      <c r="A118" s="100" t="s">
        <v>311</v>
      </c>
      <c r="B118" s="100"/>
      <c r="C118" s="100"/>
      <c r="D118" s="100"/>
      <c r="E118" s="100"/>
      <c r="F118" s="100"/>
    </row>
    <row r="119" spans="1:6">
      <c r="A119" s="100" t="s">
        <v>312</v>
      </c>
      <c r="B119" s="100"/>
      <c r="C119" s="100"/>
      <c r="D119" s="100"/>
      <c r="E119" s="100"/>
      <c r="F119" s="100"/>
    </row>
    <row r="120" spans="1:6">
      <c r="A120" s="100" t="s">
        <v>313</v>
      </c>
      <c r="B120" s="100"/>
      <c r="C120" s="100"/>
      <c r="D120" s="100"/>
      <c r="E120" s="100"/>
      <c r="F120" s="100"/>
    </row>
    <row r="121" spans="1:6">
      <c r="A121" s="100" t="s">
        <v>314</v>
      </c>
      <c r="B121" s="100"/>
      <c r="C121" s="100"/>
      <c r="D121" s="100"/>
      <c r="E121" s="100"/>
      <c r="F121" s="100"/>
    </row>
    <row r="122" spans="1:6">
      <c r="A122" s="100" t="s">
        <v>315</v>
      </c>
      <c r="B122" s="100"/>
      <c r="C122" s="100"/>
      <c r="D122" s="100"/>
      <c r="E122" s="100"/>
      <c r="F122" s="100"/>
    </row>
    <row r="123" spans="1:6">
      <c r="A123" s="100" t="s">
        <v>316</v>
      </c>
      <c r="B123" s="100"/>
      <c r="C123" s="100"/>
      <c r="D123" s="100"/>
      <c r="E123" s="100"/>
      <c r="F123" s="100"/>
    </row>
    <row r="124" spans="1:6">
      <c r="A124" s="100" t="s">
        <v>317</v>
      </c>
      <c r="B124" s="100"/>
      <c r="C124" s="100"/>
      <c r="D124" s="100"/>
      <c r="E124" s="100"/>
      <c r="F124" s="100"/>
    </row>
    <row r="125" spans="1:6">
      <c r="A125" s="100" t="s">
        <v>318</v>
      </c>
      <c r="B125" s="100"/>
      <c r="C125" s="100"/>
      <c r="D125" s="100"/>
      <c r="E125" s="100"/>
      <c r="F125" s="100"/>
    </row>
    <row r="126" spans="1:6">
      <c r="A126" s="100" t="s">
        <v>319</v>
      </c>
      <c r="B126" s="100"/>
      <c r="C126" s="100"/>
      <c r="D126" s="100"/>
      <c r="E126" s="100"/>
      <c r="F126" s="100"/>
    </row>
    <row r="127" spans="1:6">
      <c r="A127" s="100" t="s">
        <v>320</v>
      </c>
      <c r="B127" s="100"/>
      <c r="C127" s="100"/>
      <c r="D127" s="100"/>
      <c r="E127" s="100"/>
      <c r="F127" s="100"/>
    </row>
    <row r="128" spans="1:6">
      <c r="A128" s="100" t="s">
        <v>321</v>
      </c>
      <c r="B128" s="100"/>
      <c r="C128" s="100"/>
      <c r="D128" s="100"/>
      <c r="E128" s="100"/>
      <c r="F128" s="100"/>
    </row>
    <row r="129" spans="1:6">
      <c r="A129" s="100" t="s">
        <v>323</v>
      </c>
      <c r="B129" s="100"/>
      <c r="C129" s="100"/>
      <c r="D129" s="100"/>
      <c r="E129" s="100"/>
      <c r="F129" s="100"/>
    </row>
    <row r="130" spans="1:6">
      <c r="A130" s="100" t="s">
        <v>322</v>
      </c>
      <c r="B130" s="100"/>
      <c r="C130" s="100"/>
      <c r="D130" s="100"/>
      <c r="E130" s="100"/>
      <c r="F130" s="100"/>
    </row>
    <row r="131" spans="1:6">
      <c r="A131" s="100" t="s">
        <v>324</v>
      </c>
      <c r="B131" s="100"/>
      <c r="C131" s="100"/>
      <c r="D131" s="100"/>
      <c r="E131" s="100"/>
      <c r="F131" s="100"/>
    </row>
    <row r="132" spans="1:6">
      <c r="A132" s="100" t="s">
        <v>325</v>
      </c>
      <c r="B132" s="100"/>
      <c r="C132" s="100"/>
      <c r="D132" s="100"/>
      <c r="E132" s="100"/>
      <c r="F132" s="100"/>
    </row>
    <row r="133" spans="1:6">
      <c r="A133" s="100" t="s">
        <v>326</v>
      </c>
      <c r="B133" s="100"/>
      <c r="C133" s="100"/>
      <c r="D133" s="100"/>
      <c r="E133" s="100"/>
      <c r="F133" s="100"/>
    </row>
    <row r="134" spans="1:6">
      <c r="A134" s="100" t="s">
        <v>327</v>
      </c>
      <c r="B134" s="100"/>
      <c r="C134" s="100"/>
      <c r="D134" s="100"/>
      <c r="E134" s="100"/>
      <c r="F134" s="100"/>
    </row>
    <row r="135" spans="1:6">
      <c r="A135" s="100" t="s">
        <v>328</v>
      </c>
      <c r="B135" s="100"/>
      <c r="C135" s="100"/>
      <c r="D135" s="100"/>
      <c r="E135" s="100"/>
      <c r="F135" s="100"/>
    </row>
    <row r="136" spans="1:6">
      <c r="A136" s="100" t="s">
        <v>329</v>
      </c>
      <c r="B136" s="100"/>
      <c r="C136" s="100"/>
      <c r="D136" s="100"/>
      <c r="E136" s="100"/>
      <c r="F136" s="100"/>
    </row>
    <row r="137" spans="1:6">
      <c r="A137" s="100" t="s">
        <v>330</v>
      </c>
      <c r="B137" s="100"/>
      <c r="C137" s="100"/>
      <c r="D137" s="100"/>
      <c r="E137" s="100"/>
      <c r="F137" s="100"/>
    </row>
    <row r="138" spans="1:6">
      <c r="A138" s="100" t="s">
        <v>331</v>
      </c>
      <c r="B138" s="100"/>
      <c r="C138" s="100"/>
      <c r="D138" s="100"/>
      <c r="E138" s="100"/>
      <c r="F138" s="100"/>
    </row>
    <row r="139" spans="1:6">
      <c r="A139" s="100" t="s">
        <v>332</v>
      </c>
      <c r="B139" s="100"/>
      <c r="C139" s="100"/>
      <c r="D139" s="100"/>
      <c r="E139" s="100"/>
      <c r="F139" s="100"/>
    </row>
    <row r="140" spans="1:6">
      <c r="A140" s="100" t="s">
        <v>333</v>
      </c>
      <c r="B140" s="100"/>
      <c r="C140" s="100"/>
      <c r="D140" s="100"/>
      <c r="E140" s="100"/>
      <c r="F140" s="100"/>
    </row>
    <row r="141" spans="1:6">
      <c r="A141" s="100" t="s">
        <v>334</v>
      </c>
      <c r="B141" s="100"/>
      <c r="C141" s="100"/>
      <c r="D141" s="100"/>
      <c r="E141" s="100"/>
      <c r="F141" s="100"/>
    </row>
    <row r="142" spans="1:6">
      <c r="A142" s="100" t="s">
        <v>335</v>
      </c>
      <c r="B142" s="100"/>
      <c r="C142" s="100"/>
      <c r="D142" s="100"/>
      <c r="E142" s="100"/>
      <c r="F142" s="100"/>
    </row>
    <row r="143" spans="1:6">
      <c r="A143" s="100" t="s">
        <v>336</v>
      </c>
      <c r="B143" s="100"/>
      <c r="C143" s="100"/>
      <c r="D143" s="100"/>
      <c r="E143" s="100"/>
      <c r="F143" s="100"/>
    </row>
    <row r="144" spans="1:6">
      <c r="A144" s="100" t="s">
        <v>337</v>
      </c>
      <c r="B144" s="100"/>
      <c r="C144" s="100"/>
      <c r="D144" s="100"/>
      <c r="E144" s="100"/>
      <c r="F144" s="100"/>
    </row>
    <row r="145" spans="1:6">
      <c r="A145" s="100" t="s">
        <v>338</v>
      </c>
      <c r="B145" s="100"/>
      <c r="C145" s="100"/>
      <c r="D145" s="100"/>
      <c r="E145" s="100"/>
      <c r="F145" s="100"/>
    </row>
    <row r="146" spans="1:6">
      <c r="A146" s="100" t="s">
        <v>339</v>
      </c>
      <c r="B146" s="100"/>
      <c r="C146" s="100"/>
      <c r="D146" s="100"/>
      <c r="E146" s="100"/>
      <c r="F146" s="100"/>
    </row>
    <row r="147" spans="1:6">
      <c r="A147" s="100" t="s">
        <v>340</v>
      </c>
      <c r="B147" s="100"/>
      <c r="C147" s="100"/>
      <c r="D147" s="100"/>
      <c r="E147" s="100"/>
      <c r="F147" s="100"/>
    </row>
    <row r="148" spans="1:6">
      <c r="A148" s="100" t="s">
        <v>341</v>
      </c>
      <c r="B148" s="100"/>
      <c r="C148" s="100"/>
      <c r="D148" s="100"/>
      <c r="E148" s="100"/>
      <c r="F148" s="100"/>
    </row>
    <row r="149" spans="1:6">
      <c r="A149" s="100" t="s">
        <v>342</v>
      </c>
      <c r="B149" s="100"/>
      <c r="C149" s="100"/>
      <c r="D149" s="100"/>
      <c r="E149" s="100"/>
      <c r="F149" s="100"/>
    </row>
    <row r="150" spans="1:6">
      <c r="A150" s="100" t="s">
        <v>343</v>
      </c>
      <c r="B150" s="100"/>
      <c r="C150" s="100"/>
      <c r="D150" s="100"/>
      <c r="E150" s="100"/>
      <c r="F150" s="100"/>
    </row>
    <row r="151" spans="1:6">
      <c r="A151" s="100" t="s">
        <v>344</v>
      </c>
      <c r="B151" s="100"/>
      <c r="C151" s="100"/>
      <c r="D151" s="100"/>
      <c r="E151" s="100"/>
      <c r="F151" s="100"/>
    </row>
    <row r="152" spans="1:6">
      <c r="A152" s="100" t="s">
        <v>345</v>
      </c>
      <c r="B152" s="100"/>
      <c r="C152" s="100"/>
      <c r="D152" s="100"/>
      <c r="E152" s="100"/>
      <c r="F152" s="100"/>
    </row>
    <row r="153" spans="1:6">
      <c r="A153" s="100" t="s">
        <v>346</v>
      </c>
      <c r="B153" s="100"/>
      <c r="C153" s="100"/>
      <c r="D153" s="100"/>
      <c r="E153" s="100"/>
      <c r="F153" s="100"/>
    </row>
    <row r="154" spans="1:6">
      <c r="A154" s="100" t="s">
        <v>347</v>
      </c>
      <c r="B154" s="100"/>
      <c r="C154" s="100"/>
      <c r="D154" s="100"/>
      <c r="E154" s="100"/>
      <c r="F154" s="100"/>
    </row>
    <row r="155" spans="1:6">
      <c r="A155" s="100" t="s">
        <v>348</v>
      </c>
      <c r="B155" s="100"/>
      <c r="C155" s="100"/>
      <c r="D155" s="100"/>
      <c r="E155" s="100"/>
      <c r="F155" s="100"/>
    </row>
    <row r="156" spans="1:6">
      <c r="A156" s="100" t="s">
        <v>349</v>
      </c>
      <c r="B156" s="100"/>
      <c r="C156" s="100"/>
      <c r="D156" s="100"/>
      <c r="E156" s="100"/>
      <c r="F156" s="100"/>
    </row>
    <row r="157" spans="1:6">
      <c r="A157" s="100" t="s">
        <v>350</v>
      </c>
      <c r="B157" s="100"/>
      <c r="C157" s="100"/>
      <c r="D157" s="100"/>
      <c r="E157" s="100"/>
      <c r="F157" s="100"/>
    </row>
    <row r="158" spans="1:6">
      <c r="A158" s="100" t="s">
        <v>351</v>
      </c>
      <c r="B158" s="100"/>
      <c r="C158" s="100"/>
      <c r="D158" s="100"/>
      <c r="E158" s="100"/>
      <c r="F158" s="100"/>
    </row>
    <row r="159" spans="1:6">
      <c r="A159" s="100" t="s">
        <v>352</v>
      </c>
      <c r="B159" s="100"/>
      <c r="C159" s="100"/>
      <c r="D159" s="100"/>
      <c r="E159" s="100"/>
      <c r="F159" s="100"/>
    </row>
    <row r="160" spans="1:6">
      <c r="A160" s="100" t="s">
        <v>353</v>
      </c>
      <c r="B160" s="100"/>
      <c r="C160" s="100"/>
      <c r="D160" s="100"/>
      <c r="E160" s="100"/>
      <c r="F160" s="100"/>
    </row>
    <row r="161" spans="1:6">
      <c r="A161" s="100" t="s">
        <v>354</v>
      </c>
      <c r="B161" s="100"/>
      <c r="C161" s="100"/>
      <c r="D161" s="100"/>
      <c r="E161" s="100"/>
      <c r="F161" s="100"/>
    </row>
    <row r="162" spans="1:6">
      <c r="A162" s="100" t="s">
        <v>355</v>
      </c>
      <c r="B162" s="100"/>
      <c r="C162" s="100"/>
      <c r="D162" s="100"/>
      <c r="E162" s="100"/>
      <c r="F162" s="100"/>
    </row>
    <row r="163" spans="1:6">
      <c r="A163" s="100" t="s">
        <v>356</v>
      </c>
      <c r="B163" s="100"/>
      <c r="C163" s="100"/>
      <c r="D163" s="100"/>
      <c r="E163" s="100"/>
      <c r="F163" s="100"/>
    </row>
    <row r="164" spans="1:6">
      <c r="A164" s="100" t="s">
        <v>357</v>
      </c>
      <c r="B164" s="100"/>
      <c r="C164" s="100"/>
      <c r="D164" s="100"/>
      <c r="E164" s="100"/>
      <c r="F164" s="100"/>
    </row>
    <row r="165" spans="1:6">
      <c r="A165" s="100" t="s">
        <v>360</v>
      </c>
      <c r="B165" s="100"/>
      <c r="C165" s="100"/>
      <c r="D165" s="100"/>
      <c r="E165" s="100"/>
      <c r="F165" s="100"/>
    </row>
    <row r="166" spans="1:6">
      <c r="A166" s="100" t="s">
        <v>359</v>
      </c>
      <c r="B166" s="100"/>
      <c r="C166" s="100"/>
      <c r="D166" s="100"/>
      <c r="E166" s="100"/>
      <c r="F166" s="100"/>
    </row>
    <row r="167" spans="1:6">
      <c r="A167" s="100" t="s">
        <v>361</v>
      </c>
      <c r="B167" s="100"/>
      <c r="C167" s="100"/>
      <c r="D167" s="100"/>
      <c r="E167" s="100"/>
      <c r="F167" s="100"/>
    </row>
    <row r="168" spans="1:6">
      <c r="A168" s="100" t="s">
        <v>358</v>
      </c>
      <c r="B168" s="100"/>
      <c r="C168" s="100"/>
      <c r="D168" s="100"/>
      <c r="E168" s="100"/>
      <c r="F168" s="100"/>
    </row>
    <row r="169" spans="1:6">
      <c r="A169" s="100" t="s">
        <v>362</v>
      </c>
      <c r="B169" s="100"/>
      <c r="C169" s="100"/>
      <c r="D169" s="100"/>
      <c r="E169" s="100"/>
      <c r="F169" s="100"/>
    </row>
    <row r="170" spans="1:6">
      <c r="A170" s="100" t="s">
        <v>363</v>
      </c>
      <c r="B170" s="100"/>
      <c r="C170" s="100"/>
      <c r="D170" s="100"/>
      <c r="E170" s="100"/>
      <c r="F170" s="100"/>
    </row>
    <row r="171" spans="1:6">
      <c r="A171" s="100" t="s">
        <v>364</v>
      </c>
      <c r="B171" s="100"/>
      <c r="C171" s="100"/>
      <c r="D171" s="100"/>
      <c r="E171" s="100"/>
      <c r="F171" s="100"/>
    </row>
    <row r="172" spans="1:6">
      <c r="A172" s="100" t="s">
        <v>365</v>
      </c>
      <c r="B172" s="100"/>
      <c r="C172" s="100"/>
      <c r="D172" s="100"/>
      <c r="E172" s="100"/>
      <c r="F172" s="100"/>
    </row>
    <row r="173" spans="1:6">
      <c r="A173" s="100" t="s">
        <v>366</v>
      </c>
      <c r="B173" s="100"/>
      <c r="C173" s="100"/>
      <c r="D173" s="100"/>
      <c r="E173" s="100"/>
      <c r="F173" s="100"/>
    </row>
    <row r="174" spans="1:6">
      <c r="A174" s="100" t="s">
        <v>367</v>
      </c>
      <c r="B174" s="100"/>
      <c r="C174" s="100"/>
      <c r="D174" s="100"/>
      <c r="E174" s="100"/>
      <c r="F174" s="100"/>
    </row>
    <row r="175" spans="1:6">
      <c r="A175" s="100" t="s">
        <v>368</v>
      </c>
      <c r="B175" s="100"/>
      <c r="C175" s="100"/>
      <c r="D175" s="100"/>
      <c r="E175" s="100"/>
      <c r="F175" s="100"/>
    </row>
    <row r="176" spans="1:6">
      <c r="A176" s="100" t="s">
        <v>369</v>
      </c>
      <c r="B176" s="100"/>
      <c r="C176" s="100"/>
      <c r="D176" s="100"/>
      <c r="E176" s="100"/>
      <c r="F176" s="100"/>
    </row>
    <row r="177" spans="1:6">
      <c r="A177" s="100" t="s">
        <v>370</v>
      </c>
      <c r="B177" s="100"/>
      <c r="C177" s="100"/>
      <c r="D177" s="100"/>
      <c r="E177" s="100"/>
      <c r="F177" s="100"/>
    </row>
    <row r="178" spans="1:6">
      <c r="A178" s="100" t="s">
        <v>371</v>
      </c>
      <c r="B178" s="100"/>
      <c r="C178" s="100"/>
      <c r="D178" s="100"/>
      <c r="E178" s="100"/>
      <c r="F178" s="100"/>
    </row>
    <row r="179" spans="1:6">
      <c r="A179" s="100" t="s">
        <v>372</v>
      </c>
      <c r="B179" s="100"/>
      <c r="C179" s="100"/>
      <c r="D179" s="100"/>
      <c r="E179" s="100"/>
      <c r="F179" s="100"/>
    </row>
    <row r="180" spans="1:6">
      <c r="A180" s="100" t="s">
        <v>373</v>
      </c>
      <c r="B180" s="100"/>
      <c r="C180" s="100"/>
      <c r="D180" s="100"/>
      <c r="E180" s="100"/>
      <c r="F180" s="100"/>
    </row>
  </sheetData>
  <mergeCells count="1">
    <mergeCell ref="B3:F3"/>
  </mergeCells>
  <phoneticPr fontId="26" type="noConversion"/>
  <pageMargins left="0.25" right="0.25" top="0.75" bottom="0.75" header="0.3" footer="0.3"/>
  <pageSetup paperSize="9" scale="1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8"/>
  <sheetViews>
    <sheetView showGridLines="0" workbookViewId="0">
      <selection activeCell="S45" sqref="S45"/>
    </sheetView>
  </sheetViews>
  <sheetFormatPr baseColWidth="10" defaultColWidth="10.8203125" defaultRowHeight="13.7"/>
  <cols>
    <col min="1" max="1" width="10.8203125" style="47"/>
    <col min="2" max="2" width="3" style="47" customWidth="1"/>
    <col min="3" max="16384" width="10.8203125" style="47"/>
  </cols>
  <sheetData>
    <row r="1" spans="1:6" ht="20">
      <c r="A1" s="46" t="s">
        <v>117</v>
      </c>
    </row>
    <row r="2" spans="1:6" ht="18" customHeight="1">
      <c r="A2" s="51"/>
      <c r="B2" s="53"/>
      <c r="C2" s="51" t="s">
        <v>79</v>
      </c>
    </row>
    <row r="3" spans="1:6" ht="18" customHeight="1">
      <c r="A3" s="51"/>
    </row>
    <row r="4" spans="1:6" ht="18" customHeight="1">
      <c r="A4" s="51"/>
      <c r="B4" s="51"/>
      <c r="C4" s="51"/>
    </row>
    <row r="5" spans="1:6" ht="18" customHeight="1">
      <c r="A5" s="48"/>
      <c r="B5" s="49" t="s">
        <v>75</v>
      </c>
      <c r="C5" s="48"/>
      <c r="D5" s="48"/>
      <c r="E5" s="48"/>
      <c r="F5" s="48"/>
    </row>
    <row r="7" spans="1:6" ht="18" customHeight="1">
      <c r="A7" s="48"/>
      <c r="B7" s="87"/>
      <c r="C7" s="48" t="s">
        <v>114</v>
      </c>
      <c r="D7" s="48"/>
      <c r="E7" s="48"/>
      <c r="F7" s="48"/>
    </row>
    <row r="8" spans="1:6" ht="17.350000000000001">
      <c r="B8" s="50"/>
    </row>
    <row r="9" spans="1:6" ht="18" customHeight="1">
      <c r="A9" s="48"/>
      <c r="B9" s="87"/>
      <c r="C9" s="48" t="s">
        <v>80</v>
      </c>
      <c r="D9" s="48"/>
      <c r="E9" s="48"/>
      <c r="F9" s="48"/>
    </row>
    <row r="10" spans="1:6" ht="17.350000000000001">
      <c r="B10" s="50"/>
    </row>
    <row r="11" spans="1:6" ht="18" customHeight="1">
      <c r="A11" s="48"/>
      <c r="B11" s="87"/>
      <c r="C11" s="48" t="s">
        <v>76</v>
      </c>
      <c r="D11" s="48"/>
      <c r="E11" s="48"/>
      <c r="F11" s="48"/>
    </row>
    <row r="12" spans="1:6" ht="17.350000000000001">
      <c r="B12" s="48"/>
    </row>
    <row r="13" spans="1:6" ht="20.25" customHeight="1">
      <c r="A13" s="51"/>
      <c r="B13" s="87"/>
      <c r="C13" s="48" t="s">
        <v>77</v>
      </c>
    </row>
    <row r="14" spans="1:6" ht="20.25" customHeight="1">
      <c r="A14" s="51"/>
      <c r="B14" s="61"/>
      <c r="C14" s="48"/>
    </row>
    <row r="15" spans="1:6" ht="20.25" customHeight="1">
      <c r="A15" s="51"/>
      <c r="B15" s="87"/>
      <c r="C15" s="48" t="s">
        <v>118</v>
      </c>
    </row>
    <row r="16" spans="1:6" ht="25" customHeight="1">
      <c r="A16" s="51"/>
      <c r="B16" s="61"/>
    </row>
    <row r="17" spans="1:6" ht="18" customHeight="1">
      <c r="A17" s="48"/>
      <c r="B17" s="49" t="s">
        <v>66</v>
      </c>
      <c r="C17" s="48"/>
      <c r="D17" s="48"/>
      <c r="E17" s="48"/>
      <c r="F17" s="48"/>
    </row>
    <row r="18" spans="1:6" ht="16" customHeight="1">
      <c r="A18" s="48"/>
      <c r="C18" s="48"/>
      <c r="D18" s="48"/>
      <c r="E18" s="48"/>
      <c r="F18" s="48"/>
    </row>
    <row r="19" spans="1:6" ht="19" customHeight="1">
      <c r="A19" s="48"/>
      <c r="B19" s="88"/>
      <c r="C19" s="48" t="s">
        <v>81</v>
      </c>
      <c r="D19" s="48"/>
      <c r="E19" s="48"/>
      <c r="F19" s="48"/>
    </row>
    <row r="20" spans="1:6" ht="12" customHeight="1">
      <c r="A20" s="48"/>
      <c r="B20" s="50"/>
      <c r="C20" s="48"/>
      <c r="D20" s="48"/>
      <c r="E20" s="48"/>
      <c r="F20" s="48"/>
    </row>
    <row r="21" spans="1:6" ht="18" customHeight="1">
      <c r="A21" s="48"/>
      <c r="B21" s="88"/>
      <c r="C21" s="48" t="s">
        <v>82</v>
      </c>
      <c r="D21" s="48"/>
      <c r="E21" s="48"/>
      <c r="F21" s="48"/>
    </row>
    <row r="22" spans="1:6" ht="12" customHeight="1">
      <c r="A22" s="48"/>
      <c r="B22" s="50"/>
      <c r="C22" s="48"/>
      <c r="D22" s="48"/>
      <c r="E22" s="48"/>
      <c r="F22" s="48"/>
    </row>
    <row r="23" spans="1:6" ht="18" customHeight="1">
      <c r="A23" s="48"/>
      <c r="B23" s="88"/>
      <c r="C23" s="48" t="s">
        <v>83</v>
      </c>
      <c r="D23" s="48"/>
      <c r="E23" s="48"/>
      <c r="F23" s="48"/>
    </row>
    <row r="24" spans="1:6" ht="12" customHeight="1">
      <c r="A24" s="48"/>
      <c r="B24" s="50"/>
      <c r="C24" s="48"/>
      <c r="D24" s="48"/>
      <c r="E24" s="48"/>
      <c r="F24" s="48"/>
    </row>
    <row r="25" spans="1:6" ht="18" customHeight="1">
      <c r="A25" s="48"/>
      <c r="B25" s="89"/>
      <c r="C25" s="48" t="s">
        <v>84</v>
      </c>
      <c r="D25" s="48"/>
      <c r="E25" s="48"/>
      <c r="F25" s="48"/>
    </row>
    <row r="26" spans="1:6" ht="12" customHeight="1">
      <c r="A26" s="48"/>
      <c r="B26" s="50"/>
      <c r="C26" s="48"/>
      <c r="D26" s="48"/>
      <c r="E26" s="48"/>
      <c r="F26" s="48"/>
    </row>
    <row r="27" spans="1:6" ht="18" customHeight="1">
      <c r="A27" s="48"/>
      <c r="B27" s="90"/>
      <c r="C27" s="48" t="s">
        <v>69</v>
      </c>
      <c r="D27" s="48"/>
      <c r="E27" s="48"/>
      <c r="F27" s="48"/>
    </row>
    <row r="28" spans="1:6" ht="24" customHeight="1">
      <c r="A28" s="48"/>
      <c r="B28" s="48"/>
      <c r="C28" s="48"/>
      <c r="D28" s="48"/>
      <c r="E28" s="48"/>
      <c r="F28" s="48"/>
    </row>
    <row r="29" spans="1:6" ht="17.25" customHeight="1">
      <c r="A29" s="48"/>
      <c r="B29" s="49" t="s">
        <v>67</v>
      </c>
      <c r="C29" s="48"/>
      <c r="D29" s="48"/>
      <c r="E29" s="48"/>
      <c r="F29" s="48"/>
    </row>
    <row r="30" spans="1:6" ht="16" customHeight="1">
      <c r="A30" s="48"/>
      <c r="C30" s="49"/>
      <c r="D30" s="48"/>
      <c r="E30" s="48"/>
      <c r="F30" s="48"/>
    </row>
    <row r="31" spans="1:6" ht="18" customHeight="1">
      <c r="A31" s="48"/>
      <c r="B31" s="88"/>
      <c r="C31" s="48" t="s">
        <v>71</v>
      </c>
      <c r="D31" s="48"/>
      <c r="E31" s="48"/>
      <c r="F31" s="48"/>
    </row>
    <row r="32" spans="1:6" ht="12" customHeight="1">
      <c r="A32" s="48"/>
      <c r="B32" s="50"/>
      <c r="C32" s="48"/>
      <c r="D32" s="48"/>
      <c r="E32" s="48"/>
      <c r="F32" s="48"/>
    </row>
    <row r="33" spans="1:6" ht="18" customHeight="1">
      <c r="A33" s="48"/>
      <c r="B33" s="89"/>
      <c r="C33" s="48" t="s">
        <v>72</v>
      </c>
      <c r="D33" s="48"/>
      <c r="E33" s="48"/>
      <c r="F33" s="48"/>
    </row>
    <row r="34" spans="1:6" ht="12" customHeight="1">
      <c r="A34" s="48"/>
      <c r="B34" s="50"/>
      <c r="C34" s="48"/>
      <c r="D34" s="48"/>
      <c r="E34" s="48"/>
      <c r="F34" s="48"/>
    </row>
    <row r="35" spans="1:6" ht="18" customHeight="1">
      <c r="A35" s="48"/>
      <c r="B35" s="90"/>
      <c r="C35" s="48" t="s">
        <v>68</v>
      </c>
      <c r="D35" s="48"/>
      <c r="E35" s="48"/>
      <c r="F35" s="48"/>
    </row>
    <row r="36" spans="1:6" ht="18" customHeight="1">
      <c r="A36" s="48"/>
      <c r="B36" s="48"/>
      <c r="C36" s="48"/>
      <c r="D36" s="48"/>
      <c r="E36" s="48"/>
      <c r="F36" s="48"/>
    </row>
    <row r="37" spans="1:6" ht="18" customHeight="1">
      <c r="A37" s="48"/>
      <c r="B37" s="87"/>
      <c r="C37" s="48" t="s">
        <v>78</v>
      </c>
      <c r="D37" s="48"/>
      <c r="E37" s="48"/>
      <c r="F37" s="48"/>
    </row>
    <row r="38" spans="1:6" ht="18" customHeight="1">
      <c r="A38" s="48"/>
      <c r="B38" s="61"/>
      <c r="C38" s="48"/>
      <c r="D38" s="48"/>
      <c r="E38" s="48"/>
      <c r="F38" s="48"/>
    </row>
    <row r="39" spans="1:6" ht="18" customHeight="1">
      <c r="A39" s="48"/>
      <c r="B39" s="55"/>
      <c r="C39" s="48" t="s">
        <v>86</v>
      </c>
      <c r="D39" s="48"/>
      <c r="E39" s="48"/>
      <c r="F39" s="48"/>
    </row>
    <row r="40" spans="1:6" ht="18" customHeight="1">
      <c r="B40" s="48"/>
      <c r="C40" s="48"/>
      <c r="D40" s="48"/>
      <c r="E40" s="48"/>
      <c r="F40" s="48"/>
    </row>
    <row r="41" spans="1:6" ht="18" customHeight="1">
      <c r="B41" s="49" t="s">
        <v>87</v>
      </c>
      <c r="C41" s="48"/>
      <c r="D41" s="48"/>
      <c r="E41" s="48"/>
      <c r="F41" s="48"/>
    </row>
    <row r="42" spans="1:6" ht="18" customHeight="1">
      <c r="B42" s="48"/>
      <c r="C42" s="48"/>
      <c r="D42" s="48"/>
      <c r="E42" s="48"/>
      <c r="F42" s="48"/>
    </row>
    <row r="43" spans="1:6" ht="18" customHeight="1">
      <c r="A43" s="48"/>
      <c r="B43" s="87"/>
      <c r="C43" s="48" t="s">
        <v>88</v>
      </c>
      <c r="D43" s="48"/>
      <c r="E43" s="48"/>
      <c r="F43" s="48"/>
    </row>
    <row r="44" spans="1:6" ht="17.350000000000001">
      <c r="B44" s="50"/>
    </row>
    <row r="45" spans="1:6" ht="18" customHeight="1">
      <c r="A45" s="48"/>
      <c r="B45" s="87"/>
      <c r="C45" s="48" t="s">
        <v>90</v>
      </c>
      <c r="D45" s="48"/>
      <c r="E45" s="48"/>
      <c r="F45" s="48"/>
    </row>
    <row r="46" spans="1:6" ht="17.350000000000001">
      <c r="B46" s="50"/>
    </row>
    <row r="47" spans="1:6" ht="18" customHeight="1">
      <c r="A47" s="48"/>
      <c r="B47" s="55"/>
      <c r="C47" s="48" t="s">
        <v>89</v>
      </c>
      <c r="D47" s="48"/>
      <c r="E47" s="48"/>
      <c r="F47" s="48"/>
    </row>
    <row r="48" spans="1:6" ht="18" customHeight="1">
      <c r="B48" s="48"/>
      <c r="C48" s="48"/>
      <c r="D48" s="48"/>
      <c r="E48" s="48"/>
      <c r="F48" s="48"/>
    </row>
    <row r="49" spans="1:6" ht="18" customHeight="1">
      <c r="B49" s="48"/>
      <c r="C49" s="48"/>
      <c r="D49" s="48"/>
      <c r="E49" s="48"/>
      <c r="F49" s="48"/>
    </row>
    <row r="50" spans="1:6" ht="18" customHeight="1">
      <c r="A50" s="48"/>
      <c r="B50" s="49" t="s">
        <v>73</v>
      </c>
      <c r="C50" s="48"/>
      <c r="D50" s="48"/>
      <c r="E50" s="48"/>
      <c r="F50" s="48"/>
    </row>
    <row r="52" spans="1:6" ht="18" customHeight="1">
      <c r="A52" s="48"/>
      <c r="B52" s="55"/>
      <c r="C52" s="48" t="s">
        <v>85</v>
      </c>
      <c r="D52" s="48"/>
      <c r="E52" s="48"/>
      <c r="F52" s="48"/>
    </row>
    <row r="53" spans="1:6" ht="17.350000000000001">
      <c r="B53" s="50"/>
    </row>
    <row r="54" spans="1:6" ht="18" customHeight="1">
      <c r="A54" s="48"/>
      <c r="B54" s="55"/>
      <c r="C54" s="48" t="s">
        <v>74</v>
      </c>
      <c r="D54" s="48"/>
      <c r="E54" s="48"/>
      <c r="F54" s="48"/>
    </row>
    <row r="55" spans="1:6" ht="17.350000000000001">
      <c r="B55" s="50"/>
    </row>
    <row r="56" spans="1:6" ht="18" customHeight="1">
      <c r="A56" s="48"/>
      <c r="B56" s="55"/>
      <c r="C56" s="48" t="s">
        <v>120</v>
      </c>
      <c r="D56" s="48"/>
      <c r="E56" s="48"/>
      <c r="F56" s="48"/>
    </row>
    <row r="57" spans="1:6" ht="17.350000000000001">
      <c r="B57" s="48"/>
    </row>
    <row r="58" spans="1:6" ht="18" customHeight="1">
      <c r="A58" s="48"/>
      <c r="C58" s="48"/>
      <c r="D58" s="48"/>
      <c r="E58" s="48"/>
      <c r="F58" s="48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19" sqref="K19"/>
    </sheetView>
  </sheetViews>
  <sheetFormatPr baseColWidth="10" defaultRowHeight="14.35"/>
  <sheetData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3866-B59D-3647-B117-25FC14E573E4}">
  <dimension ref="A2:E34"/>
  <sheetViews>
    <sheetView zoomScaleNormal="100" workbookViewId="0">
      <selection activeCell="E21" sqref="E21"/>
    </sheetView>
  </sheetViews>
  <sheetFormatPr baseColWidth="10" defaultRowHeight="14.35"/>
  <cols>
    <col min="1" max="1" width="15" customWidth="1"/>
    <col min="2" max="2" width="26.3515625" customWidth="1"/>
    <col min="3" max="3" width="25" customWidth="1"/>
    <col min="4" max="4" width="22.17578125" customWidth="1"/>
  </cols>
  <sheetData>
    <row r="2" spans="1:1">
      <c r="A2" t="s">
        <v>407</v>
      </c>
    </row>
    <row r="3" spans="1:1">
      <c r="A3" t="s">
        <v>433</v>
      </c>
    </row>
    <row r="4" spans="1:1">
      <c r="A4" t="s">
        <v>434</v>
      </c>
    </row>
    <row r="6" spans="1:1">
      <c r="A6" s="119" t="s">
        <v>408</v>
      </c>
    </row>
    <row r="7" spans="1:1">
      <c r="A7" t="s">
        <v>409</v>
      </c>
    </row>
    <row r="9" spans="1:1">
      <c r="A9" s="119" t="s">
        <v>410</v>
      </c>
    </row>
    <row r="10" spans="1:1">
      <c r="A10" s="2" t="s">
        <v>411</v>
      </c>
    </row>
    <row r="12" spans="1:1">
      <c r="A12" s="119" t="s">
        <v>412</v>
      </c>
    </row>
    <row r="13" spans="1:1">
      <c r="A13" t="s">
        <v>413</v>
      </c>
    </row>
    <row r="16" spans="1:1">
      <c r="A16" s="121" t="s">
        <v>435</v>
      </c>
    </row>
    <row r="17" spans="1:5">
      <c r="A17" s="121" t="s">
        <v>436</v>
      </c>
    </row>
    <row r="18" spans="1:5">
      <c r="A18" s="121" t="s">
        <v>437</v>
      </c>
    </row>
    <row r="21" spans="1:5">
      <c r="A21" s="119" t="s">
        <v>414</v>
      </c>
    </row>
    <row r="22" spans="1:5">
      <c r="A22" t="s">
        <v>431</v>
      </c>
      <c r="E22" s="121"/>
    </row>
    <row r="23" spans="1:5" s="2" customFormat="1">
      <c r="E23" s="121"/>
    </row>
    <row r="24" spans="1:5" s="2" customFormat="1">
      <c r="A24" s="121" t="s">
        <v>438</v>
      </c>
      <c r="E24" s="121"/>
    </row>
    <row r="25" spans="1:5" s="2" customFormat="1">
      <c r="A25" s="121" t="s">
        <v>432</v>
      </c>
      <c r="E25" s="121"/>
    </row>
    <row r="27" spans="1:5">
      <c r="A27" s="91" t="s">
        <v>376</v>
      </c>
      <c r="B27" s="91" t="s">
        <v>429</v>
      </c>
      <c r="C27" s="91" t="s">
        <v>430</v>
      </c>
    </row>
    <row r="28" spans="1:5">
      <c r="A28" s="120" t="s">
        <v>415</v>
      </c>
      <c r="B28" s="120" t="s">
        <v>416</v>
      </c>
      <c r="C28" s="120" t="s">
        <v>417</v>
      </c>
    </row>
    <row r="29" spans="1:5">
      <c r="A29" s="120" t="s">
        <v>378</v>
      </c>
      <c r="B29" s="120" t="s">
        <v>398</v>
      </c>
      <c r="C29" s="120" t="s">
        <v>380</v>
      </c>
    </row>
    <row r="30" spans="1:5">
      <c r="A30" s="120" t="s">
        <v>418</v>
      </c>
      <c r="B30" s="120" t="s">
        <v>419</v>
      </c>
      <c r="C30" s="120" t="s">
        <v>420</v>
      </c>
    </row>
    <row r="31" spans="1:5">
      <c r="A31" s="120" t="s">
        <v>421</v>
      </c>
      <c r="B31" s="120" t="s">
        <v>422</v>
      </c>
      <c r="C31" s="120" t="s">
        <v>423</v>
      </c>
    </row>
    <row r="32" spans="1:5">
      <c r="A32" s="120" t="s">
        <v>379</v>
      </c>
      <c r="B32" s="120" t="s">
        <v>377</v>
      </c>
      <c r="C32" s="120" t="s">
        <v>381</v>
      </c>
    </row>
    <row r="33" spans="1:3">
      <c r="A33" s="120" t="s">
        <v>424</v>
      </c>
      <c r="B33" s="120" t="s">
        <v>425</v>
      </c>
      <c r="C33" s="120" t="s">
        <v>426</v>
      </c>
    </row>
    <row r="34" spans="1:3">
      <c r="A34" s="120" t="s">
        <v>427</v>
      </c>
      <c r="B34" s="120" t="s">
        <v>428</v>
      </c>
      <c r="C34" s="120" t="s">
        <v>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selection activeCell="C29" sqref="C29"/>
    </sheetView>
  </sheetViews>
  <sheetFormatPr baseColWidth="10" defaultColWidth="9.17578125" defaultRowHeight="14.35"/>
  <cols>
    <col min="1" max="1" width="16.17578125" style="21" customWidth="1"/>
    <col min="2" max="2" width="48" style="21" customWidth="1"/>
    <col min="3" max="16384" width="9.17578125" style="21"/>
  </cols>
  <sheetData>
    <row r="1" spans="1:4" s="18" customFormat="1" ht="20.7">
      <c r="A1" s="17" t="s">
        <v>13</v>
      </c>
    </row>
    <row r="2" spans="1:4" s="19" customFormat="1">
      <c r="A2" s="19" t="s">
        <v>121</v>
      </c>
    </row>
    <row r="3" spans="1:4">
      <c r="A3" s="20" t="s">
        <v>14</v>
      </c>
      <c r="B3" s="20"/>
    </row>
    <row r="4" spans="1:4">
      <c r="A4" s="20"/>
      <c r="B4" s="20"/>
    </row>
    <row r="5" spans="1:4">
      <c r="A5" s="80" t="s">
        <v>151</v>
      </c>
    </row>
    <row r="6" spans="1:4">
      <c r="A6" s="15" t="s">
        <v>152</v>
      </c>
      <c r="B6" s="22" t="s">
        <v>156</v>
      </c>
    </row>
    <row r="7" spans="1:4">
      <c r="A7" s="16" t="s">
        <v>153</v>
      </c>
      <c r="B7" s="23" t="s">
        <v>157</v>
      </c>
    </row>
    <row r="8" spans="1:4">
      <c r="A8" s="16" t="s">
        <v>154</v>
      </c>
      <c r="B8" s="23" t="s">
        <v>158</v>
      </c>
    </row>
    <row r="9" spans="1:4">
      <c r="A9" s="16" t="s">
        <v>155</v>
      </c>
      <c r="B9" s="23" t="s">
        <v>159</v>
      </c>
    </row>
    <row r="10" spans="1:4">
      <c r="A10" s="24"/>
      <c r="B10" s="24"/>
    </row>
    <row r="11" spans="1:4">
      <c r="A11" s="24"/>
      <c r="B11" s="24"/>
    </row>
    <row r="12" spans="1:4">
      <c r="A12" s="80" t="s">
        <v>69</v>
      </c>
    </row>
    <row r="13" spans="1:4">
      <c r="A13" s="15" t="s">
        <v>161</v>
      </c>
      <c r="B13" s="22" t="s">
        <v>382</v>
      </c>
      <c r="D13" s="82"/>
    </row>
    <row r="14" spans="1:4">
      <c r="A14" s="16" t="s">
        <v>162</v>
      </c>
      <c r="B14" s="23" t="s">
        <v>165</v>
      </c>
      <c r="D14" s="82"/>
    </row>
    <row r="15" spans="1:4">
      <c r="A15" s="16" t="s">
        <v>163</v>
      </c>
      <c r="B15" s="23" t="s">
        <v>164</v>
      </c>
      <c r="D15" s="83"/>
    </row>
    <row r="17" spans="1:2">
      <c r="A17" s="80" t="s">
        <v>160</v>
      </c>
    </row>
    <row r="18" spans="1:2">
      <c r="A18" s="15" t="s">
        <v>166</v>
      </c>
      <c r="B18" s="22" t="s">
        <v>168</v>
      </c>
    </row>
    <row r="19" spans="1:2">
      <c r="A19" s="16" t="s">
        <v>167</v>
      </c>
      <c r="B19" s="23" t="s">
        <v>169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"/>
  <sheetViews>
    <sheetView workbookViewId="0">
      <selection activeCell="E9" sqref="E9"/>
    </sheetView>
  </sheetViews>
  <sheetFormatPr baseColWidth="10" defaultColWidth="11.46875" defaultRowHeight="14.35"/>
  <sheetData>
    <row r="3" spans="2:2">
      <c r="B3" t="s">
        <v>33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361"/>
  <sheetViews>
    <sheetView tabSelected="1" zoomScale="70" zoomScaleNormal="70" zoomScalePageLayoutView="110" workbookViewId="0">
      <pane xSplit="2" ySplit="1" topLeftCell="C1208" activePane="bottomRight" state="frozen"/>
      <selection pane="topRight" activeCell="C1" sqref="C1"/>
      <selection pane="bottomLeft" activeCell="A2" sqref="A2"/>
      <selection pane="bottomRight" activeCell="H1256" sqref="H1256"/>
    </sheetView>
  </sheetViews>
  <sheetFormatPr baseColWidth="10" defaultColWidth="9.17578125" defaultRowHeight="14.35"/>
  <cols>
    <col min="1" max="1" width="14.3515625" style="102" bestFit="1" customWidth="1"/>
    <col min="2" max="2" width="10.8203125" style="102" customWidth="1"/>
    <col min="3" max="3" width="10.1171875" style="102" customWidth="1"/>
    <col min="4" max="4" width="13.17578125" style="102" bestFit="1" customWidth="1"/>
    <col min="5" max="5" width="11.46875" style="102" customWidth="1"/>
    <col min="6" max="6" width="8.17578125" style="102" customWidth="1"/>
    <col min="7" max="7" width="11.46875" style="102" customWidth="1"/>
    <col min="8" max="8" width="8.17578125" style="102" customWidth="1"/>
    <col min="9" max="9" width="16.8203125" style="102" customWidth="1"/>
    <col min="10" max="10" width="19" style="102" customWidth="1"/>
    <col min="11" max="11" width="8" style="102" customWidth="1"/>
    <col min="12" max="12" width="12.46875" style="102" bestFit="1" customWidth="1"/>
    <col min="13" max="14" width="7.8203125" style="102" customWidth="1"/>
    <col min="15" max="15" width="15" style="102" bestFit="1" customWidth="1"/>
    <col min="16" max="16" width="15.8203125" style="102" customWidth="1"/>
    <col min="17" max="17" width="16" style="102" customWidth="1"/>
    <col min="18" max="20" width="12.64453125" style="102" customWidth="1"/>
    <col min="21" max="21" width="11" style="102" bestFit="1" customWidth="1"/>
    <col min="22" max="22" width="16.3515625" style="102" customWidth="1"/>
    <col min="23" max="23" width="19.17578125" style="1" bestFit="1" customWidth="1"/>
    <col min="24" max="24" width="20.64453125" style="1" bestFit="1" customWidth="1"/>
    <col min="25" max="25" width="20.46875" style="1" bestFit="1" customWidth="1"/>
    <col min="26" max="26" width="17.3515625" style="1" customWidth="1"/>
    <col min="27" max="16384" width="9.17578125" style="1"/>
  </cols>
  <sheetData>
    <row r="1" spans="1:26" s="2" customFormat="1" ht="15.7">
      <c r="A1" s="84" t="s">
        <v>170</v>
      </c>
      <c r="B1" s="85" t="s">
        <v>12</v>
      </c>
      <c r="C1" s="86" t="s">
        <v>171</v>
      </c>
      <c r="D1" s="86" t="s">
        <v>172</v>
      </c>
      <c r="E1" s="86" t="s">
        <v>173</v>
      </c>
      <c r="F1" s="86" t="s">
        <v>391</v>
      </c>
      <c r="G1" s="86" t="s">
        <v>392</v>
      </c>
      <c r="H1" s="86" t="s">
        <v>393</v>
      </c>
      <c r="I1" s="86" t="s">
        <v>395</v>
      </c>
      <c r="J1" s="86" t="s">
        <v>396</v>
      </c>
      <c r="K1" s="86" t="s">
        <v>394</v>
      </c>
      <c r="L1" s="86" t="s">
        <v>174</v>
      </c>
      <c r="M1" s="86" t="s">
        <v>31</v>
      </c>
      <c r="N1" s="86" t="s">
        <v>388</v>
      </c>
      <c r="O1" s="108" t="s">
        <v>397</v>
      </c>
      <c r="P1" s="108" t="s">
        <v>0</v>
      </c>
      <c r="Q1" s="86" t="s">
        <v>175</v>
      </c>
      <c r="R1" s="86" t="s">
        <v>32</v>
      </c>
      <c r="S1" s="86" t="s">
        <v>440</v>
      </c>
      <c r="T1" s="86" t="s">
        <v>441</v>
      </c>
      <c r="U1" s="86" t="s">
        <v>1</v>
      </c>
      <c r="V1" s="86" t="s">
        <v>439</v>
      </c>
      <c r="W1" s="86" t="s">
        <v>192</v>
      </c>
      <c r="X1" s="86" t="s">
        <v>176</v>
      </c>
      <c r="Y1" s="86" t="s">
        <v>177</v>
      </c>
      <c r="Z1" s="86" t="s">
        <v>2</v>
      </c>
    </row>
    <row r="2" spans="1:26">
      <c r="A2" s="103">
        <v>44383</v>
      </c>
      <c r="B2" s="102" t="s">
        <v>302</v>
      </c>
      <c r="C2" s="102" t="s">
        <v>155</v>
      </c>
      <c r="D2" s="102" t="s">
        <v>161</v>
      </c>
      <c r="E2" s="102" t="s">
        <v>166</v>
      </c>
      <c r="F2" s="102">
        <v>1</v>
      </c>
      <c r="G2" s="102">
        <v>6000</v>
      </c>
      <c r="H2" s="102">
        <v>0.65</v>
      </c>
      <c r="I2" s="102">
        <v>4.5</v>
      </c>
      <c r="J2" s="102">
        <f>I2*6</f>
        <v>27</v>
      </c>
      <c r="K2" s="102">
        <v>1.1399999999999999</v>
      </c>
      <c r="L2" s="102">
        <v>24.5</v>
      </c>
      <c r="M2" s="102">
        <v>7.46</v>
      </c>
    </row>
    <row r="3" spans="1:26">
      <c r="A3" s="103">
        <v>44383</v>
      </c>
      <c r="B3" s="102" t="s">
        <v>303</v>
      </c>
      <c r="C3" s="102" t="s">
        <v>154</v>
      </c>
      <c r="D3" s="102" t="s">
        <v>161</v>
      </c>
      <c r="E3" s="102" t="s">
        <v>166</v>
      </c>
      <c r="F3" s="102">
        <v>1</v>
      </c>
      <c r="G3" s="102">
        <v>6000</v>
      </c>
      <c r="H3" s="102">
        <v>0.65</v>
      </c>
      <c r="I3" s="102">
        <v>4.5</v>
      </c>
      <c r="J3" s="102">
        <f t="shared" ref="J3:J5" si="0">I3*6</f>
        <v>27</v>
      </c>
      <c r="K3" s="102">
        <v>1.1399999999999999</v>
      </c>
      <c r="L3" s="102">
        <v>24.5</v>
      </c>
      <c r="M3" s="102">
        <v>7.46</v>
      </c>
    </row>
    <row r="4" spans="1:26">
      <c r="A4" s="103">
        <v>44383</v>
      </c>
      <c r="B4" s="102" t="s">
        <v>305</v>
      </c>
      <c r="C4" s="102" t="s">
        <v>155</v>
      </c>
      <c r="D4" s="102" t="s">
        <v>161</v>
      </c>
      <c r="E4" s="102" t="s">
        <v>166</v>
      </c>
      <c r="F4" s="102">
        <v>1</v>
      </c>
      <c r="G4" s="102">
        <v>6000</v>
      </c>
      <c r="H4" s="102">
        <v>0.65</v>
      </c>
      <c r="I4" s="102">
        <v>4.5</v>
      </c>
      <c r="J4" s="102">
        <f t="shared" si="0"/>
        <v>27</v>
      </c>
      <c r="K4" s="102">
        <v>1.1399999999999999</v>
      </c>
      <c r="L4" s="102">
        <v>24.5</v>
      </c>
      <c r="M4" s="102">
        <v>7.46</v>
      </c>
    </row>
    <row r="5" spans="1:26">
      <c r="A5" s="103">
        <v>44383</v>
      </c>
      <c r="B5" s="102" t="s">
        <v>304</v>
      </c>
      <c r="C5" s="102" t="s">
        <v>154</v>
      </c>
      <c r="D5" s="102" t="s">
        <v>161</v>
      </c>
      <c r="E5" s="102" t="s">
        <v>166</v>
      </c>
      <c r="F5" s="102">
        <v>1</v>
      </c>
      <c r="G5" s="102">
        <v>6000</v>
      </c>
      <c r="H5" s="102">
        <v>0.65</v>
      </c>
      <c r="I5" s="102">
        <v>4.5</v>
      </c>
      <c r="J5" s="102">
        <f t="shared" si="0"/>
        <v>27</v>
      </c>
      <c r="K5" s="102">
        <v>1.1399999999999999</v>
      </c>
      <c r="L5" s="102">
        <v>24.5</v>
      </c>
      <c r="M5" s="102">
        <v>7.46</v>
      </c>
    </row>
    <row r="6" spans="1:26">
      <c r="A6" s="103">
        <v>44383</v>
      </c>
      <c r="B6" s="102" t="s">
        <v>306</v>
      </c>
      <c r="C6" s="102" t="s">
        <v>154</v>
      </c>
      <c r="D6" s="102" t="s">
        <v>162</v>
      </c>
      <c r="E6" s="102" t="s">
        <v>167</v>
      </c>
      <c r="F6" s="102">
        <v>1</v>
      </c>
      <c r="G6" s="102">
        <v>3000</v>
      </c>
      <c r="H6" s="102">
        <v>0.65</v>
      </c>
      <c r="I6" s="102">
        <f>((1.5-H6)*1.8)/(1.5-0.65)</f>
        <v>1.8</v>
      </c>
      <c r="J6" s="106">
        <f>I6*3</f>
        <v>5.4</v>
      </c>
      <c r="K6" s="102">
        <v>1.54</v>
      </c>
      <c r="L6" s="102">
        <v>24.5</v>
      </c>
      <c r="M6" s="102">
        <v>7.35</v>
      </c>
    </row>
    <row r="7" spans="1:26">
      <c r="A7" s="103">
        <v>44383</v>
      </c>
      <c r="B7" s="102" t="s">
        <v>307</v>
      </c>
      <c r="C7" s="102" t="s">
        <v>155</v>
      </c>
      <c r="D7" s="102" t="s">
        <v>162</v>
      </c>
      <c r="E7" s="102" t="s">
        <v>167</v>
      </c>
      <c r="F7" s="102">
        <v>1</v>
      </c>
      <c r="G7" s="102">
        <v>3000</v>
      </c>
      <c r="H7" s="102">
        <v>0.65</v>
      </c>
      <c r="I7" s="102">
        <f t="shared" ref="I7:I9" si="1">((1.5-H7)*1.8)/(1.5-0.65)</f>
        <v>1.8</v>
      </c>
      <c r="J7" s="106">
        <f t="shared" ref="J7:J9" si="2">I7*3</f>
        <v>5.4</v>
      </c>
      <c r="K7" s="102">
        <v>1.54</v>
      </c>
      <c r="L7" s="102">
        <v>24.5</v>
      </c>
      <c r="M7" s="102">
        <v>7.35</v>
      </c>
    </row>
    <row r="8" spans="1:26">
      <c r="A8" s="103">
        <v>44383</v>
      </c>
      <c r="B8" s="102" t="s">
        <v>308</v>
      </c>
      <c r="C8" s="102" t="s">
        <v>154</v>
      </c>
      <c r="D8" s="102" t="s">
        <v>162</v>
      </c>
      <c r="E8" s="102" t="s">
        <v>167</v>
      </c>
      <c r="F8" s="102">
        <v>1</v>
      </c>
      <c r="G8" s="102">
        <v>3000</v>
      </c>
      <c r="H8" s="102">
        <v>0.65</v>
      </c>
      <c r="I8" s="102">
        <f t="shared" si="1"/>
        <v>1.8</v>
      </c>
      <c r="J8" s="106">
        <f t="shared" si="2"/>
        <v>5.4</v>
      </c>
      <c r="K8" s="102">
        <v>1.22</v>
      </c>
      <c r="L8" s="102">
        <v>24.7</v>
      </c>
      <c r="M8" s="102">
        <v>7.4</v>
      </c>
    </row>
    <row r="9" spans="1:26">
      <c r="A9" s="103">
        <v>44383</v>
      </c>
      <c r="B9" s="102" t="s">
        <v>309</v>
      </c>
      <c r="C9" s="102" t="s">
        <v>155</v>
      </c>
      <c r="D9" s="102" t="s">
        <v>162</v>
      </c>
      <c r="E9" s="102" t="s">
        <v>167</v>
      </c>
      <c r="F9" s="102">
        <v>1</v>
      </c>
      <c r="G9" s="102">
        <v>3000</v>
      </c>
      <c r="H9" s="102">
        <v>0.65</v>
      </c>
      <c r="I9" s="102">
        <f t="shared" si="1"/>
        <v>1.8</v>
      </c>
      <c r="J9" s="106">
        <f t="shared" si="2"/>
        <v>5.4</v>
      </c>
      <c r="K9" s="102">
        <v>1.22</v>
      </c>
      <c r="L9" s="102">
        <v>24.7</v>
      </c>
      <c r="M9" s="102">
        <v>7.4</v>
      </c>
    </row>
    <row r="10" spans="1:26">
      <c r="A10" s="103">
        <v>44383</v>
      </c>
      <c r="B10" s="102" t="s">
        <v>311</v>
      </c>
      <c r="C10" s="102" t="s">
        <v>154</v>
      </c>
      <c r="D10" s="102" t="s">
        <v>163</v>
      </c>
      <c r="E10" s="102" t="s">
        <v>166</v>
      </c>
      <c r="F10" s="102">
        <v>1</v>
      </c>
      <c r="G10" s="102">
        <v>6000</v>
      </c>
      <c r="H10" s="102">
        <v>0.65</v>
      </c>
      <c r="I10" s="102">
        <f>((1.5-H10)*4)/(1.5-0.65)</f>
        <v>4</v>
      </c>
      <c r="J10" s="106">
        <f>I10*6</f>
        <v>24</v>
      </c>
      <c r="K10" s="102">
        <v>1.45</v>
      </c>
      <c r="L10" s="102">
        <v>25.4</v>
      </c>
      <c r="M10" s="102">
        <v>7.39</v>
      </c>
    </row>
    <row r="11" spans="1:26">
      <c r="A11" s="103">
        <v>44383</v>
      </c>
      <c r="B11" s="102" t="s">
        <v>310</v>
      </c>
      <c r="C11" s="102" t="s">
        <v>155</v>
      </c>
      <c r="D11" s="102" t="s">
        <v>163</v>
      </c>
      <c r="E11" s="102" t="s">
        <v>166</v>
      </c>
      <c r="F11" s="102">
        <v>1</v>
      </c>
      <c r="G11" s="102">
        <v>6000</v>
      </c>
      <c r="H11" s="102">
        <v>0.65</v>
      </c>
      <c r="I11" s="102">
        <f t="shared" ref="I11:I13" si="3">((1.5-H11)*4)/(1.5-0.65)</f>
        <v>4</v>
      </c>
      <c r="J11" s="106">
        <f t="shared" ref="J11:J13" si="4">I11*6</f>
        <v>24</v>
      </c>
      <c r="K11" s="102">
        <v>1.45</v>
      </c>
      <c r="L11" s="102">
        <v>25.4</v>
      </c>
      <c r="M11" s="102">
        <v>7.39</v>
      </c>
    </row>
    <row r="12" spans="1:26">
      <c r="A12" s="103">
        <v>44383</v>
      </c>
      <c r="B12" s="102" t="s">
        <v>313</v>
      </c>
      <c r="C12" s="102" t="s">
        <v>155</v>
      </c>
      <c r="D12" s="102" t="s">
        <v>163</v>
      </c>
      <c r="E12" s="102" t="s">
        <v>166</v>
      </c>
      <c r="F12" s="102">
        <v>1</v>
      </c>
      <c r="G12" s="102">
        <v>6000</v>
      </c>
      <c r="H12" s="102">
        <v>0.65</v>
      </c>
      <c r="I12" s="102">
        <f t="shared" si="3"/>
        <v>4</v>
      </c>
      <c r="J12" s="106">
        <f t="shared" si="4"/>
        <v>24</v>
      </c>
      <c r="K12" s="102">
        <v>1.45</v>
      </c>
      <c r="L12" s="102">
        <v>25.4</v>
      </c>
      <c r="M12" s="102">
        <v>7.39</v>
      </c>
    </row>
    <row r="13" spans="1:26">
      <c r="A13" s="103">
        <v>44383</v>
      </c>
      <c r="B13" s="102" t="s">
        <v>312</v>
      </c>
      <c r="C13" s="102" t="s">
        <v>154</v>
      </c>
      <c r="D13" s="102" t="s">
        <v>163</v>
      </c>
      <c r="E13" s="102" t="s">
        <v>166</v>
      </c>
      <c r="F13" s="102">
        <v>1</v>
      </c>
      <c r="G13" s="102">
        <v>6000</v>
      </c>
      <c r="H13" s="102">
        <v>0.65</v>
      </c>
      <c r="I13" s="102">
        <f t="shared" si="3"/>
        <v>4</v>
      </c>
      <c r="J13" s="106">
        <f t="shared" si="4"/>
        <v>24</v>
      </c>
      <c r="K13" s="102">
        <v>1.45</v>
      </c>
      <c r="L13" s="102">
        <v>25.4</v>
      </c>
      <c r="M13" s="102">
        <v>7.39</v>
      </c>
    </row>
    <row r="14" spans="1:26">
      <c r="A14" s="103">
        <v>44383</v>
      </c>
      <c r="B14" s="102" t="s">
        <v>315</v>
      </c>
      <c r="C14" s="102" t="s">
        <v>155</v>
      </c>
      <c r="D14" s="102" t="s">
        <v>161</v>
      </c>
      <c r="E14" s="102" t="s">
        <v>167</v>
      </c>
      <c r="F14" s="102">
        <v>1</v>
      </c>
      <c r="G14" s="102">
        <v>3000</v>
      </c>
      <c r="H14" s="102">
        <v>0.65</v>
      </c>
      <c r="I14" s="102">
        <v>4.5</v>
      </c>
      <c r="J14" s="102">
        <f>I14*3</f>
        <v>13.5</v>
      </c>
      <c r="K14" s="102">
        <v>1.03</v>
      </c>
      <c r="L14" s="102">
        <v>24.9</v>
      </c>
      <c r="M14" s="102">
        <v>7.58</v>
      </c>
    </row>
    <row r="15" spans="1:26">
      <c r="A15" s="103">
        <v>44383</v>
      </c>
      <c r="B15" s="102" t="s">
        <v>314</v>
      </c>
      <c r="C15" s="102" t="s">
        <v>154</v>
      </c>
      <c r="D15" s="102" t="s">
        <v>161</v>
      </c>
      <c r="E15" s="102" t="s">
        <v>167</v>
      </c>
      <c r="F15" s="102">
        <v>1</v>
      </c>
      <c r="G15" s="102">
        <v>3000</v>
      </c>
      <c r="H15" s="102">
        <v>0.65</v>
      </c>
      <c r="I15" s="102">
        <v>4.5</v>
      </c>
      <c r="J15" s="102">
        <f t="shared" ref="J15:J17" si="5">I15*3</f>
        <v>13.5</v>
      </c>
      <c r="K15" s="102">
        <v>1.03</v>
      </c>
      <c r="L15" s="102">
        <v>24.9</v>
      </c>
      <c r="M15" s="102">
        <v>7.58</v>
      </c>
    </row>
    <row r="16" spans="1:26">
      <c r="A16" s="103">
        <v>44383</v>
      </c>
      <c r="B16" s="102" t="s">
        <v>317</v>
      </c>
      <c r="C16" s="102" t="s">
        <v>155</v>
      </c>
      <c r="D16" s="102" t="s">
        <v>161</v>
      </c>
      <c r="E16" s="102" t="s">
        <v>167</v>
      </c>
      <c r="F16" s="102">
        <v>1</v>
      </c>
      <c r="G16" s="102">
        <v>3000</v>
      </c>
      <c r="H16" s="102">
        <v>0.65</v>
      </c>
      <c r="I16" s="102">
        <v>4.5</v>
      </c>
      <c r="J16" s="102">
        <f t="shared" si="5"/>
        <v>13.5</v>
      </c>
      <c r="K16" s="102">
        <v>0.97</v>
      </c>
      <c r="L16" s="102">
        <v>25.5</v>
      </c>
      <c r="M16" s="102">
        <v>7.59</v>
      </c>
    </row>
    <row r="17" spans="1:13">
      <c r="A17" s="103">
        <v>44383</v>
      </c>
      <c r="B17" s="102" t="s">
        <v>316</v>
      </c>
      <c r="C17" s="102" t="s">
        <v>154</v>
      </c>
      <c r="D17" s="102" t="s">
        <v>161</v>
      </c>
      <c r="E17" s="102" t="s">
        <v>167</v>
      </c>
      <c r="F17" s="102">
        <v>1</v>
      </c>
      <c r="G17" s="102">
        <v>3000</v>
      </c>
      <c r="H17" s="102">
        <v>0.65</v>
      </c>
      <c r="I17" s="102">
        <v>4.5</v>
      </c>
      <c r="J17" s="102">
        <f t="shared" si="5"/>
        <v>13.5</v>
      </c>
      <c r="K17" s="102">
        <v>0.97</v>
      </c>
      <c r="L17" s="102">
        <v>25.5</v>
      </c>
      <c r="M17" s="102">
        <v>7.59</v>
      </c>
    </row>
    <row r="18" spans="1:13">
      <c r="A18" s="103">
        <v>44383</v>
      </c>
      <c r="B18" s="102" t="s">
        <v>294</v>
      </c>
      <c r="C18" s="102" t="s">
        <v>154</v>
      </c>
      <c r="D18" s="102" t="s">
        <v>162</v>
      </c>
      <c r="E18" s="102" t="s">
        <v>166</v>
      </c>
      <c r="F18" s="102">
        <v>1</v>
      </c>
      <c r="G18" s="102">
        <v>6000</v>
      </c>
      <c r="H18" s="102">
        <v>0.65</v>
      </c>
      <c r="I18" s="102">
        <f t="shared" ref="I18:I21" si="6">((1.5-H18)*1.8)/(1.5-0.65)</f>
        <v>1.8</v>
      </c>
      <c r="J18" s="106">
        <f>I18*6</f>
        <v>10.8</v>
      </c>
      <c r="K18" s="102">
        <v>1.32</v>
      </c>
      <c r="L18" s="102">
        <v>25.1</v>
      </c>
      <c r="M18" s="102">
        <v>7.45</v>
      </c>
    </row>
    <row r="19" spans="1:13">
      <c r="A19" s="103">
        <v>44383</v>
      </c>
      <c r="B19" s="102" t="s">
        <v>295</v>
      </c>
      <c r="C19" s="102" t="s">
        <v>155</v>
      </c>
      <c r="D19" s="102" t="s">
        <v>162</v>
      </c>
      <c r="E19" s="102" t="s">
        <v>166</v>
      </c>
      <c r="F19" s="102">
        <v>1</v>
      </c>
      <c r="G19" s="102">
        <v>6000</v>
      </c>
      <c r="H19" s="102">
        <v>0.65</v>
      </c>
      <c r="I19" s="102">
        <f t="shared" si="6"/>
        <v>1.8</v>
      </c>
      <c r="J19" s="106">
        <f t="shared" ref="J19:J21" si="7">I19*6</f>
        <v>10.8</v>
      </c>
      <c r="K19" s="102">
        <v>1.32</v>
      </c>
      <c r="L19" s="102">
        <v>25.1</v>
      </c>
      <c r="M19" s="102">
        <v>7.45</v>
      </c>
    </row>
    <row r="20" spans="1:13">
      <c r="A20" s="103">
        <v>44383</v>
      </c>
      <c r="B20" s="102" t="s">
        <v>296</v>
      </c>
      <c r="C20" s="102" t="s">
        <v>155</v>
      </c>
      <c r="D20" s="102" t="s">
        <v>162</v>
      </c>
      <c r="E20" s="102" t="s">
        <v>166</v>
      </c>
      <c r="F20" s="102">
        <v>1</v>
      </c>
      <c r="G20" s="102">
        <v>6000</v>
      </c>
      <c r="H20" s="102">
        <v>0.65</v>
      </c>
      <c r="I20" s="102">
        <f t="shared" si="6"/>
        <v>1.8</v>
      </c>
      <c r="J20" s="106">
        <f t="shared" si="7"/>
        <v>10.8</v>
      </c>
      <c r="K20" s="102">
        <v>1.32</v>
      </c>
      <c r="L20" s="102">
        <v>25.1</v>
      </c>
      <c r="M20" s="102">
        <v>7.45</v>
      </c>
    </row>
    <row r="21" spans="1:13">
      <c r="A21" s="103">
        <v>44383</v>
      </c>
      <c r="B21" s="102" t="s">
        <v>297</v>
      </c>
      <c r="C21" s="102" t="s">
        <v>154</v>
      </c>
      <c r="D21" s="102" t="s">
        <v>162</v>
      </c>
      <c r="E21" s="102" t="s">
        <v>166</v>
      </c>
      <c r="F21" s="102">
        <v>1</v>
      </c>
      <c r="G21" s="102">
        <v>6000</v>
      </c>
      <c r="H21" s="102">
        <v>0.65</v>
      </c>
      <c r="I21" s="102">
        <f t="shared" si="6"/>
        <v>1.8</v>
      </c>
      <c r="J21" s="106">
        <f t="shared" si="7"/>
        <v>10.8</v>
      </c>
      <c r="K21" s="102">
        <v>1.32</v>
      </c>
      <c r="L21" s="102">
        <v>25.1</v>
      </c>
      <c r="M21" s="102">
        <v>7.45</v>
      </c>
    </row>
    <row r="22" spans="1:13">
      <c r="A22" s="103">
        <v>44383</v>
      </c>
      <c r="B22" s="102" t="s">
        <v>298</v>
      </c>
      <c r="C22" s="102" t="s">
        <v>155</v>
      </c>
      <c r="D22" s="102" t="s">
        <v>163</v>
      </c>
      <c r="E22" s="102" t="s">
        <v>167</v>
      </c>
      <c r="F22" s="102">
        <v>1</v>
      </c>
      <c r="G22" s="102">
        <v>3000</v>
      </c>
      <c r="H22" s="102">
        <v>0.65</v>
      </c>
      <c r="I22" s="102">
        <f t="shared" ref="I22:I25" si="8">((1.5-H22)*4)/(1.5-0.65)</f>
        <v>4</v>
      </c>
      <c r="J22" s="106">
        <f>I22*3</f>
        <v>12</v>
      </c>
      <c r="K22" s="102">
        <v>0.97</v>
      </c>
      <c r="L22" s="102">
        <v>25.4</v>
      </c>
      <c r="M22" s="102">
        <v>7.61</v>
      </c>
    </row>
    <row r="23" spans="1:13">
      <c r="A23" s="103">
        <v>44383</v>
      </c>
      <c r="B23" s="102" t="s">
        <v>299</v>
      </c>
      <c r="C23" s="102" t="s">
        <v>154</v>
      </c>
      <c r="D23" s="102" t="s">
        <v>163</v>
      </c>
      <c r="E23" s="102" t="s">
        <v>167</v>
      </c>
      <c r="F23" s="102">
        <v>1</v>
      </c>
      <c r="G23" s="102">
        <v>3000</v>
      </c>
      <c r="H23" s="102">
        <v>0.65</v>
      </c>
      <c r="I23" s="102">
        <f t="shared" si="8"/>
        <v>4</v>
      </c>
      <c r="J23" s="106">
        <f t="shared" ref="J23:J25" si="9">I23*3</f>
        <v>12</v>
      </c>
      <c r="K23" s="102">
        <v>0.97</v>
      </c>
      <c r="L23" s="102">
        <v>25.4</v>
      </c>
      <c r="M23" s="102">
        <v>7.61</v>
      </c>
    </row>
    <row r="24" spans="1:13">
      <c r="A24" s="103">
        <v>44383</v>
      </c>
      <c r="B24" s="102" t="s">
        <v>300</v>
      </c>
      <c r="C24" s="102" t="s">
        <v>155</v>
      </c>
      <c r="D24" s="102" t="s">
        <v>163</v>
      </c>
      <c r="E24" s="102" t="s">
        <v>167</v>
      </c>
      <c r="F24" s="102">
        <v>1</v>
      </c>
      <c r="G24" s="102">
        <v>3000</v>
      </c>
      <c r="H24" s="102">
        <v>0.65</v>
      </c>
      <c r="I24" s="102">
        <f t="shared" si="8"/>
        <v>4</v>
      </c>
      <c r="J24" s="106">
        <f t="shared" si="9"/>
        <v>12</v>
      </c>
      <c r="K24" s="102">
        <v>1.31</v>
      </c>
      <c r="L24" s="102">
        <v>25.1</v>
      </c>
      <c r="M24" s="102">
        <v>7.7</v>
      </c>
    </row>
    <row r="25" spans="1:13">
      <c r="A25" s="103">
        <v>44383</v>
      </c>
      <c r="B25" s="102" t="s">
        <v>301</v>
      </c>
      <c r="C25" s="102" t="s">
        <v>154</v>
      </c>
      <c r="D25" s="102" t="s">
        <v>163</v>
      </c>
      <c r="E25" s="102" t="s">
        <v>167</v>
      </c>
      <c r="F25" s="102">
        <v>1</v>
      </c>
      <c r="G25" s="102">
        <v>3000</v>
      </c>
      <c r="H25" s="102">
        <v>0.65</v>
      </c>
      <c r="I25" s="102">
        <f t="shared" si="8"/>
        <v>4</v>
      </c>
      <c r="J25" s="106">
        <f t="shared" si="9"/>
        <v>12</v>
      </c>
      <c r="K25" s="102">
        <v>1.31</v>
      </c>
      <c r="L25" s="102">
        <v>25.1</v>
      </c>
      <c r="M25" s="102">
        <v>7.7</v>
      </c>
    </row>
    <row r="26" spans="1:13">
      <c r="A26" s="103">
        <v>44383</v>
      </c>
      <c r="B26" s="102" t="s">
        <v>342</v>
      </c>
      <c r="C26" s="102" t="s">
        <v>155</v>
      </c>
      <c r="D26" s="102" t="s">
        <v>161</v>
      </c>
      <c r="E26" s="102" t="s">
        <v>166</v>
      </c>
      <c r="F26" s="102">
        <v>1</v>
      </c>
      <c r="G26" s="102">
        <v>6000</v>
      </c>
      <c r="H26" s="102">
        <v>0.65</v>
      </c>
      <c r="I26" s="102">
        <v>4.5</v>
      </c>
      <c r="J26" s="102">
        <f t="shared" ref="J26:J29" si="10">I26*6</f>
        <v>27</v>
      </c>
      <c r="K26" s="102">
        <v>1.0900000000000001</v>
      </c>
      <c r="L26" s="102">
        <v>24.6</v>
      </c>
      <c r="M26" s="102">
        <v>7.63</v>
      </c>
    </row>
    <row r="27" spans="1:13">
      <c r="A27" s="103">
        <v>44383</v>
      </c>
      <c r="B27" s="102" t="s">
        <v>343</v>
      </c>
      <c r="C27" s="102" t="s">
        <v>154</v>
      </c>
      <c r="D27" s="102" t="s">
        <v>161</v>
      </c>
      <c r="E27" s="102" t="s">
        <v>166</v>
      </c>
      <c r="F27" s="102">
        <v>1</v>
      </c>
      <c r="G27" s="102">
        <v>6000</v>
      </c>
      <c r="H27" s="102">
        <v>0.65</v>
      </c>
      <c r="I27" s="102">
        <v>4.5</v>
      </c>
      <c r="J27" s="102">
        <f t="shared" si="10"/>
        <v>27</v>
      </c>
      <c r="K27" s="102">
        <v>1.0900000000000001</v>
      </c>
      <c r="L27" s="102">
        <v>24.6</v>
      </c>
      <c r="M27" s="102">
        <v>7.63</v>
      </c>
    </row>
    <row r="28" spans="1:13">
      <c r="A28" s="103">
        <v>44383</v>
      </c>
      <c r="B28" s="102" t="s">
        <v>344</v>
      </c>
      <c r="C28" s="102" t="s">
        <v>155</v>
      </c>
      <c r="D28" s="102" t="s">
        <v>161</v>
      </c>
      <c r="E28" s="102" t="s">
        <v>166</v>
      </c>
      <c r="F28" s="102">
        <v>1</v>
      </c>
      <c r="G28" s="102">
        <v>6000</v>
      </c>
      <c r="H28" s="102">
        <v>0.65</v>
      </c>
      <c r="I28" s="102">
        <v>4.5</v>
      </c>
      <c r="J28" s="102">
        <f t="shared" si="10"/>
        <v>27</v>
      </c>
      <c r="K28" s="102">
        <v>1.0900000000000001</v>
      </c>
      <c r="L28" s="102">
        <v>24.6</v>
      </c>
      <c r="M28" s="102">
        <v>7.63</v>
      </c>
    </row>
    <row r="29" spans="1:13">
      <c r="A29" s="103">
        <v>44383</v>
      </c>
      <c r="B29" s="102" t="s">
        <v>345</v>
      </c>
      <c r="C29" s="102" t="s">
        <v>154</v>
      </c>
      <c r="D29" s="102" t="s">
        <v>161</v>
      </c>
      <c r="E29" s="102" t="s">
        <v>166</v>
      </c>
      <c r="F29" s="102">
        <v>1</v>
      </c>
      <c r="G29" s="102">
        <v>6000</v>
      </c>
      <c r="H29" s="102">
        <v>0.65</v>
      </c>
      <c r="I29" s="102">
        <v>4.5</v>
      </c>
      <c r="J29" s="102">
        <f t="shared" si="10"/>
        <v>27</v>
      </c>
      <c r="K29" s="102">
        <v>1.0900000000000001</v>
      </c>
      <c r="L29" s="102">
        <v>24.6</v>
      </c>
      <c r="M29" s="102">
        <v>7.63</v>
      </c>
    </row>
    <row r="30" spans="1:13">
      <c r="A30" s="103">
        <v>44383</v>
      </c>
      <c r="B30" s="102" t="s">
        <v>346</v>
      </c>
      <c r="C30" s="102" t="s">
        <v>154</v>
      </c>
      <c r="D30" s="102" t="s">
        <v>162</v>
      </c>
      <c r="E30" s="102" t="s">
        <v>167</v>
      </c>
      <c r="F30" s="102">
        <v>1</v>
      </c>
      <c r="G30" s="102">
        <v>3000</v>
      </c>
      <c r="H30" s="102">
        <v>0.65</v>
      </c>
      <c r="I30" s="102">
        <f t="shared" ref="I30:I33" si="11">((1.5-H30)*1.8)/(1.5-0.65)</f>
        <v>1.8</v>
      </c>
      <c r="J30" s="106">
        <f t="shared" ref="J30:J41" si="12">I30*3</f>
        <v>5.4</v>
      </c>
      <c r="K30" s="102">
        <v>1.3</v>
      </c>
      <c r="L30" s="102">
        <v>24.1</v>
      </c>
      <c r="M30" s="102">
        <v>7.57</v>
      </c>
    </row>
    <row r="31" spans="1:13">
      <c r="A31" s="103">
        <v>44383</v>
      </c>
      <c r="B31" s="105" t="s">
        <v>347</v>
      </c>
      <c r="C31" s="102" t="s">
        <v>155</v>
      </c>
      <c r="D31" s="102" t="s">
        <v>162</v>
      </c>
      <c r="E31" s="102" t="s">
        <v>167</v>
      </c>
      <c r="F31" s="102">
        <v>1</v>
      </c>
      <c r="G31" s="102">
        <v>3000</v>
      </c>
      <c r="H31" s="102">
        <v>0.65</v>
      </c>
      <c r="I31" s="102">
        <f t="shared" si="11"/>
        <v>1.8</v>
      </c>
      <c r="J31" s="106">
        <f t="shared" si="12"/>
        <v>5.4</v>
      </c>
      <c r="K31" s="102">
        <v>1.3</v>
      </c>
      <c r="L31" s="102">
        <v>24.1</v>
      </c>
      <c r="M31" s="102">
        <v>7.57</v>
      </c>
    </row>
    <row r="32" spans="1:13">
      <c r="A32" s="103">
        <v>44383</v>
      </c>
      <c r="B32" s="102" t="s">
        <v>348</v>
      </c>
      <c r="C32" s="102" t="s">
        <v>154</v>
      </c>
      <c r="D32" s="102" t="s">
        <v>162</v>
      </c>
      <c r="E32" s="102" t="s">
        <v>167</v>
      </c>
      <c r="F32" s="102">
        <v>1</v>
      </c>
      <c r="G32" s="102">
        <v>3000</v>
      </c>
      <c r="H32" s="102">
        <v>0.65</v>
      </c>
      <c r="I32" s="102">
        <f t="shared" si="11"/>
        <v>1.8</v>
      </c>
      <c r="J32" s="106">
        <f t="shared" si="12"/>
        <v>5.4</v>
      </c>
      <c r="K32" s="102">
        <v>1.23</v>
      </c>
      <c r="L32" s="102">
        <v>24.1</v>
      </c>
      <c r="M32" s="102">
        <v>7.56</v>
      </c>
    </row>
    <row r="33" spans="1:13">
      <c r="A33" s="103">
        <v>44383</v>
      </c>
      <c r="B33" s="105" t="s">
        <v>349</v>
      </c>
      <c r="C33" s="102" t="s">
        <v>155</v>
      </c>
      <c r="D33" s="102" t="s">
        <v>162</v>
      </c>
      <c r="E33" s="102" t="s">
        <v>167</v>
      </c>
      <c r="F33" s="102">
        <v>1</v>
      </c>
      <c r="G33" s="102">
        <v>3000</v>
      </c>
      <c r="H33" s="102">
        <v>0.65</v>
      </c>
      <c r="I33" s="102">
        <f t="shared" si="11"/>
        <v>1.8</v>
      </c>
      <c r="J33" s="106">
        <f t="shared" si="12"/>
        <v>5.4</v>
      </c>
      <c r="K33" s="102">
        <v>1.23</v>
      </c>
      <c r="L33" s="102">
        <v>24.1</v>
      </c>
      <c r="M33" s="102">
        <v>7.56</v>
      </c>
    </row>
    <row r="34" spans="1:13">
      <c r="A34" s="103">
        <v>44383</v>
      </c>
      <c r="B34" s="102" t="s">
        <v>338</v>
      </c>
      <c r="C34" s="102" t="s">
        <v>155</v>
      </c>
      <c r="D34" s="102" t="s">
        <v>163</v>
      </c>
      <c r="E34" s="102" t="s">
        <v>167</v>
      </c>
      <c r="F34" s="102">
        <v>1</v>
      </c>
      <c r="G34" s="102">
        <v>3000</v>
      </c>
      <c r="H34" s="102">
        <v>0.65</v>
      </c>
      <c r="I34" s="102">
        <f t="shared" ref="I34:I37" si="13">((1.5-H34)*4)/(1.5-0.65)</f>
        <v>4</v>
      </c>
      <c r="J34" s="106">
        <f t="shared" si="12"/>
        <v>12</v>
      </c>
      <c r="K34" s="102">
        <v>1.46</v>
      </c>
      <c r="L34" s="102">
        <v>24.7</v>
      </c>
      <c r="M34" s="102">
        <v>7.69</v>
      </c>
    </row>
    <row r="35" spans="1:13">
      <c r="A35" s="103">
        <v>44383</v>
      </c>
      <c r="B35" s="102" t="s">
        <v>339</v>
      </c>
      <c r="C35" s="102" t="s">
        <v>154</v>
      </c>
      <c r="D35" s="102" t="s">
        <v>163</v>
      </c>
      <c r="E35" s="102" t="s">
        <v>167</v>
      </c>
      <c r="F35" s="102">
        <v>1</v>
      </c>
      <c r="G35" s="102">
        <v>3000</v>
      </c>
      <c r="H35" s="102">
        <v>0.65</v>
      </c>
      <c r="I35" s="102">
        <f t="shared" si="13"/>
        <v>4</v>
      </c>
      <c r="J35" s="106">
        <f t="shared" si="12"/>
        <v>12</v>
      </c>
      <c r="K35" s="102">
        <v>1.46</v>
      </c>
      <c r="L35" s="102">
        <v>24.7</v>
      </c>
      <c r="M35" s="102">
        <v>7.69</v>
      </c>
    </row>
    <row r="36" spans="1:13">
      <c r="A36" s="103">
        <v>44383</v>
      </c>
      <c r="B36" s="102" t="s">
        <v>341</v>
      </c>
      <c r="C36" s="102" t="s">
        <v>155</v>
      </c>
      <c r="D36" s="102" t="s">
        <v>163</v>
      </c>
      <c r="E36" s="102" t="s">
        <v>167</v>
      </c>
      <c r="F36" s="102">
        <v>1</v>
      </c>
      <c r="G36" s="102">
        <v>3000</v>
      </c>
      <c r="H36" s="102">
        <v>0.65</v>
      </c>
      <c r="I36" s="102">
        <f t="shared" si="13"/>
        <v>4</v>
      </c>
      <c r="J36" s="106">
        <f t="shared" si="12"/>
        <v>12</v>
      </c>
      <c r="K36" s="102">
        <v>1.3</v>
      </c>
      <c r="L36" s="102">
        <v>24.2</v>
      </c>
      <c r="M36" s="102">
        <v>7.75</v>
      </c>
    </row>
    <row r="37" spans="1:13">
      <c r="A37" s="103">
        <v>44383</v>
      </c>
      <c r="B37" s="102" t="s">
        <v>340</v>
      </c>
      <c r="C37" s="102" t="s">
        <v>154</v>
      </c>
      <c r="D37" s="102" t="s">
        <v>163</v>
      </c>
      <c r="E37" s="102" t="s">
        <v>167</v>
      </c>
      <c r="F37" s="102">
        <v>1</v>
      </c>
      <c r="G37" s="102">
        <v>3000</v>
      </c>
      <c r="H37" s="102">
        <v>0.65</v>
      </c>
      <c r="I37" s="102">
        <f t="shared" si="13"/>
        <v>4</v>
      </c>
      <c r="J37" s="106">
        <f t="shared" si="12"/>
        <v>12</v>
      </c>
      <c r="K37" s="102">
        <v>1.3</v>
      </c>
      <c r="L37" s="102">
        <v>24.2</v>
      </c>
      <c r="M37" s="102">
        <v>7.75</v>
      </c>
    </row>
    <row r="38" spans="1:13">
      <c r="A38" s="103">
        <v>44383</v>
      </c>
      <c r="B38" s="102" t="s">
        <v>330</v>
      </c>
      <c r="C38" s="102" t="s">
        <v>154</v>
      </c>
      <c r="D38" s="102" t="s">
        <v>161</v>
      </c>
      <c r="E38" s="102" t="s">
        <v>167</v>
      </c>
      <c r="F38" s="102">
        <v>1</v>
      </c>
      <c r="G38" s="102">
        <v>3000</v>
      </c>
      <c r="H38" s="102">
        <v>0.65</v>
      </c>
      <c r="I38" s="102">
        <v>4.5</v>
      </c>
      <c r="J38" s="102">
        <f t="shared" si="12"/>
        <v>13.5</v>
      </c>
      <c r="K38" s="102">
        <v>1.0900000000000001</v>
      </c>
      <c r="L38" s="102">
        <v>23.9</v>
      </c>
      <c r="M38" s="102">
        <v>7.81</v>
      </c>
    </row>
    <row r="39" spans="1:13">
      <c r="A39" s="103">
        <v>44383</v>
      </c>
      <c r="B39" s="102" t="s">
        <v>331</v>
      </c>
      <c r="C39" s="102" t="s">
        <v>155</v>
      </c>
      <c r="D39" s="102" t="s">
        <v>161</v>
      </c>
      <c r="E39" s="102" t="s">
        <v>167</v>
      </c>
      <c r="F39" s="102">
        <v>1</v>
      </c>
      <c r="G39" s="102">
        <v>3000</v>
      </c>
      <c r="H39" s="102">
        <v>0.65</v>
      </c>
      <c r="I39" s="102">
        <v>4.5</v>
      </c>
      <c r="J39" s="102">
        <f t="shared" si="12"/>
        <v>13.5</v>
      </c>
      <c r="K39" s="102">
        <v>1.0900000000000001</v>
      </c>
      <c r="L39" s="102">
        <v>23.9</v>
      </c>
      <c r="M39" s="102">
        <v>7.81</v>
      </c>
    </row>
    <row r="40" spans="1:13">
      <c r="A40" s="103">
        <v>44383</v>
      </c>
      <c r="B40" s="102" t="s">
        <v>332</v>
      </c>
      <c r="C40" s="102" t="s">
        <v>154</v>
      </c>
      <c r="D40" s="102" t="s">
        <v>161</v>
      </c>
      <c r="E40" s="102" t="s">
        <v>167</v>
      </c>
      <c r="F40" s="102">
        <v>1</v>
      </c>
      <c r="G40" s="102">
        <v>3000</v>
      </c>
      <c r="H40" s="102">
        <v>0.65</v>
      </c>
      <c r="I40" s="102">
        <v>4.5</v>
      </c>
      <c r="J40" s="102">
        <f t="shared" si="12"/>
        <v>13.5</v>
      </c>
      <c r="K40" s="102">
        <v>0.9</v>
      </c>
      <c r="L40" s="102">
        <v>23.8</v>
      </c>
      <c r="M40" s="102">
        <v>7.81</v>
      </c>
    </row>
    <row r="41" spans="1:13">
      <c r="A41" s="103">
        <v>44383</v>
      </c>
      <c r="B41" s="102" t="s">
        <v>333</v>
      </c>
      <c r="C41" s="102" t="s">
        <v>155</v>
      </c>
      <c r="D41" s="102" t="s">
        <v>161</v>
      </c>
      <c r="E41" s="102" t="s">
        <v>167</v>
      </c>
      <c r="F41" s="102">
        <v>1</v>
      </c>
      <c r="G41" s="102">
        <v>3000</v>
      </c>
      <c r="H41" s="102">
        <v>0.65</v>
      </c>
      <c r="I41" s="102">
        <v>4.5</v>
      </c>
      <c r="J41" s="102">
        <f t="shared" si="12"/>
        <v>13.5</v>
      </c>
      <c r="K41" s="102">
        <v>0.9</v>
      </c>
      <c r="L41" s="102">
        <v>23.8</v>
      </c>
      <c r="M41" s="102">
        <v>7.81</v>
      </c>
    </row>
    <row r="42" spans="1:13">
      <c r="A42" s="103">
        <v>44383</v>
      </c>
      <c r="B42" s="102" t="s">
        <v>318</v>
      </c>
      <c r="C42" s="102" t="s">
        <v>154</v>
      </c>
      <c r="D42" s="102" t="s">
        <v>162</v>
      </c>
      <c r="E42" s="102" t="s">
        <v>166</v>
      </c>
      <c r="F42" s="102">
        <v>1</v>
      </c>
      <c r="G42" s="102">
        <v>6000</v>
      </c>
      <c r="H42" s="102">
        <v>0.65</v>
      </c>
      <c r="I42" s="102">
        <f t="shared" ref="I42:I45" si="14">((1.5-H42)*1.8)/(1.5-0.65)</f>
        <v>1.8</v>
      </c>
      <c r="J42" s="106">
        <f t="shared" ref="J42:J45" si="15">I42*6</f>
        <v>10.8</v>
      </c>
      <c r="K42" s="102">
        <v>1.29</v>
      </c>
      <c r="L42" s="102">
        <v>24.5</v>
      </c>
      <c r="M42" s="102">
        <v>7.5</v>
      </c>
    </row>
    <row r="43" spans="1:13">
      <c r="A43" s="103">
        <v>44383</v>
      </c>
      <c r="B43" s="102" t="s">
        <v>319</v>
      </c>
      <c r="C43" s="102" t="s">
        <v>155</v>
      </c>
      <c r="D43" s="102" t="s">
        <v>162</v>
      </c>
      <c r="E43" s="102" t="s">
        <v>166</v>
      </c>
      <c r="F43" s="102">
        <v>1</v>
      </c>
      <c r="G43" s="102">
        <v>6000</v>
      </c>
      <c r="H43" s="102">
        <v>0.65</v>
      </c>
      <c r="I43" s="102">
        <f t="shared" si="14"/>
        <v>1.8</v>
      </c>
      <c r="J43" s="106">
        <f t="shared" si="15"/>
        <v>10.8</v>
      </c>
      <c r="K43" s="102">
        <v>1.29</v>
      </c>
      <c r="L43" s="102">
        <v>24.5</v>
      </c>
      <c r="M43" s="102">
        <v>7.5</v>
      </c>
    </row>
    <row r="44" spans="1:13">
      <c r="A44" s="103">
        <v>44383</v>
      </c>
      <c r="B44" s="102" t="s">
        <v>320</v>
      </c>
      <c r="C44" s="102" t="s">
        <v>154</v>
      </c>
      <c r="D44" s="102" t="s">
        <v>162</v>
      </c>
      <c r="E44" s="102" t="s">
        <v>166</v>
      </c>
      <c r="F44" s="102">
        <v>1</v>
      </c>
      <c r="G44" s="102">
        <v>6000</v>
      </c>
      <c r="H44" s="102">
        <v>0.65</v>
      </c>
      <c r="I44" s="102">
        <f t="shared" si="14"/>
        <v>1.8</v>
      </c>
      <c r="J44" s="106">
        <f t="shared" si="15"/>
        <v>10.8</v>
      </c>
      <c r="K44" s="102">
        <v>1.29</v>
      </c>
      <c r="L44" s="102">
        <v>24.5</v>
      </c>
      <c r="M44" s="102">
        <v>7.5</v>
      </c>
    </row>
    <row r="45" spans="1:13">
      <c r="A45" s="103">
        <v>44383</v>
      </c>
      <c r="B45" s="102" t="s">
        <v>321</v>
      </c>
      <c r="C45" s="102" t="s">
        <v>155</v>
      </c>
      <c r="D45" s="102" t="s">
        <v>162</v>
      </c>
      <c r="E45" s="102" t="s">
        <v>166</v>
      </c>
      <c r="F45" s="102">
        <v>1</v>
      </c>
      <c r="G45" s="102">
        <v>6000</v>
      </c>
      <c r="H45" s="102">
        <v>0.65</v>
      </c>
      <c r="I45" s="102">
        <f t="shared" si="14"/>
        <v>1.8</v>
      </c>
      <c r="J45" s="106">
        <f t="shared" si="15"/>
        <v>10.8</v>
      </c>
      <c r="K45" s="102">
        <v>1.29</v>
      </c>
      <c r="L45" s="102">
        <v>24.5</v>
      </c>
      <c r="M45" s="102">
        <v>7.5</v>
      </c>
    </row>
    <row r="46" spans="1:13">
      <c r="A46" s="103">
        <v>44383</v>
      </c>
      <c r="B46" s="102" t="s">
        <v>366</v>
      </c>
      <c r="C46" s="102" t="s">
        <v>155</v>
      </c>
      <c r="D46" s="102" t="s">
        <v>163</v>
      </c>
      <c r="E46" s="102" t="s">
        <v>167</v>
      </c>
      <c r="F46" s="102">
        <v>1</v>
      </c>
      <c r="G46" s="102">
        <v>3000</v>
      </c>
      <c r="H46" s="102">
        <v>0.65</v>
      </c>
      <c r="I46" s="102">
        <f t="shared" ref="I46:I49" si="16">((1.5-H46)*4)/(1.5-0.65)</f>
        <v>4</v>
      </c>
      <c r="J46" s="106">
        <f t="shared" ref="J46:J49" si="17">I46*3</f>
        <v>12</v>
      </c>
      <c r="K46" s="102">
        <v>1.41</v>
      </c>
      <c r="L46" s="102">
        <v>25.3</v>
      </c>
      <c r="M46" s="102">
        <v>7.71</v>
      </c>
    </row>
    <row r="47" spans="1:13">
      <c r="A47" s="103">
        <v>44383</v>
      </c>
      <c r="B47" s="102" t="s">
        <v>367</v>
      </c>
      <c r="C47" s="102" t="s">
        <v>154</v>
      </c>
      <c r="D47" s="102" t="s">
        <v>163</v>
      </c>
      <c r="E47" s="102" t="s">
        <v>167</v>
      </c>
      <c r="F47" s="102">
        <v>1</v>
      </c>
      <c r="G47" s="102">
        <v>3000</v>
      </c>
      <c r="H47" s="102">
        <v>0.65</v>
      </c>
      <c r="I47" s="102">
        <f t="shared" si="16"/>
        <v>4</v>
      </c>
      <c r="J47" s="106">
        <f t="shared" si="17"/>
        <v>12</v>
      </c>
      <c r="K47" s="102">
        <v>1.41</v>
      </c>
      <c r="L47" s="102">
        <v>25.3</v>
      </c>
      <c r="M47" s="102">
        <v>7.71</v>
      </c>
    </row>
    <row r="48" spans="1:13">
      <c r="A48" s="103">
        <v>44383</v>
      </c>
      <c r="B48" s="102" t="s">
        <v>368</v>
      </c>
      <c r="C48" s="102" t="s">
        <v>155</v>
      </c>
      <c r="D48" s="102" t="s">
        <v>163</v>
      </c>
      <c r="E48" s="102" t="s">
        <v>167</v>
      </c>
      <c r="F48" s="102">
        <v>1</v>
      </c>
      <c r="G48" s="102">
        <v>3000</v>
      </c>
      <c r="H48" s="102">
        <v>0.65</v>
      </c>
      <c r="I48" s="102">
        <f t="shared" si="16"/>
        <v>4</v>
      </c>
      <c r="J48" s="106">
        <f t="shared" si="17"/>
        <v>12</v>
      </c>
      <c r="K48" s="102">
        <v>1.1399999999999999</v>
      </c>
      <c r="L48" s="102">
        <v>25.9</v>
      </c>
      <c r="M48" s="102">
        <v>7.8</v>
      </c>
    </row>
    <row r="49" spans="1:13">
      <c r="A49" s="103">
        <v>44383</v>
      </c>
      <c r="B49" s="102" t="s">
        <v>369</v>
      </c>
      <c r="C49" s="102" t="s">
        <v>154</v>
      </c>
      <c r="D49" s="102" t="s">
        <v>163</v>
      </c>
      <c r="E49" s="102" t="s">
        <v>167</v>
      </c>
      <c r="F49" s="102">
        <v>1</v>
      </c>
      <c r="G49" s="102">
        <v>3000</v>
      </c>
      <c r="H49" s="102">
        <v>0.65</v>
      </c>
      <c r="I49" s="102">
        <f t="shared" si="16"/>
        <v>4</v>
      </c>
      <c r="J49" s="106">
        <f t="shared" si="17"/>
        <v>12</v>
      </c>
      <c r="K49" s="102">
        <v>1.1399999999999999</v>
      </c>
      <c r="L49" s="102">
        <v>25.9</v>
      </c>
      <c r="M49" s="102">
        <v>7.8</v>
      </c>
    </row>
    <row r="50" spans="1:13">
      <c r="A50" s="103">
        <v>44383</v>
      </c>
      <c r="B50" s="102" t="s">
        <v>363</v>
      </c>
      <c r="C50" s="102" t="s">
        <v>154</v>
      </c>
      <c r="D50" s="102" t="s">
        <v>161</v>
      </c>
      <c r="E50" s="102" t="s">
        <v>166</v>
      </c>
      <c r="F50" s="102">
        <v>1</v>
      </c>
      <c r="G50" s="102">
        <v>6000</v>
      </c>
      <c r="H50" s="102">
        <v>0.65</v>
      </c>
      <c r="I50" s="102">
        <v>4.5</v>
      </c>
      <c r="J50" s="102">
        <f t="shared" ref="J50:J53" si="18">I50*6</f>
        <v>27</v>
      </c>
      <c r="K50" s="102">
        <v>1.1599999999999999</v>
      </c>
      <c r="L50" s="102">
        <v>26</v>
      </c>
      <c r="M50" s="102">
        <v>7.77</v>
      </c>
    </row>
    <row r="51" spans="1:13">
      <c r="A51" s="103">
        <v>44383</v>
      </c>
      <c r="B51" s="102" t="s">
        <v>362</v>
      </c>
      <c r="C51" s="102" t="s">
        <v>155</v>
      </c>
      <c r="D51" s="102" t="s">
        <v>161</v>
      </c>
      <c r="E51" s="102" t="s">
        <v>166</v>
      </c>
      <c r="F51" s="102">
        <v>1</v>
      </c>
      <c r="G51" s="102">
        <v>6000</v>
      </c>
      <c r="H51" s="102">
        <v>0.65</v>
      </c>
      <c r="I51" s="102">
        <v>4.5</v>
      </c>
      <c r="J51" s="102">
        <f t="shared" si="18"/>
        <v>27</v>
      </c>
      <c r="K51" s="102">
        <v>1.1599999999999999</v>
      </c>
      <c r="L51" s="102">
        <v>26</v>
      </c>
      <c r="M51" s="102">
        <v>7.77</v>
      </c>
    </row>
    <row r="52" spans="1:13">
      <c r="A52" s="103">
        <v>44383</v>
      </c>
      <c r="B52" s="102" t="s">
        <v>365</v>
      </c>
      <c r="C52" s="102" t="s">
        <v>154</v>
      </c>
      <c r="D52" s="102" t="s">
        <v>161</v>
      </c>
      <c r="E52" s="102" t="s">
        <v>166</v>
      </c>
      <c r="F52" s="102">
        <v>1</v>
      </c>
      <c r="G52" s="102">
        <v>6000</v>
      </c>
      <c r="H52" s="102">
        <v>0.65</v>
      </c>
      <c r="I52" s="102">
        <v>4.5</v>
      </c>
      <c r="J52" s="102">
        <f t="shared" si="18"/>
        <v>27</v>
      </c>
      <c r="K52" s="102">
        <v>1.1599999999999999</v>
      </c>
      <c r="L52" s="102">
        <v>26</v>
      </c>
      <c r="M52" s="102">
        <v>7.77</v>
      </c>
    </row>
    <row r="53" spans="1:13">
      <c r="A53" s="103">
        <v>44383</v>
      </c>
      <c r="B53" s="102" t="s">
        <v>364</v>
      </c>
      <c r="C53" s="102" t="s">
        <v>155</v>
      </c>
      <c r="D53" s="102" t="s">
        <v>161</v>
      </c>
      <c r="E53" s="102" t="s">
        <v>166</v>
      </c>
      <c r="F53" s="102">
        <v>1</v>
      </c>
      <c r="G53" s="102">
        <v>6000</v>
      </c>
      <c r="H53" s="102">
        <v>0.65</v>
      </c>
      <c r="I53" s="102">
        <v>4.5</v>
      </c>
      <c r="J53" s="102">
        <f t="shared" si="18"/>
        <v>27</v>
      </c>
      <c r="K53" s="102">
        <v>1.1599999999999999</v>
      </c>
      <c r="L53" s="102">
        <v>26</v>
      </c>
      <c r="M53" s="102">
        <v>7.77</v>
      </c>
    </row>
    <row r="54" spans="1:13">
      <c r="A54" s="103">
        <v>44383</v>
      </c>
      <c r="B54" s="102" t="s">
        <v>359</v>
      </c>
      <c r="C54" s="102" t="s">
        <v>154</v>
      </c>
      <c r="D54" s="102" t="s">
        <v>162</v>
      </c>
      <c r="E54" s="102" t="s">
        <v>167</v>
      </c>
      <c r="F54" s="102">
        <v>1</v>
      </c>
      <c r="G54" s="102">
        <v>3000</v>
      </c>
      <c r="H54" s="102">
        <v>0.65</v>
      </c>
      <c r="I54" s="102">
        <f t="shared" ref="I54:I57" si="19">((1.5-H54)*1.8)/(1.5-0.65)</f>
        <v>1.8</v>
      </c>
      <c r="J54" s="106">
        <f t="shared" ref="J54:J57" si="20">I54*3</f>
        <v>5.4</v>
      </c>
      <c r="K54" s="102">
        <v>1.46</v>
      </c>
      <c r="L54" s="102">
        <v>26.1</v>
      </c>
      <c r="M54" s="102">
        <v>7.56</v>
      </c>
    </row>
    <row r="55" spans="1:13">
      <c r="A55" s="103">
        <v>44383</v>
      </c>
      <c r="B55" s="105" t="s">
        <v>360</v>
      </c>
      <c r="C55" s="102" t="s">
        <v>155</v>
      </c>
      <c r="D55" s="102" t="s">
        <v>162</v>
      </c>
      <c r="E55" s="102" t="s">
        <v>167</v>
      </c>
      <c r="F55" s="102">
        <v>1</v>
      </c>
      <c r="G55" s="102">
        <v>3000</v>
      </c>
      <c r="H55" s="102">
        <v>0.65</v>
      </c>
      <c r="I55" s="102">
        <f t="shared" si="19"/>
        <v>1.8</v>
      </c>
      <c r="J55" s="106">
        <f t="shared" si="20"/>
        <v>5.4</v>
      </c>
      <c r="K55" s="102">
        <v>1.46</v>
      </c>
      <c r="L55" s="102">
        <v>26.1</v>
      </c>
      <c r="M55" s="102">
        <v>7.56</v>
      </c>
    </row>
    <row r="56" spans="1:13">
      <c r="A56" s="103">
        <v>44383</v>
      </c>
      <c r="B56" s="102" t="s">
        <v>361</v>
      </c>
      <c r="C56" s="102" t="s">
        <v>154</v>
      </c>
      <c r="D56" s="102" t="s">
        <v>162</v>
      </c>
      <c r="E56" s="102" t="s">
        <v>167</v>
      </c>
      <c r="F56" s="102">
        <v>1</v>
      </c>
      <c r="G56" s="102">
        <v>3000</v>
      </c>
      <c r="H56" s="102">
        <v>0.65</v>
      </c>
      <c r="I56" s="102">
        <f t="shared" si="19"/>
        <v>1.8</v>
      </c>
      <c r="J56" s="106">
        <f t="shared" si="20"/>
        <v>5.4</v>
      </c>
      <c r="K56" s="102">
        <v>1.49</v>
      </c>
      <c r="L56" s="102">
        <v>26.6</v>
      </c>
      <c r="M56" s="102">
        <v>7.44</v>
      </c>
    </row>
    <row r="57" spans="1:13">
      <c r="A57" s="103">
        <v>44383</v>
      </c>
      <c r="B57" s="105" t="s">
        <v>358</v>
      </c>
      <c r="C57" s="102" t="s">
        <v>155</v>
      </c>
      <c r="D57" s="102" t="s">
        <v>162</v>
      </c>
      <c r="E57" s="102" t="s">
        <v>167</v>
      </c>
      <c r="F57" s="102">
        <v>1</v>
      </c>
      <c r="G57" s="102">
        <v>3000</v>
      </c>
      <c r="H57" s="102">
        <v>0.65</v>
      </c>
      <c r="I57" s="102">
        <f t="shared" si="19"/>
        <v>1.8</v>
      </c>
      <c r="J57" s="106">
        <f t="shared" si="20"/>
        <v>5.4</v>
      </c>
      <c r="K57" s="102">
        <v>1.49</v>
      </c>
      <c r="L57" s="102">
        <v>26.6</v>
      </c>
      <c r="M57" s="102">
        <v>7.44</v>
      </c>
    </row>
    <row r="58" spans="1:13">
      <c r="A58" s="103">
        <v>44383</v>
      </c>
      <c r="B58" s="105" t="s">
        <v>322</v>
      </c>
      <c r="C58" s="102" t="s">
        <v>155</v>
      </c>
      <c r="D58" s="102" t="s">
        <v>163</v>
      </c>
      <c r="E58" s="102" t="s">
        <v>166</v>
      </c>
      <c r="F58" s="102">
        <v>1</v>
      </c>
      <c r="G58" s="102">
        <v>6000</v>
      </c>
      <c r="H58" s="102">
        <v>0.65</v>
      </c>
      <c r="I58" s="102">
        <f>((1.5-H58)*4)/(1.5-0.65)</f>
        <v>4</v>
      </c>
      <c r="J58" s="106">
        <f>I58*6</f>
        <v>24</v>
      </c>
      <c r="K58" s="102">
        <v>1.22</v>
      </c>
      <c r="L58" s="102">
        <v>26.2</v>
      </c>
      <c r="M58" s="102">
        <v>7.58</v>
      </c>
    </row>
    <row r="59" spans="1:13">
      <c r="A59" s="103">
        <v>44383</v>
      </c>
      <c r="B59" s="102" t="s">
        <v>323</v>
      </c>
      <c r="C59" s="102" t="s">
        <v>154</v>
      </c>
      <c r="D59" s="102" t="s">
        <v>163</v>
      </c>
      <c r="E59" s="102" t="s">
        <v>166</v>
      </c>
      <c r="F59" s="102">
        <v>1</v>
      </c>
      <c r="G59" s="102">
        <v>6000</v>
      </c>
      <c r="H59" s="102">
        <v>0.65</v>
      </c>
      <c r="I59" s="102">
        <f t="shared" ref="I59:I61" si="21">((1.5-H59)*4)/(1.5-0.65)</f>
        <v>4</v>
      </c>
      <c r="J59" s="106">
        <f t="shared" ref="J59:J61" si="22">I59*6</f>
        <v>24</v>
      </c>
      <c r="K59" s="102">
        <v>1.22</v>
      </c>
      <c r="L59" s="102">
        <v>26.2</v>
      </c>
      <c r="M59" s="102">
        <v>7.58</v>
      </c>
    </row>
    <row r="60" spans="1:13">
      <c r="A60" s="103">
        <v>44383</v>
      </c>
      <c r="B60" s="105" t="s">
        <v>325</v>
      </c>
      <c r="C60" s="102" t="s">
        <v>155</v>
      </c>
      <c r="D60" s="102" t="s">
        <v>163</v>
      </c>
      <c r="E60" s="102" t="s">
        <v>166</v>
      </c>
      <c r="F60" s="102">
        <v>1</v>
      </c>
      <c r="G60" s="102">
        <v>6000</v>
      </c>
      <c r="H60" s="102">
        <v>0.65</v>
      </c>
      <c r="I60" s="102">
        <f t="shared" si="21"/>
        <v>4</v>
      </c>
      <c r="J60" s="106">
        <f t="shared" si="22"/>
        <v>24</v>
      </c>
      <c r="K60" s="102">
        <v>1.22</v>
      </c>
      <c r="L60" s="102">
        <v>26.2</v>
      </c>
      <c r="M60" s="102">
        <v>7.58</v>
      </c>
    </row>
    <row r="61" spans="1:13">
      <c r="A61" s="103">
        <v>44383</v>
      </c>
      <c r="B61" s="102" t="s">
        <v>324</v>
      </c>
      <c r="C61" s="102" t="s">
        <v>154</v>
      </c>
      <c r="D61" s="102" t="s">
        <v>163</v>
      </c>
      <c r="E61" s="102" t="s">
        <v>166</v>
      </c>
      <c r="F61" s="102">
        <v>1</v>
      </c>
      <c r="G61" s="102">
        <v>6000</v>
      </c>
      <c r="H61" s="102">
        <v>0.65</v>
      </c>
      <c r="I61" s="102">
        <f t="shared" si="21"/>
        <v>4</v>
      </c>
      <c r="J61" s="106">
        <f t="shared" si="22"/>
        <v>24</v>
      </c>
      <c r="K61" s="102">
        <v>1.22</v>
      </c>
      <c r="L61" s="102">
        <v>26.2</v>
      </c>
      <c r="M61" s="102">
        <v>7.58</v>
      </c>
    </row>
    <row r="62" spans="1:13">
      <c r="A62" s="103">
        <v>44383</v>
      </c>
      <c r="B62" s="102" t="s">
        <v>371</v>
      </c>
      <c r="C62" s="102" t="s">
        <v>387</v>
      </c>
      <c r="D62" s="102" t="s">
        <v>161</v>
      </c>
      <c r="E62" s="102" t="s">
        <v>167</v>
      </c>
      <c r="F62" s="102">
        <v>1</v>
      </c>
      <c r="G62" s="102">
        <v>3000</v>
      </c>
      <c r="H62" s="102">
        <v>0.65</v>
      </c>
      <c r="I62" s="102">
        <v>4.5</v>
      </c>
      <c r="J62" s="102">
        <f t="shared" ref="J62:J65" si="23">I62*3</f>
        <v>13.5</v>
      </c>
      <c r="K62" s="102">
        <v>1.02</v>
      </c>
      <c r="L62" s="102">
        <v>26</v>
      </c>
      <c r="M62" s="102">
        <v>7.69</v>
      </c>
    </row>
    <row r="63" spans="1:13">
      <c r="A63" s="103">
        <v>44383</v>
      </c>
      <c r="B63" s="102" t="s">
        <v>370</v>
      </c>
      <c r="C63" s="102" t="s">
        <v>154</v>
      </c>
      <c r="D63" s="102" t="s">
        <v>161</v>
      </c>
      <c r="E63" s="102" t="s">
        <v>167</v>
      </c>
      <c r="F63" s="102">
        <v>1</v>
      </c>
      <c r="G63" s="102">
        <v>3000</v>
      </c>
      <c r="H63" s="102">
        <v>0.65</v>
      </c>
      <c r="I63" s="102">
        <v>4.5</v>
      </c>
      <c r="J63" s="102">
        <f t="shared" si="23"/>
        <v>13.5</v>
      </c>
      <c r="K63" s="102">
        <v>1.02</v>
      </c>
      <c r="L63" s="102">
        <v>26</v>
      </c>
      <c r="M63" s="102">
        <v>7.69</v>
      </c>
    </row>
    <row r="64" spans="1:13">
      <c r="A64" s="103">
        <v>44383</v>
      </c>
      <c r="B64" s="102" t="s">
        <v>373</v>
      </c>
      <c r="C64" s="102" t="s">
        <v>154</v>
      </c>
      <c r="D64" s="102" t="s">
        <v>161</v>
      </c>
      <c r="E64" s="102" t="s">
        <v>167</v>
      </c>
      <c r="F64" s="102">
        <v>1</v>
      </c>
      <c r="G64" s="102">
        <v>3000</v>
      </c>
      <c r="H64" s="102">
        <v>0.65</v>
      </c>
      <c r="I64" s="102">
        <v>4.5</v>
      </c>
      <c r="J64" s="102">
        <f t="shared" si="23"/>
        <v>13.5</v>
      </c>
      <c r="K64" s="102">
        <v>1.1399999999999999</v>
      </c>
      <c r="L64" s="102">
        <v>25.7</v>
      </c>
      <c r="M64" s="102">
        <v>7.74</v>
      </c>
    </row>
    <row r="65" spans="1:13">
      <c r="A65" s="103">
        <v>44383</v>
      </c>
      <c r="B65" s="102" t="s">
        <v>372</v>
      </c>
      <c r="C65" s="102" t="s">
        <v>155</v>
      </c>
      <c r="D65" s="102" t="s">
        <v>161</v>
      </c>
      <c r="E65" s="102" t="s">
        <v>167</v>
      </c>
      <c r="F65" s="102">
        <v>1</v>
      </c>
      <c r="G65" s="102">
        <v>3000</v>
      </c>
      <c r="H65" s="102">
        <v>0.65</v>
      </c>
      <c r="I65" s="102">
        <v>4.5</v>
      </c>
      <c r="J65" s="102">
        <f t="shared" si="23"/>
        <v>13.5</v>
      </c>
      <c r="K65" s="102">
        <v>1.1399999999999999</v>
      </c>
      <c r="L65" s="102">
        <v>25.7</v>
      </c>
      <c r="M65" s="102">
        <v>7.74</v>
      </c>
    </row>
    <row r="66" spans="1:13">
      <c r="A66" s="103">
        <v>44383</v>
      </c>
      <c r="B66" s="102" t="s">
        <v>334</v>
      </c>
      <c r="C66" s="102" t="s">
        <v>155</v>
      </c>
      <c r="D66" s="102" t="s">
        <v>162</v>
      </c>
      <c r="E66" s="102" t="s">
        <v>166</v>
      </c>
      <c r="F66" s="102">
        <v>1</v>
      </c>
      <c r="G66" s="102">
        <v>6000</v>
      </c>
      <c r="H66" s="102">
        <v>0.65</v>
      </c>
      <c r="I66" s="102">
        <f t="shared" ref="I66:I69" si="24">((1.5-H66)*1.8)/(1.5-0.65)</f>
        <v>1.8</v>
      </c>
      <c r="J66" s="106">
        <f t="shared" ref="J66:J73" si="25">I66*6</f>
        <v>10.8</v>
      </c>
      <c r="K66" s="102">
        <v>1.56</v>
      </c>
      <c r="L66" s="102">
        <v>25</v>
      </c>
      <c r="M66" s="102">
        <v>7.57</v>
      </c>
    </row>
    <row r="67" spans="1:13">
      <c r="A67" s="103">
        <v>44383</v>
      </c>
      <c r="B67" s="102" t="s">
        <v>335</v>
      </c>
      <c r="C67" s="102" t="s">
        <v>154</v>
      </c>
      <c r="D67" s="102" t="s">
        <v>162</v>
      </c>
      <c r="E67" s="102" t="s">
        <v>166</v>
      </c>
      <c r="F67" s="102">
        <v>1</v>
      </c>
      <c r="G67" s="102">
        <v>6000</v>
      </c>
      <c r="H67" s="102">
        <v>0.65</v>
      </c>
      <c r="I67" s="102">
        <f t="shared" si="24"/>
        <v>1.8</v>
      </c>
      <c r="J67" s="106">
        <f t="shared" si="25"/>
        <v>10.8</v>
      </c>
      <c r="K67" s="102">
        <v>1.56</v>
      </c>
      <c r="L67" s="102">
        <v>25</v>
      </c>
      <c r="M67" s="102">
        <v>7.57</v>
      </c>
    </row>
    <row r="68" spans="1:13">
      <c r="A68" s="103">
        <v>44383</v>
      </c>
      <c r="B68" s="102" t="s">
        <v>336</v>
      </c>
      <c r="C68" s="102" t="s">
        <v>155</v>
      </c>
      <c r="D68" s="102" t="s">
        <v>162</v>
      </c>
      <c r="E68" s="102" t="s">
        <v>166</v>
      </c>
      <c r="F68" s="102">
        <v>1</v>
      </c>
      <c r="G68" s="102">
        <v>6000</v>
      </c>
      <c r="H68" s="102">
        <v>0.65</v>
      </c>
      <c r="I68" s="102">
        <f t="shared" si="24"/>
        <v>1.8</v>
      </c>
      <c r="J68" s="106">
        <f t="shared" si="25"/>
        <v>10.8</v>
      </c>
      <c r="K68" s="102">
        <v>1.56</v>
      </c>
      <c r="L68" s="102">
        <v>25</v>
      </c>
      <c r="M68" s="102">
        <v>7.57</v>
      </c>
    </row>
    <row r="69" spans="1:13">
      <c r="A69" s="103">
        <v>44383</v>
      </c>
      <c r="B69" s="102" t="s">
        <v>337</v>
      </c>
      <c r="C69" s="102" t="s">
        <v>154</v>
      </c>
      <c r="D69" s="102" t="s">
        <v>162</v>
      </c>
      <c r="E69" s="102" t="s">
        <v>166</v>
      </c>
      <c r="F69" s="102">
        <v>1</v>
      </c>
      <c r="G69" s="102">
        <v>6000</v>
      </c>
      <c r="H69" s="102">
        <v>0.65</v>
      </c>
      <c r="I69" s="102">
        <f t="shared" si="24"/>
        <v>1.8</v>
      </c>
      <c r="J69" s="106">
        <f t="shared" si="25"/>
        <v>10.8</v>
      </c>
      <c r="K69" s="102">
        <v>1.56</v>
      </c>
      <c r="L69" s="102">
        <v>25</v>
      </c>
      <c r="M69" s="102">
        <v>7.57</v>
      </c>
    </row>
    <row r="70" spans="1:13">
      <c r="A70" s="103">
        <v>44383</v>
      </c>
      <c r="B70" s="105" t="s">
        <v>326</v>
      </c>
      <c r="C70" s="102" t="s">
        <v>155</v>
      </c>
      <c r="D70" s="102" t="s">
        <v>163</v>
      </c>
      <c r="E70" s="102" t="s">
        <v>166</v>
      </c>
      <c r="F70" s="102">
        <v>1</v>
      </c>
      <c r="G70" s="102">
        <v>6000</v>
      </c>
      <c r="H70" s="102">
        <v>0.65</v>
      </c>
      <c r="I70" s="102">
        <f t="shared" ref="I70:I73" si="26">((1.5-H70)*4)/(1.5-0.65)</f>
        <v>4</v>
      </c>
      <c r="J70" s="106">
        <f t="shared" si="25"/>
        <v>24</v>
      </c>
      <c r="K70" s="102">
        <v>1.27</v>
      </c>
      <c r="L70" s="102">
        <v>25.1</v>
      </c>
      <c r="M70" s="102">
        <v>7.69</v>
      </c>
    </row>
    <row r="71" spans="1:13">
      <c r="A71" s="103">
        <v>44383</v>
      </c>
      <c r="B71" s="102" t="s">
        <v>327</v>
      </c>
      <c r="C71" s="102" t="s">
        <v>154</v>
      </c>
      <c r="D71" s="102" t="s">
        <v>163</v>
      </c>
      <c r="E71" s="102" t="s">
        <v>166</v>
      </c>
      <c r="F71" s="102">
        <v>1</v>
      </c>
      <c r="G71" s="102">
        <v>6000</v>
      </c>
      <c r="H71" s="102">
        <v>0.65</v>
      </c>
      <c r="I71" s="102">
        <f t="shared" si="26"/>
        <v>4</v>
      </c>
      <c r="J71" s="106">
        <f t="shared" si="25"/>
        <v>24</v>
      </c>
      <c r="K71" s="102">
        <v>1.27</v>
      </c>
      <c r="L71" s="102">
        <v>25.1</v>
      </c>
      <c r="M71" s="102">
        <v>7.69</v>
      </c>
    </row>
    <row r="72" spans="1:13">
      <c r="A72" s="103">
        <v>44383</v>
      </c>
      <c r="B72" s="105" t="s">
        <v>328</v>
      </c>
      <c r="C72" s="102" t="s">
        <v>155</v>
      </c>
      <c r="D72" s="102" t="s">
        <v>163</v>
      </c>
      <c r="E72" s="102" t="s">
        <v>166</v>
      </c>
      <c r="F72" s="102">
        <v>1</v>
      </c>
      <c r="G72" s="102">
        <v>6000</v>
      </c>
      <c r="H72" s="102">
        <v>0.65</v>
      </c>
      <c r="I72" s="102">
        <f t="shared" si="26"/>
        <v>4</v>
      </c>
      <c r="J72" s="106">
        <f t="shared" si="25"/>
        <v>24</v>
      </c>
      <c r="K72" s="102">
        <v>1.27</v>
      </c>
      <c r="L72" s="102">
        <v>25.1</v>
      </c>
      <c r="M72" s="102">
        <v>7.69</v>
      </c>
    </row>
    <row r="73" spans="1:13">
      <c r="A73" s="103">
        <v>44383</v>
      </c>
      <c r="B73" s="102" t="s">
        <v>329</v>
      </c>
      <c r="C73" s="102" t="s">
        <v>154</v>
      </c>
      <c r="D73" s="102" t="s">
        <v>163</v>
      </c>
      <c r="E73" s="102" t="s">
        <v>166</v>
      </c>
      <c r="F73" s="102">
        <v>1</v>
      </c>
      <c r="G73" s="102">
        <v>6000</v>
      </c>
      <c r="H73" s="102">
        <v>0.65</v>
      </c>
      <c r="I73" s="102">
        <f t="shared" si="26"/>
        <v>4</v>
      </c>
      <c r="J73" s="106">
        <f t="shared" si="25"/>
        <v>24</v>
      </c>
      <c r="K73" s="102">
        <v>1.27</v>
      </c>
      <c r="L73" s="102">
        <v>25.1</v>
      </c>
      <c r="M73" s="102">
        <v>7.69</v>
      </c>
    </row>
    <row r="74" spans="1:13">
      <c r="A74" s="103">
        <v>44383</v>
      </c>
      <c r="B74" s="105" t="s">
        <v>355</v>
      </c>
      <c r="C74" s="102" t="s">
        <v>155</v>
      </c>
      <c r="D74" s="102" t="s">
        <v>162</v>
      </c>
      <c r="E74" s="102" t="s">
        <v>166</v>
      </c>
      <c r="F74" s="102">
        <v>1</v>
      </c>
      <c r="G74" s="102">
        <v>6000</v>
      </c>
      <c r="H74" s="102">
        <v>0.65</v>
      </c>
      <c r="I74" s="102">
        <f t="shared" ref="I74:I77" si="27">((1.5-H74)*1.8)/(1.5-0.65)</f>
        <v>1.8</v>
      </c>
      <c r="J74" s="106">
        <f t="shared" ref="J74:J81" si="28">I74*6</f>
        <v>10.8</v>
      </c>
      <c r="K74" s="102">
        <v>1.46</v>
      </c>
      <c r="L74" s="102">
        <v>24.7</v>
      </c>
      <c r="M74" s="102">
        <v>7.4</v>
      </c>
    </row>
    <row r="75" spans="1:13">
      <c r="A75" s="103">
        <v>44383</v>
      </c>
      <c r="B75" s="102" t="s">
        <v>354</v>
      </c>
      <c r="C75" s="102" t="s">
        <v>154</v>
      </c>
      <c r="D75" s="102" t="s">
        <v>162</v>
      </c>
      <c r="E75" s="102" t="s">
        <v>166</v>
      </c>
      <c r="F75" s="102">
        <v>1</v>
      </c>
      <c r="G75" s="102">
        <v>6000</v>
      </c>
      <c r="H75" s="102">
        <v>0.65</v>
      </c>
      <c r="I75" s="102">
        <f t="shared" si="27"/>
        <v>1.8</v>
      </c>
      <c r="J75" s="106">
        <f t="shared" si="28"/>
        <v>10.8</v>
      </c>
      <c r="K75" s="102">
        <v>1.46</v>
      </c>
      <c r="L75" s="102">
        <v>24.7</v>
      </c>
      <c r="M75" s="102">
        <v>7.4</v>
      </c>
    </row>
    <row r="76" spans="1:13">
      <c r="A76" s="103">
        <v>44383</v>
      </c>
      <c r="B76" s="105" t="s">
        <v>357</v>
      </c>
      <c r="C76" s="102" t="s">
        <v>155</v>
      </c>
      <c r="D76" s="102" t="s">
        <v>162</v>
      </c>
      <c r="E76" s="102" t="s">
        <v>166</v>
      </c>
      <c r="F76" s="102">
        <v>1</v>
      </c>
      <c r="G76" s="102">
        <v>6000</v>
      </c>
      <c r="H76" s="102">
        <v>0.65</v>
      </c>
      <c r="I76" s="102">
        <f t="shared" si="27"/>
        <v>1.8</v>
      </c>
      <c r="J76" s="106">
        <f t="shared" si="28"/>
        <v>10.8</v>
      </c>
      <c r="K76" s="102">
        <v>1.46</v>
      </c>
      <c r="L76" s="102">
        <v>24.7</v>
      </c>
      <c r="M76" s="102">
        <v>7.4</v>
      </c>
    </row>
    <row r="77" spans="1:13">
      <c r="A77" s="103">
        <v>44383</v>
      </c>
      <c r="B77" s="102" t="s">
        <v>356</v>
      </c>
      <c r="C77" s="102" t="s">
        <v>154</v>
      </c>
      <c r="D77" s="102" t="s">
        <v>162</v>
      </c>
      <c r="E77" s="102" t="s">
        <v>166</v>
      </c>
      <c r="F77" s="102">
        <v>1</v>
      </c>
      <c r="G77" s="102">
        <v>6000</v>
      </c>
      <c r="H77" s="102">
        <v>0.65</v>
      </c>
      <c r="I77" s="102">
        <f t="shared" si="27"/>
        <v>1.8</v>
      </c>
      <c r="J77" s="106">
        <f t="shared" si="28"/>
        <v>10.8</v>
      </c>
      <c r="K77" s="102">
        <v>1.46</v>
      </c>
      <c r="L77" s="102">
        <v>24.7</v>
      </c>
      <c r="M77" s="102">
        <v>7.4</v>
      </c>
    </row>
    <row r="78" spans="1:13">
      <c r="A78" s="103">
        <v>44383</v>
      </c>
      <c r="B78" s="105" t="s">
        <v>350</v>
      </c>
      <c r="C78" s="102" t="s">
        <v>155</v>
      </c>
      <c r="D78" s="102" t="s">
        <v>163</v>
      </c>
      <c r="E78" s="102" t="s">
        <v>166</v>
      </c>
      <c r="F78" s="102">
        <v>1</v>
      </c>
      <c r="G78" s="102">
        <v>6000</v>
      </c>
      <c r="H78" s="102">
        <v>0.65</v>
      </c>
      <c r="I78" s="102">
        <f t="shared" ref="I78:I81" si="29">((1.5-H78)*4)/(1.5-0.65)</f>
        <v>4</v>
      </c>
      <c r="J78" s="106">
        <f t="shared" si="28"/>
        <v>24</v>
      </c>
      <c r="K78" s="102">
        <v>1.1499999999999999</v>
      </c>
      <c r="L78" s="102">
        <v>24.5</v>
      </c>
      <c r="M78" s="102">
        <v>7.55</v>
      </c>
    </row>
    <row r="79" spans="1:13">
      <c r="A79" s="103">
        <v>44383</v>
      </c>
      <c r="B79" s="102" t="s">
        <v>351</v>
      </c>
      <c r="C79" s="102" t="s">
        <v>154</v>
      </c>
      <c r="D79" s="102" t="s">
        <v>163</v>
      </c>
      <c r="E79" s="102" t="s">
        <v>166</v>
      </c>
      <c r="F79" s="102">
        <v>1</v>
      </c>
      <c r="G79" s="102">
        <v>6000</v>
      </c>
      <c r="H79" s="102">
        <v>0.65</v>
      </c>
      <c r="I79" s="102">
        <f t="shared" si="29"/>
        <v>4</v>
      </c>
      <c r="J79" s="106">
        <f t="shared" si="28"/>
        <v>24</v>
      </c>
      <c r="K79" s="102">
        <v>1.1499999999999999</v>
      </c>
      <c r="L79" s="102">
        <v>24.5</v>
      </c>
      <c r="M79" s="102">
        <v>7.55</v>
      </c>
    </row>
    <row r="80" spans="1:13">
      <c r="A80" s="103">
        <v>44383</v>
      </c>
      <c r="B80" s="105" t="s">
        <v>352</v>
      </c>
      <c r="C80" s="102" t="s">
        <v>155</v>
      </c>
      <c r="D80" s="102" t="s">
        <v>163</v>
      </c>
      <c r="E80" s="102" t="s">
        <v>166</v>
      </c>
      <c r="F80" s="102">
        <v>1</v>
      </c>
      <c r="G80" s="102">
        <v>6000</v>
      </c>
      <c r="H80" s="102">
        <v>0.65</v>
      </c>
      <c r="I80" s="102">
        <f t="shared" si="29"/>
        <v>4</v>
      </c>
      <c r="J80" s="106">
        <f t="shared" si="28"/>
        <v>24</v>
      </c>
      <c r="K80" s="102">
        <v>1.1499999999999999</v>
      </c>
      <c r="L80" s="102">
        <v>24.5</v>
      </c>
      <c r="M80" s="102">
        <v>7.55</v>
      </c>
    </row>
    <row r="81" spans="1:13">
      <c r="A81" s="103">
        <v>44383</v>
      </c>
      <c r="B81" s="102" t="s">
        <v>353</v>
      </c>
      <c r="C81" s="102" t="s">
        <v>154</v>
      </c>
      <c r="D81" s="102" t="s">
        <v>163</v>
      </c>
      <c r="E81" s="102" t="s">
        <v>166</v>
      </c>
      <c r="F81" s="102">
        <v>1</v>
      </c>
      <c r="G81" s="102">
        <v>6000</v>
      </c>
      <c r="H81" s="102">
        <v>0.65</v>
      </c>
      <c r="I81" s="102">
        <f t="shared" si="29"/>
        <v>4</v>
      </c>
      <c r="J81" s="106">
        <f t="shared" si="28"/>
        <v>24</v>
      </c>
      <c r="K81" s="102">
        <v>1.1499999999999999</v>
      </c>
      <c r="L81" s="102">
        <v>24.5</v>
      </c>
      <c r="M81" s="102">
        <v>7.55</v>
      </c>
    </row>
    <row r="82" spans="1:13">
      <c r="A82" s="103">
        <v>44386</v>
      </c>
      <c r="B82" s="102" t="s">
        <v>302</v>
      </c>
      <c r="C82" s="102" t="s">
        <v>155</v>
      </c>
      <c r="D82" s="102" t="s">
        <v>161</v>
      </c>
      <c r="E82" s="102" t="s">
        <v>166</v>
      </c>
      <c r="F82" s="102">
        <v>4</v>
      </c>
      <c r="G82" s="102">
        <v>0</v>
      </c>
      <c r="H82" s="102">
        <v>1.6</v>
      </c>
      <c r="I82" s="102">
        <v>0</v>
      </c>
      <c r="J82" s="102">
        <v>0</v>
      </c>
      <c r="K82" s="102">
        <v>1.6</v>
      </c>
    </row>
    <row r="83" spans="1:13">
      <c r="A83" s="103">
        <v>44386</v>
      </c>
      <c r="B83" s="102" t="s">
        <v>303</v>
      </c>
      <c r="C83" s="102" t="s">
        <v>154</v>
      </c>
      <c r="D83" s="102" t="s">
        <v>161</v>
      </c>
      <c r="E83" s="102" t="s">
        <v>166</v>
      </c>
      <c r="F83" s="102">
        <v>4</v>
      </c>
      <c r="G83" s="102">
        <v>0</v>
      </c>
      <c r="H83" s="102">
        <v>1.6</v>
      </c>
      <c r="I83" s="102">
        <v>0</v>
      </c>
      <c r="J83" s="102">
        <v>0</v>
      </c>
      <c r="K83" s="102">
        <v>1.6</v>
      </c>
    </row>
    <row r="84" spans="1:13">
      <c r="A84" s="103">
        <v>44386</v>
      </c>
      <c r="B84" s="102" t="s">
        <v>305</v>
      </c>
      <c r="C84" s="102" t="s">
        <v>155</v>
      </c>
      <c r="D84" s="102" t="s">
        <v>161</v>
      </c>
      <c r="E84" s="102" t="s">
        <v>166</v>
      </c>
      <c r="F84" s="102">
        <v>4</v>
      </c>
      <c r="G84" s="102">
        <v>0</v>
      </c>
      <c r="H84" s="102">
        <v>1.6</v>
      </c>
      <c r="I84" s="102">
        <v>0</v>
      </c>
      <c r="J84" s="102">
        <v>0</v>
      </c>
      <c r="K84" s="102">
        <v>1.6</v>
      </c>
    </row>
    <row r="85" spans="1:13">
      <c r="A85" s="103">
        <v>44386</v>
      </c>
      <c r="B85" s="102" t="s">
        <v>304</v>
      </c>
      <c r="C85" s="102" t="s">
        <v>154</v>
      </c>
      <c r="D85" s="102" t="s">
        <v>161</v>
      </c>
      <c r="E85" s="102" t="s">
        <v>166</v>
      </c>
      <c r="F85" s="102">
        <v>4</v>
      </c>
      <c r="G85" s="102">
        <v>0</v>
      </c>
      <c r="H85" s="102">
        <v>1.6</v>
      </c>
      <c r="I85" s="102">
        <v>0</v>
      </c>
      <c r="J85" s="102">
        <v>0</v>
      </c>
      <c r="K85" s="102">
        <v>1.6</v>
      </c>
    </row>
    <row r="86" spans="1:13">
      <c r="A86" s="103">
        <v>44386</v>
      </c>
      <c r="B86" s="102" t="s">
        <v>306</v>
      </c>
      <c r="C86" s="102" t="s">
        <v>154</v>
      </c>
      <c r="D86" s="102" t="s">
        <v>162</v>
      </c>
      <c r="E86" s="102" t="s">
        <v>167</v>
      </c>
      <c r="F86" s="102">
        <v>4</v>
      </c>
      <c r="G86" s="102">
        <v>0</v>
      </c>
      <c r="H86" s="102">
        <v>1.48</v>
      </c>
      <c r="I86" s="102">
        <v>0</v>
      </c>
      <c r="J86" s="102">
        <v>0</v>
      </c>
      <c r="K86" s="102">
        <v>1.48</v>
      </c>
    </row>
    <row r="87" spans="1:13">
      <c r="A87" s="103">
        <v>44386</v>
      </c>
      <c r="B87" s="102" t="s">
        <v>307</v>
      </c>
      <c r="C87" s="102" t="s">
        <v>155</v>
      </c>
      <c r="D87" s="102" t="s">
        <v>162</v>
      </c>
      <c r="E87" s="102" t="s">
        <v>167</v>
      </c>
      <c r="F87" s="102">
        <v>4</v>
      </c>
      <c r="G87" s="102">
        <v>0</v>
      </c>
      <c r="H87" s="102">
        <v>1.48</v>
      </c>
      <c r="I87" s="102">
        <v>0</v>
      </c>
      <c r="J87" s="102">
        <v>0</v>
      </c>
      <c r="K87" s="102">
        <v>1.48</v>
      </c>
    </row>
    <row r="88" spans="1:13">
      <c r="A88" s="103">
        <v>44386</v>
      </c>
      <c r="B88" s="102" t="s">
        <v>308</v>
      </c>
      <c r="C88" s="102" t="s">
        <v>154</v>
      </c>
      <c r="D88" s="102" t="s">
        <v>162</v>
      </c>
      <c r="E88" s="102" t="s">
        <v>167</v>
      </c>
      <c r="F88" s="102">
        <v>4</v>
      </c>
      <c r="G88" s="102">
        <v>0</v>
      </c>
      <c r="H88" s="102">
        <v>1.21</v>
      </c>
      <c r="I88" s="102">
        <v>0</v>
      </c>
      <c r="J88" s="102">
        <v>0</v>
      </c>
      <c r="K88" s="102">
        <v>1.21</v>
      </c>
    </row>
    <row r="89" spans="1:13">
      <c r="A89" s="103">
        <v>44386</v>
      </c>
      <c r="B89" s="102" t="s">
        <v>309</v>
      </c>
      <c r="C89" s="102" t="s">
        <v>155</v>
      </c>
      <c r="D89" s="102" t="s">
        <v>162</v>
      </c>
      <c r="E89" s="102" t="s">
        <v>167</v>
      </c>
      <c r="F89" s="102">
        <v>4</v>
      </c>
      <c r="G89" s="102">
        <v>0</v>
      </c>
      <c r="H89" s="102">
        <v>1.21</v>
      </c>
      <c r="I89" s="102">
        <v>0</v>
      </c>
      <c r="J89" s="102">
        <v>0</v>
      </c>
      <c r="K89" s="102">
        <v>1.21</v>
      </c>
    </row>
    <row r="90" spans="1:13">
      <c r="A90" s="103">
        <v>44386</v>
      </c>
      <c r="B90" s="102" t="s">
        <v>311</v>
      </c>
      <c r="C90" s="102" t="s">
        <v>154</v>
      </c>
      <c r="D90" s="102" t="s">
        <v>163</v>
      </c>
      <c r="E90" s="102" t="s">
        <v>166</v>
      </c>
      <c r="F90" s="102">
        <v>4</v>
      </c>
      <c r="G90" s="102">
        <v>0</v>
      </c>
      <c r="H90" s="102">
        <v>1.46</v>
      </c>
      <c r="I90" s="102">
        <v>0</v>
      </c>
      <c r="J90" s="102">
        <v>0</v>
      </c>
      <c r="K90" s="102">
        <v>1.46</v>
      </c>
    </row>
    <row r="91" spans="1:13">
      <c r="A91" s="103">
        <v>44386</v>
      </c>
      <c r="B91" s="102" t="s">
        <v>310</v>
      </c>
      <c r="C91" s="102" t="s">
        <v>155</v>
      </c>
      <c r="D91" s="102" t="s">
        <v>163</v>
      </c>
      <c r="E91" s="102" t="s">
        <v>166</v>
      </c>
      <c r="F91" s="102">
        <v>4</v>
      </c>
      <c r="G91" s="102">
        <v>0</v>
      </c>
      <c r="H91" s="102">
        <v>1.46</v>
      </c>
      <c r="I91" s="102">
        <v>0</v>
      </c>
      <c r="J91" s="102">
        <v>0</v>
      </c>
      <c r="K91" s="102">
        <v>1.46</v>
      </c>
    </row>
    <row r="92" spans="1:13">
      <c r="A92" s="103">
        <v>44386</v>
      </c>
      <c r="B92" s="102" t="s">
        <v>313</v>
      </c>
      <c r="C92" s="102" t="s">
        <v>155</v>
      </c>
      <c r="D92" s="102" t="s">
        <v>163</v>
      </c>
      <c r="E92" s="102" t="s">
        <v>166</v>
      </c>
      <c r="F92" s="102">
        <v>4</v>
      </c>
      <c r="G92" s="102">
        <v>0</v>
      </c>
      <c r="H92" s="102">
        <v>1.46</v>
      </c>
      <c r="I92" s="102">
        <v>0</v>
      </c>
      <c r="J92" s="102">
        <v>0</v>
      </c>
      <c r="K92" s="102">
        <v>1.46</v>
      </c>
    </row>
    <row r="93" spans="1:13">
      <c r="A93" s="103">
        <v>44386</v>
      </c>
      <c r="B93" s="102" t="s">
        <v>312</v>
      </c>
      <c r="C93" s="102" t="s">
        <v>154</v>
      </c>
      <c r="D93" s="102" t="s">
        <v>163</v>
      </c>
      <c r="E93" s="102" t="s">
        <v>166</v>
      </c>
      <c r="F93" s="102">
        <v>4</v>
      </c>
      <c r="G93" s="102">
        <v>0</v>
      </c>
      <c r="H93" s="102">
        <v>1.46</v>
      </c>
      <c r="I93" s="102">
        <v>0</v>
      </c>
      <c r="J93" s="102">
        <v>0</v>
      </c>
      <c r="K93" s="102">
        <v>1.46</v>
      </c>
    </row>
    <row r="94" spans="1:13">
      <c r="A94" s="103">
        <v>44386</v>
      </c>
      <c r="B94" s="102" t="s">
        <v>315</v>
      </c>
      <c r="C94" s="102" t="s">
        <v>155</v>
      </c>
      <c r="D94" s="102" t="s">
        <v>161</v>
      </c>
      <c r="E94" s="102" t="s">
        <v>167</v>
      </c>
      <c r="F94" s="102">
        <v>4</v>
      </c>
      <c r="G94" s="102">
        <v>0</v>
      </c>
      <c r="H94" s="102">
        <v>1.54</v>
      </c>
      <c r="I94" s="102">
        <v>0</v>
      </c>
      <c r="J94" s="102">
        <v>0</v>
      </c>
      <c r="K94" s="102">
        <v>1.54</v>
      </c>
    </row>
    <row r="95" spans="1:13">
      <c r="A95" s="103">
        <v>44386</v>
      </c>
      <c r="B95" s="102" t="s">
        <v>314</v>
      </c>
      <c r="C95" s="102" t="s">
        <v>154</v>
      </c>
      <c r="D95" s="102" t="s">
        <v>161</v>
      </c>
      <c r="E95" s="102" t="s">
        <v>167</v>
      </c>
      <c r="F95" s="102">
        <v>4</v>
      </c>
      <c r="G95" s="102">
        <v>0</v>
      </c>
      <c r="H95" s="102">
        <v>1.54</v>
      </c>
      <c r="I95" s="102">
        <v>0</v>
      </c>
      <c r="J95" s="102">
        <v>0</v>
      </c>
      <c r="K95" s="102">
        <v>1.54</v>
      </c>
    </row>
    <row r="96" spans="1:13">
      <c r="A96" s="103">
        <v>44386</v>
      </c>
      <c r="B96" s="102" t="s">
        <v>317</v>
      </c>
      <c r="C96" s="102" t="s">
        <v>155</v>
      </c>
      <c r="D96" s="102" t="s">
        <v>161</v>
      </c>
      <c r="E96" s="102" t="s">
        <v>167</v>
      </c>
      <c r="F96" s="102">
        <v>4</v>
      </c>
      <c r="G96" s="102">
        <v>0</v>
      </c>
      <c r="H96" s="102">
        <v>1.54</v>
      </c>
      <c r="I96" s="102">
        <v>0</v>
      </c>
      <c r="J96" s="102">
        <v>0</v>
      </c>
      <c r="K96" s="102">
        <v>1.54</v>
      </c>
    </row>
    <row r="97" spans="1:11">
      <c r="A97" s="103">
        <v>44386</v>
      </c>
      <c r="B97" s="102" t="s">
        <v>316</v>
      </c>
      <c r="C97" s="102" t="s">
        <v>154</v>
      </c>
      <c r="D97" s="102" t="s">
        <v>161</v>
      </c>
      <c r="E97" s="102" t="s">
        <v>167</v>
      </c>
      <c r="F97" s="102">
        <v>4</v>
      </c>
      <c r="G97" s="102">
        <v>0</v>
      </c>
      <c r="H97" s="102">
        <v>1.54</v>
      </c>
      <c r="I97" s="102">
        <v>0</v>
      </c>
      <c r="J97" s="102">
        <v>0</v>
      </c>
      <c r="K97" s="102">
        <v>1.54</v>
      </c>
    </row>
    <row r="98" spans="1:11">
      <c r="A98" s="103">
        <v>44386</v>
      </c>
      <c r="B98" s="102" t="s">
        <v>294</v>
      </c>
      <c r="C98" s="102" t="s">
        <v>154</v>
      </c>
      <c r="D98" s="102" t="s">
        <v>162</v>
      </c>
      <c r="E98" s="102" t="s">
        <v>166</v>
      </c>
      <c r="F98" s="102">
        <v>4</v>
      </c>
      <c r="G98" s="102">
        <v>0</v>
      </c>
      <c r="H98" s="102">
        <v>1.4</v>
      </c>
      <c r="I98" s="102">
        <v>0</v>
      </c>
      <c r="J98" s="102">
        <v>0</v>
      </c>
      <c r="K98" s="102">
        <v>1.4</v>
      </c>
    </row>
    <row r="99" spans="1:11">
      <c r="A99" s="103">
        <v>44386</v>
      </c>
      <c r="B99" s="102" t="s">
        <v>295</v>
      </c>
      <c r="C99" s="102" t="s">
        <v>155</v>
      </c>
      <c r="D99" s="102" t="s">
        <v>162</v>
      </c>
      <c r="E99" s="102" t="s">
        <v>166</v>
      </c>
      <c r="F99" s="102">
        <v>4</v>
      </c>
      <c r="G99" s="102">
        <v>0</v>
      </c>
      <c r="H99" s="102">
        <v>1.4</v>
      </c>
      <c r="I99" s="102">
        <v>0</v>
      </c>
      <c r="J99" s="102">
        <v>0</v>
      </c>
      <c r="K99" s="102">
        <v>1.4</v>
      </c>
    </row>
    <row r="100" spans="1:11">
      <c r="A100" s="103">
        <v>44386</v>
      </c>
      <c r="B100" s="102" t="s">
        <v>296</v>
      </c>
      <c r="C100" s="102" t="s">
        <v>155</v>
      </c>
      <c r="D100" s="102" t="s">
        <v>162</v>
      </c>
      <c r="E100" s="102" t="s">
        <v>166</v>
      </c>
      <c r="F100" s="102">
        <v>4</v>
      </c>
      <c r="G100" s="102">
        <v>0</v>
      </c>
      <c r="H100" s="102">
        <v>1.4</v>
      </c>
      <c r="I100" s="102">
        <v>0</v>
      </c>
      <c r="J100" s="102">
        <v>0</v>
      </c>
      <c r="K100" s="102">
        <v>1.4</v>
      </c>
    </row>
    <row r="101" spans="1:11">
      <c r="A101" s="103">
        <v>44386</v>
      </c>
      <c r="B101" s="102" t="s">
        <v>297</v>
      </c>
      <c r="C101" s="102" t="s">
        <v>154</v>
      </c>
      <c r="D101" s="102" t="s">
        <v>162</v>
      </c>
      <c r="E101" s="102" t="s">
        <v>166</v>
      </c>
      <c r="F101" s="102">
        <v>4</v>
      </c>
      <c r="G101" s="102">
        <v>0</v>
      </c>
      <c r="H101" s="102">
        <v>1.4</v>
      </c>
      <c r="I101" s="102">
        <v>0</v>
      </c>
      <c r="J101" s="102">
        <v>0</v>
      </c>
      <c r="K101" s="102">
        <v>1.4</v>
      </c>
    </row>
    <row r="102" spans="1:11">
      <c r="A102" s="103">
        <v>44386</v>
      </c>
      <c r="B102" s="102" t="s">
        <v>298</v>
      </c>
      <c r="C102" s="102" t="s">
        <v>155</v>
      </c>
      <c r="D102" s="102" t="s">
        <v>163</v>
      </c>
      <c r="E102" s="102" t="s">
        <v>167</v>
      </c>
      <c r="F102" s="102">
        <v>4</v>
      </c>
      <c r="G102" s="102">
        <v>0</v>
      </c>
      <c r="H102" s="102">
        <v>0.98</v>
      </c>
      <c r="I102" s="102">
        <v>0</v>
      </c>
      <c r="J102" s="102">
        <v>0</v>
      </c>
      <c r="K102" s="102">
        <v>0.98</v>
      </c>
    </row>
    <row r="103" spans="1:11">
      <c r="A103" s="103">
        <v>44386</v>
      </c>
      <c r="B103" s="102" t="s">
        <v>299</v>
      </c>
      <c r="C103" s="102" t="s">
        <v>154</v>
      </c>
      <c r="D103" s="102" t="s">
        <v>163</v>
      </c>
      <c r="E103" s="102" t="s">
        <v>167</v>
      </c>
      <c r="F103" s="102">
        <v>4</v>
      </c>
      <c r="G103" s="102">
        <v>0</v>
      </c>
      <c r="H103" s="102">
        <v>0.98</v>
      </c>
      <c r="I103" s="102">
        <v>0</v>
      </c>
      <c r="J103" s="102">
        <v>0</v>
      </c>
      <c r="K103" s="102">
        <v>0.98</v>
      </c>
    </row>
    <row r="104" spans="1:11">
      <c r="A104" s="103">
        <v>44386</v>
      </c>
      <c r="B104" s="102" t="s">
        <v>300</v>
      </c>
      <c r="C104" s="102" t="s">
        <v>155</v>
      </c>
      <c r="D104" s="102" t="s">
        <v>163</v>
      </c>
      <c r="E104" s="102" t="s">
        <v>167</v>
      </c>
      <c r="F104" s="102">
        <v>4</v>
      </c>
      <c r="G104" s="102">
        <v>0</v>
      </c>
      <c r="H104" s="102">
        <v>0.9</v>
      </c>
      <c r="I104" s="102">
        <v>0</v>
      </c>
      <c r="J104" s="102">
        <v>0</v>
      </c>
      <c r="K104" s="102">
        <v>0.9</v>
      </c>
    </row>
    <row r="105" spans="1:11">
      <c r="A105" s="103">
        <v>44386</v>
      </c>
      <c r="B105" s="102" t="s">
        <v>301</v>
      </c>
      <c r="C105" s="102" t="s">
        <v>154</v>
      </c>
      <c r="D105" s="102" t="s">
        <v>163</v>
      </c>
      <c r="E105" s="102" t="s">
        <v>167</v>
      </c>
      <c r="F105" s="102">
        <v>4</v>
      </c>
      <c r="G105" s="102">
        <v>0</v>
      </c>
      <c r="H105" s="102">
        <v>0.9</v>
      </c>
      <c r="I105" s="102">
        <v>0</v>
      </c>
      <c r="J105" s="102">
        <v>0</v>
      </c>
      <c r="K105" s="102">
        <v>0.9</v>
      </c>
    </row>
    <row r="106" spans="1:11">
      <c r="A106" s="103">
        <v>44386</v>
      </c>
      <c r="B106" s="102" t="s">
        <v>342</v>
      </c>
      <c r="C106" s="102" t="s">
        <v>155</v>
      </c>
      <c r="D106" s="102" t="s">
        <v>161</v>
      </c>
      <c r="E106" s="102" t="s">
        <v>166</v>
      </c>
      <c r="F106" s="102">
        <v>4</v>
      </c>
      <c r="G106" s="102">
        <v>0</v>
      </c>
      <c r="H106" s="102">
        <v>1.55</v>
      </c>
      <c r="I106" s="102">
        <v>0</v>
      </c>
      <c r="J106" s="102">
        <v>0</v>
      </c>
      <c r="K106" s="102">
        <v>1.55</v>
      </c>
    </row>
    <row r="107" spans="1:11">
      <c r="A107" s="103">
        <v>44386</v>
      </c>
      <c r="B107" s="102" t="s">
        <v>343</v>
      </c>
      <c r="C107" s="102" t="s">
        <v>154</v>
      </c>
      <c r="D107" s="102" t="s">
        <v>161</v>
      </c>
      <c r="E107" s="102" t="s">
        <v>166</v>
      </c>
      <c r="F107" s="102">
        <v>4</v>
      </c>
      <c r="G107" s="102">
        <v>0</v>
      </c>
      <c r="H107" s="102">
        <v>1.55</v>
      </c>
      <c r="I107" s="102">
        <v>0</v>
      </c>
      <c r="J107" s="102">
        <v>0</v>
      </c>
      <c r="K107" s="102">
        <v>1.55</v>
      </c>
    </row>
    <row r="108" spans="1:11">
      <c r="A108" s="103">
        <v>44386</v>
      </c>
      <c r="B108" s="102" t="s">
        <v>344</v>
      </c>
      <c r="C108" s="102" t="s">
        <v>155</v>
      </c>
      <c r="D108" s="102" t="s">
        <v>161</v>
      </c>
      <c r="E108" s="102" t="s">
        <v>166</v>
      </c>
      <c r="F108" s="102">
        <v>4</v>
      </c>
      <c r="G108" s="102">
        <v>0</v>
      </c>
      <c r="H108" s="102">
        <v>1.55</v>
      </c>
      <c r="I108" s="102">
        <v>0</v>
      </c>
      <c r="J108" s="102">
        <v>0</v>
      </c>
      <c r="K108" s="102">
        <v>1.55</v>
      </c>
    </row>
    <row r="109" spans="1:11">
      <c r="A109" s="103">
        <v>44386</v>
      </c>
      <c r="B109" s="102" t="s">
        <v>345</v>
      </c>
      <c r="C109" s="102" t="s">
        <v>154</v>
      </c>
      <c r="D109" s="102" t="s">
        <v>161</v>
      </c>
      <c r="E109" s="102" t="s">
        <v>166</v>
      </c>
      <c r="F109" s="102">
        <v>4</v>
      </c>
      <c r="G109" s="102">
        <v>0</v>
      </c>
      <c r="H109" s="102">
        <v>1.55</v>
      </c>
      <c r="I109" s="102">
        <v>0</v>
      </c>
      <c r="J109" s="102">
        <v>0</v>
      </c>
      <c r="K109" s="102">
        <v>1.55</v>
      </c>
    </row>
    <row r="110" spans="1:11">
      <c r="A110" s="103">
        <v>44386</v>
      </c>
      <c r="B110" s="102" t="s">
        <v>346</v>
      </c>
      <c r="C110" s="102" t="s">
        <v>154</v>
      </c>
      <c r="D110" s="102" t="s">
        <v>162</v>
      </c>
      <c r="E110" s="102" t="s">
        <v>167</v>
      </c>
      <c r="F110" s="102">
        <v>4</v>
      </c>
      <c r="G110" s="102">
        <v>0</v>
      </c>
      <c r="H110" s="102">
        <v>1.3</v>
      </c>
      <c r="I110" s="102">
        <v>0</v>
      </c>
      <c r="J110" s="102">
        <v>0</v>
      </c>
      <c r="K110" s="102">
        <v>1.3</v>
      </c>
    </row>
    <row r="111" spans="1:11">
      <c r="A111" s="103">
        <v>44386</v>
      </c>
      <c r="B111" s="105" t="s">
        <v>347</v>
      </c>
      <c r="C111" s="102" t="s">
        <v>155</v>
      </c>
      <c r="D111" s="102" t="s">
        <v>162</v>
      </c>
      <c r="E111" s="102" t="s">
        <v>167</v>
      </c>
      <c r="F111" s="102">
        <v>4</v>
      </c>
      <c r="G111" s="102">
        <v>0</v>
      </c>
      <c r="H111" s="102">
        <v>1.3</v>
      </c>
      <c r="I111" s="102">
        <v>0</v>
      </c>
      <c r="J111" s="102">
        <v>0</v>
      </c>
      <c r="K111" s="102">
        <v>1.3</v>
      </c>
    </row>
    <row r="112" spans="1:11">
      <c r="A112" s="103">
        <v>44386</v>
      </c>
      <c r="B112" s="102" t="s">
        <v>348</v>
      </c>
      <c r="C112" s="102" t="s">
        <v>154</v>
      </c>
      <c r="D112" s="102" t="s">
        <v>162</v>
      </c>
      <c r="E112" s="102" t="s">
        <v>167</v>
      </c>
      <c r="F112" s="102">
        <v>4</v>
      </c>
      <c r="G112" s="102">
        <v>0</v>
      </c>
      <c r="H112" s="102">
        <v>1.19</v>
      </c>
      <c r="I112" s="102">
        <v>0</v>
      </c>
      <c r="J112" s="102">
        <v>0</v>
      </c>
      <c r="K112" s="102">
        <v>1.19</v>
      </c>
    </row>
    <row r="113" spans="1:11">
      <c r="A113" s="103">
        <v>44386</v>
      </c>
      <c r="B113" s="105" t="s">
        <v>349</v>
      </c>
      <c r="C113" s="102" t="s">
        <v>155</v>
      </c>
      <c r="D113" s="102" t="s">
        <v>162</v>
      </c>
      <c r="E113" s="102" t="s">
        <v>167</v>
      </c>
      <c r="F113" s="102">
        <v>4</v>
      </c>
      <c r="G113" s="102">
        <v>0</v>
      </c>
      <c r="H113" s="102">
        <v>1.19</v>
      </c>
      <c r="I113" s="102">
        <v>0</v>
      </c>
      <c r="J113" s="102">
        <v>0</v>
      </c>
      <c r="K113" s="102">
        <v>1.19</v>
      </c>
    </row>
    <row r="114" spans="1:11">
      <c r="A114" s="103">
        <v>44386</v>
      </c>
      <c r="B114" s="102" t="s">
        <v>338</v>
      </c>
      <c r="C114" s="102" t="s">
        <v>155</v>
      </c>
      <c r="D114" s="102" t="s">
        <v>163</v>
      </c>
      <c r="E114" s="102" t="s">
        <v>167</v>
      </c>
      <c r="F114" s="102">
        <v>4</v>
      </c>
      <c r="G114" s="102">
        <v>0</v>
      </c>
      <c r="H114" s="102">
        <v>1.45</v>
      </c>
      <c r="I114" s="102">
        <v>0</v>
      </c>
      <c r="J114" s="102">
        <v>0</v>
      </c>
      <c r="K114" s="102">
        <v>1.45</v>
      </c>
    </row>
    <row r="115" spans="1:11">
      <c r="A115" s="103">
        <v>44386</v>
      </c>
      <c r="B115" s="102" t="s">
        <v>339</v>
      </c>
      <c r="C115" s="102" t="s">
        <v>154</v>
      </c>
      <c r="D115" s="102" t="s">
        <v>163</v>
      </c>
      <c r="E115" s="102" t="s">
        <v>167</v>
      </c>
      <c r="F115" s="102">
        <v>4</v>
      </c>
      <c r="G115" s="102">
        <v>0</v>
      </c>
      <c r="H115" s="102">
        <v>1.45</v>
      </c>
      <c r="I115" s="102">
        <v>0</v>
      </c>
      <c r="J115" s="102">
        <v>0</v>
      </c>
      <c r="K115" s="102">
        <v>1.45</v>
      </c>
    </row>
    <row r="116" spans="1:11">
      <c r="A116" s="103">
        <v>44386</v>
      </c>
      <c r="B116" s="102" t="s">
        <v>341</v>
      </c>
      <c r="C116" s="102" t="s">
        <v>155</v>
      </c>
      <c r="D116" s="102" t="s">
        <v>163</v>
      </c>
      <c r="E116" s="102" t="s">
        <v>167</v>
      </c>
      <c r="F116" s="102">
        <v>4</v>
      </c>
      <c r="G116" s="102">
        <v>0</v>
      </c>
      <c r="H116" s="102">
        <v>1.29</v>
      </c>
      <c r="I116" s="102">
        <v>0</v>
      </c>
      <c r="J116" s="102">
        <v>0</v>
      </c>
      <c r="K116" s="102">
        <v>1.29</v>
      </c>
    </row>
    <row r="117" spans="1:11">
      <c r="A117" s="103">
        <v>44386</v>
      </c>
      <c r="B117" s="102" t="s">
        <v>340</v>
      </c>
      <c r="C117" s="102" t="s">
        <v>154</v>
      </c>
      <c r="D117" s="102" t="s">
        <v>163</v>
      </c>
      <c r="E117" s="102" t="s">
        <v>167</v>
      </c>
      <c r="F117" s="102">
        <v>4</v>
      </c>
      <c r="G117" s="102">
        <v>0</v>
      </c>
      <c r="H117" s="102">
        <v>1.29</v>
      </c>
      <c r="I117" s="102">
        <v>0</v>
      </c>
      <c r="J117" s="102">
        <v>0</v>
      </c>
      <c r="K117" s="102">
        <v>1.29</v>
      </c>
    </row>
    <row r="118" spans="1:11">
      <c r="A118" s="103">
        <v>44386</v>
      </c>
      <c r="B118" s="102" t="s">
        <v>330</v>
      </c>
      <c r="C118" s="102" t="s">
        <v>154</v>
      </c>
      <c r="D118" s="102" t="s">
        <v>161</v>
      </c>
      <c r="E118" s="102" t="s">
        <v>167</v>
      </c>
      <c r="F118" s="102">
        <v>4</v>
      </c>
      <c r="G118" s="102">
        <v>0</v>
      </c>
      <c r="H118" s="102">
        <v>1.6</v>
      </c>
      <c r="I118" s="102">
        <v>0</v>
      </c>
      <c r="J118" s="102">
        <v>0</v>
      </c>
      <c r="K118" s="102">
        <v>1.6</v>
      </c>
    </row>
    <row r="119" spans="1:11">
      <c r="A119" s="103">
        <v>44386</v>
      </c>
      <c r="B119" s="102" t="s">
        <v>331</v>
      </c>
      <c r="C119" s="102" t="s">
        <v>155</v>
      </c>
      <c r="D119" s="102" t="s">
        <v>161</v>
      </c>
      <c r="E119" s="102" t="s">
        <v>167</v>
      </c>
      <c r="F119" s="102">
        <v>4</v>
      </c>
      <c r="G119" s="102">
        <v>0</v>
      </c>
      <c r="H119" s="102">
        <v>1.6</v>
      </c>
      <c r="I119" s="102">
        <v>0</v>
      </c>
      <c r="J119" s="102">
        <v>0</v>
      </c>
      <c r="K119" s="102">
        <v>1.6</v>
      </c>
    </row>
    <row r="120" spans="1:11">
      <c r="A120" s="103">
        <v>44386</v>
      </c>
      <c r="B120" s="102" t="s">
        <v>332</v>
      </c>
      <c r="C120" s="102" t="s">
        <v>154</v>
      </c>
      <c r="D120" s="102" t="s">
        <v>161</v>
      </c>
      <c r="E120" s="102" t="s">
        <v>167</v>
      </c>
      <c r="F120" s="102">
        <v>4</v>
      </c>
      <c r="G120" s="102">
        <v>0</v>
      </c>
      <c r="H120" s="102">
        <v>0.92</v>
      </c>
      <c r="I120" s="102">
        <v>0</v>
      </c>
      <c r="J120" s="102">
        <v>0</v>
      </c>
      <c r="K120" s="102">
        <v>0.92</v>
      </c>
    </row>
    <row r="121" spans="1:11">
      <c r="A121" s="103">
        <v>44386</v>
      </c>
      <c r="B121" s="102" t="s">
        <v>333</v>
      </c>
      <c r="C121" s="102" t="s">
        <v>155</v>
      </c>
      <c r="D121" s="102" t="s">
        <v>161</v>
      </c>
      <c r="E121" s="102" t="s">
        <v>167</v>
      </c>
      <c r="F121" s="102">
        <v>4</v>
      </c>
      <c r="G121" s="102">
        <v>0</v>
      </c>
      <c r="H121" s="102">
        <v>0.92</v>
      </c>
      <c r="I121" s="102">
        <v>0</v>
      </c>
      <c r="J121" s="102">
        <v>0</v>
      </c>
      <c r="K121" s="102">
        <v>0.92</v>
      </c>
    </row>
    <row r="122" spans="1:11">
      <c r="A122" s="103">
        <v>44386</v>
      </c>
      <c r="B122" s="102" t="s">
        <v>318</v>
      </c>
      <c r="C122" s="102" t="s">
        <v>154</v>
      </c>
      <c r="D122" s="102" t="s">
        <v>162</v>
      </c>
      <c r="E122" s="102" t="s">
        <v>166</v>
      </c>
      <c r="F122" s="102">
        <v>4</v>
      </c>
      <c r="G122" s="102">
        <v>0</v>
      </c>
      <c r="H122" s="102">
        <v>1.42</v>
      </c>
      <c r="I122" s="102">
        <v>0</v>
      </c>
      <c r="J122" s="102">
        <v>0</v>
      </c>
      <c r="K122" s="102">
        <v>1.42</v>
      </c>
    </row>
    <row r="123" spans="1:11">
      <c r="A123" s="103">
        <v>44386</v>
      </c>
      <c r="B123" s="102" t="s">
        <v>319</v>
      </c>
      <c r="C123" s="102" t="s">
        <v>155</v>
      </c>
      <c r="D123" s="102" t="s">
        <v>162</v>
      </c>
      <c r="E123" s="102" t="s">
        <v>166</v>
      </c>
      <c r="F123" s="102">
        <v>4</v>
      </c>
      <c r="G123" s="102">
        <v>0</v>
      </c>
      <c r="H123" s="102">
        <v>1.42</v>
      </c>
      <c r="I123" s="102">
        <v>0</v>
      </c>
      <c r="J123" s="102">
        <v>0</v>
      </c>
      <c r="K123" s="102">
        <v>1.42</v>
      </c>
    </row>
    <row r="124" spans="1:11">
      <c r="A124" s="103">
        <v>44386</v>
      </c>
      <c r="B124" s="102" t="s">
        <v>320</v>
      </c>
      <c r="C124" s="102" t="s">
        <v>154</v>
      </c>
      <c r="D124" s="102" t="s">
        <v>162</v>
      </c>
      <c r="E124" s="102" t="s">
        <v>166</v>
      </c>
      <c r="F124" s="102">
        <v>4</v>
      </c>
      <c r="G124" s="102">
        <v>0</v>
      </c>
      <c r="H124" s="102">
        <v>1.42</v>
      </c>
      <c r="I124" s="102">
        <v>0</v>
      </c>
      <c r="J124" s="102">
        <v>0</v>
      </c>
      <c r="K124" s="102">
        <v>1.42</v>
      </c>
    </row>
    <row r="125" spans="1:11">
      <c r="A125" s="103">
        <v>44386</v>
      </c>
      <c r="B125" s="102" t="s">
        <v>321</v>
      </c>
      <c r="C125" s="102" t="s">
        <v>155</v>
      </c>
      <c r="D125" s="102" t="s">
        <v>162</v>
      </c>
      <c r="E125" s="102" t="s">
        <v>166</v>
      </c>
      <c r="F125" s="102">
        <v>4</v>
      </c>
      <c r="G125" s="102">
        <v>0</v>
      </c>
      <c r="H125" s="102">
        <v>1.42</v>
      </c>
      <c r="I125" s="102">
        <v>0</v>
      </c>
      <c r="J125" s="102">
        <v>0</v>
      </c>
      <c r="K125" s="102">
        <v>1.42</v>
      </c>
    </row>
    <row r="126" spans="1:11">
      <c r="A126" s="103">
        <v>44386</v>
      </c>
      <c r="B126" s="102" t="s">
        <v>366</v>
      </c>
      <c r="C126" s="102" t="s">
        <v>155</v>
      </c>
      <c r="D126" s="102" t="s">
        <v>163</v>
      </c>
      <c r="E126" s="102" t="s">
        <v>167</v>
      </c>
      <c r="F126" s="102">
        <v>4</v>
      </c>
      <c r="G126" s="102">
        <v>0</v>
      </c>
      <c r="H126" s="102">
        <v>1.4</v>
      </c>
      <c r="I126" s="102">
        <v>0</v>
      </c>
      <c r="J126" s="102">
        <v>0</v>
      </c>
      <c r="K126" s="102">
        <v>1.4</v>
      </c>
    </row>
    <row r="127" spans="1:11">
      <c r="A127" s="103">
        <v>44386</v>
      </c>
      <c r="B127" s="102" t="s">
        <v>367</v>
      </c>
      <c r="C127" s="102" t="s">
        <v>154</v>
      </c>
      <c r="D127" s="102" t="s">
        <v>163</v>
      </c>
      <c r="E127" s="102" t="s">
        <v>167</v>
      </c>
      <c r="F127" s="102">
        <v>4</v>
      </c>
      <c r="G127" s="102">
        <v>0</v>
      </c>
      <c r="H127" s="102">
        <v>1.4</v>
      </c>
      <c r="I127" s="102">
        <v>0</v>
      </c>
      <c r="J127" s="102">
        <v>0</v>
      </c>
      <c r="K127" s="102">
        <v>1.4</v>
      </c>
    </row>
    <row r="128" spans="1:11">
      <c r="A128" s="103">
        <v>44386</v>
      </c>
      <c r="B128" s="102" t="s">
        <v>368</v>
      </c>
      <c r="C128" s="102" t="s">
        <v>155</v>
      </c>
      <c r="D128" s="102" t="s">
        <v>163</v>
      </c>
      <c r="E128" s="102" t="s">
        <v>167</v>
      </c>
      <c r="F128" s="102">
        <v>4</v>
      </c>
      <c r="G128" s="102">
        <v>0</v>
      </c>
      <c r="H128" s="102">
        <v>1.1599999999999999</v>
      </c>
      <c r="I128" s="102">
        <v>0</v>
      </c>
      <c r="J128" s="102">
        <v>0</v>
      </c>
      <c r="K128" s="102">
        <v>1.1599999999999999</v>
      </c>
    </row>
    <row r="129" spans="1:11">
      <c r="A129" s="103">
        <v>44386</v>
      </c>
      <c r="B129" s="102" t="s">
        <v>369</v>
      </c>
      <c r="C129" s="102" t="s">
        <v>154</v>
      </c>
      <c r="D129" s="102" t="s">
        <v>163</v>
      </c>
      <c r="E129" s="102" t="s">
        <v>167</v>
      </c>
      <c r="F129" s="102">
        <v>4</v>
      </c>
      <c r="G129" s="102">
        <v>0</v>
      </c>
      <c r="H129" s="102">
        <v>1.1599999999999999</v>
      </c>
      <c r="I129" s="102">
        <v>0</v>
      </c>
      <c r="J129" s="102">
        <v>0</v>
      </c>
      <c r="K129" s="102">
        <v>1.1599999999999999</v>
      </c>
    </row>
    <row r="130" spans="1:11">
      <c r="A130" s="103">
        <v>44386</v>
      </c>
      <c r="B130" s="102" t="s">
        <v>363</v>
      </c>
      <c r="C130" s="102" t="s">
        <v>154</v>
      </c>
      <c r="D130" s="102" t="s">
        <v>161</v>
      </c>
      <c r="E130" s="102" t="s">
        <v>166</v>
      </c>
      <c r="F130" s="102">
        <v>4</v>
      </c>
      <c r="G130" s="102">
        <v>0</v>
      </c>
      <c r="H130" s="102">
        <v>1.7</v>
      </c>
      <c r="I130" s="102">
        <v>0</v>
      </c>
      <c r="J130" s="102">
        <v>0</v>
      </c>
      <c r="K130" s="102">
        <v>1.7</v>
      </c>
    </row>
    <row r="131" spans="1:11">
      <c r="A131" s="103">
        <v>44386</v>
      </c>
      <c r="B131" s="102" t="s">
        <v>362</v>
      </c>
      <c r="C131" s="102" t="s">
        <v>155</v>
      </c>
      <c r="D131" s="102" t="s">
        <v>161</v>
      </c>
      <c r="E131" s="102" t="s">
        <v>166</v>
      </c>
      <c r="F131" s="102">
        <v>4</v>
      </c>
      <c r="G131" s="102">
        <v>0</v>
      </c>
      <c r="H131" s="102">
        <v>1.7</v>
      </c>
      <c r="I131" s="102">
        <v>0</v>
      </c>
      <c r="J131" s="102">
        <v>0</v>
      </c>
      <c r="K131" s="102">
        <v>1.7</v>
      </c>
    </row>
    <row r="132" spans="1:11">
      <c r="A132" s="103">
        <v>44386</v>
      </c>
      <c r="B132" s="102" t="s">
        <v>365</v>
      </c>
      <c r="C132" s="102" t="s">
        <v>154</v>
      </c>
      <c r="D132" s="102" t="s">
        <v>161</v>
      </c>
      <c r="E132" s="102" t="s">
        <v>166</v>
      </c>
      <c r="F132" s="102">
        <v>4</v>
      </c>
      <c r="G132" s="102">
        <v>0</v>
      </c>
      <c r="H132" s="102">
        <v>1.7</v>
      </c>
      <c r="I132" s="102">
        <v>0</v>
      </c>
      <c r="J132" s="102">
        <v>0</v>
      </c>
      <c r="K132" s="102">
        <v>1.7</v>
      </c>
    </row>
    <row r="133" spans="1:11">
      <c r="A133" s="103">
        <v>44386</v>
      </c>
      <c r="B133" s="102" t="s">
        <v>364</v>
      </c>
      <c r="C133" s="102" t="s">
        <v>155</v>
      </c>
      <c r="D133" s="102" t="s">
        <v>161</v>
      </c>
      <c r="E133" s="102" t="s">
        <v>166</v>
      </c>
      <c r="F133" s="102">
        <v>4</v>
      </c>
      <c r="G133" s="102">
        <v>0</v>
      </c>
      <c r="H133" s="102">
        <v>1.7</v>
      </c>
      <c r="I133" s="102">
        <v>0</v>
      </c>
      <c r="J133" s="102">
        <v>0</v>
      </c>
      <c r="K133" s="102">
        <v>1.7</v>
      </c>
    </row>
    <row r="134" spans="1:11">
      <c r="A134" s="103">
        <v>44386</v>
      </c>
      <c r="B134" s="102" t="s">
        <v>359</v>
      </c>
      <c r="C134" s="102" t="s">
        <v>154</v>
      </c>
      <c r="D134" s="102" t="s">
        <v>162</v>
      </c>
      <c r="E134" s="102" t="s">
        <v>167</v>
      </c>
      <c r="F134" s="102">
        <v>4</v>
      </c>
      <c r="G134" s="102">
        <v>0</v>
      </c>
      <c r="H134" s="102">
        <v>1.32</v>
      </c>
      <c r="I134" s="102">
        <v>0</v>
      </c>
      <c r="J134" s="102">
        <v>0</v>
      </c>
      <c r="K134" s="102">
        <v>1.32</v>
      </c>
    </row>
    <row r="135" spans="1:11">
      <c r="A135" s="103">
        <v>44386</v>
      </c>
      <c r="B135" s="105" t="s">
        <v>360</v>
      </c>
      <c r="C135" s="102" t="s">
        <v>155</v>
      </c>
      <c r="D135" s="102" t="s">
        <v>162</v>
      </c>
      <c r="E135" s="102" t="s">
        <v>167</v>
      </c>
      <c r="F135" s="102">
        <v>4</v>
      </c>
      <c r="G135" s="102">
        <v>0</v>
      </c>
      <c r="H135" s="102">
        <v>1.32</v>
      </c>
      <c r="I135" s="102">
        <v>0</v>
      </c>
      <c r="J135" s="102">
        <v>0</v>
      </c>
      <c r="K135" s="102">
        <v>1.32</v>
      </c>
    </row>
    <row r="136" spans="1:11">
      <c r="A136" s="103">
        <v>44386</v>
      </c>
      <c r="B136" s="102" t="s">
        <v>361</v>
      </c>
      <c r="C136" s="102" t="s">
        <v>154</v>
      </c>
      <c r="D136" s="102" t="s">
        <v>162</v>
      </c>
      <c r="E136" s="102" t="s">
        <v>167</v>
      </c>
      <c r="F136" s="102">
        <v>4</v>
      </c>
      <c r="G136" s="102">
        <v>0</v>
      </c>
      <c r="H136" s="102">
        <v>1.43</v>
      </c>
      <c r="I136" s="102">
        <v>0</v>
      </c>
      <c r="J136" s="102">
        <v>0</v>
      </c>
      <c r="K136" s="102">
        <v>1.43</v>
      </c>
    </row>
    <row r="137" spans="1:11">
      <c r="A137" s="103">
        <v>44386</v>
      </c>
      <c r="B137" s="105" t="s">
        <v>358</v>
      </c>
      <c r="C137" s="102" t="s">
        <v>155</v>
      </c>
      <c r="D137" s="102" t="s">
        <v>162</v>
      </c>
      <c r="E137" s="102" t="s">
        <v>167</v>
      </c>
      <c r="F137" s="102">
        <v>4</v>
      </c>
      <c r="G137" s="102">
        <v>0</v>
      </c>
      <c r="H137" s="102">
        <v>1.43</v>
      </c>
      <c r="I137" s="102">
        <v>0</v>
      </c>
      <c r="J137" s="102">
        <v>0</v>
      </c>
      <c r="K137" s="102">
        <v>1.43</v>
      </c>
    </row>
    <row r="138" spans="1:11">
      <c r="A138" s="103">
        <v>44386</v>
      </c>
      <c r="B138" s="105" t="s">
        <v>322</v>
      </c>
      <c r="C138" s="102" t="s">
        <v>155</v>
      </c>
      <c r="D138" s="102" t="s">
        <v>163</v>
      </c>
      <c r="E138" s="102" t="s">
        <v>166</v>
      </c>
      <c r="F138" s="102">
        <v>4</v>
      </c>
      <c r="G138" s="102">
        <v>0</v>
      </c>
      <c r="H138" s="102">
        <v>1.33</v>
      </c>
      <c r="I138" s="102">
        <v>0</v>
      </c>
      <c r="J138" s="102">
        <v>0</v>
      </c>
      <c r="K138" s="102">
        <v>1.33</v>
      </c>
    </row>
    <row r="139" spans="1:11">
      <c r="A139" s="103">
        <v>44386</v>
      </c>
      <c r="B139" s="102" t="s">
        <v>323</v>
      </c>
      <c r="C139" s="102" t="s">
        <v>154</v>
      </c>
      <c r="D139" s="102" t="s">
        <v>163</v>
      </c>
      <c r="E139" s="102" t="s">
        <v>166</v>
      </c>
      <c r="F139" s="102">
        <v>4</v>
      </c>
      <c r="G139" s="102">
        <v>0</v>
      </c>
      <c r="H139" s="102">
        <v>1.33</v>
      </c>
      <c r="I139" s="102">
        <v>0</v>
      </c>
      <c r="J139" s="102">
        <v>0</v>
      </c>
      <c r="K139" s="102">
        <v>1.33</v>
      </c>
    </row>
    <row r="140" spans="1:11">
      <c r="A140" s="103">
        <v>44386</v>
      </c>
      <c r="B140" s="105" t="s">
        <v>325</v>
      </c>
      <c r="C140" s="102" t="s">
        <v>155</v>
      </c>
      <c r="D140" s="102" t="s">
        <v>163</v>
      </c>
      <c r="E140" s="102" t="s">
        <v>166</v>
      </c>
      <c r="F140" s="102">
        <v>4</v>
      </c>
      <c r="G140" s="102">
        <v>0</v>
      </c>
      <c r="H140" s="102">
        <v>1.33</v>
      </c>
      <c r="I140" s="102">
        <v>0</v>
      </c>
      <c r="J140" s="102">
        <v>0</v>
      </c>
      <c r="K140" s="102">
        <v>1.33</v>
      </c>
    </row>
    <row r="141" spans="1:11">
      <c r="A141" s="103">
        <v>44386</v>
      </c>
      <c r="B141" s="102" t="s">
        <v>324</v>
      </c>
      <c r="C141" s="102" t="s">
        <v>154</v>
      </c>
      <c r="D141" s="102" t="s">
        <v>163</v>
      </c>
      <c r="E141" s="102" t="s">
        <v>166</v>
      </c>
      <c r="F141" s="102">
        <v>4</v>
      </c>
      <c r="G141" s="102">
        <v>0</v>
      </c>
      <c r="H141" s="102">
        <v>1.33</v>
      </c>
      <c r="I141" s="102">
        <v>0</v>
      </c>
      <c r="J141" s="102">
        <v>0</v>
      </c>
      <c r="K141" s="102">
        <v>1.33</v>
      </c>
    </row>
    <row r="142" spans="1:11">
      <c r="A142" s="103">
        <v>44386</v>
      </c>
      <c r="B142" s="102" t="s">
        <v>371</v>
      </c>
      <c r="C142" s="102" t="s">
        <v>387</v>
      </c>
      <c r="D142" s="102" t="s">
        <v>161</v>
      </c>
      <c r="E142" s="102" t="s">
        <v>167</v>
      </c>
      <c r="F142" s="102">
        <v>4</v>
      </c>
      <c r="G142" s="102">
        <v>0</v>
      </c>
      <c r="H142" s="102">
        <v>1.46</v>
      </c>
      <c r="I142" s="102">
        <v>0</v>
      </c>
      <c r="J142" s="102">
        <v>0</v>
      </c>
      <c r="K142" s="102">
        <v>1.46</v>
      </c>
    </row>
    <row r="143" spans="1:11">
      <c r="A143" s="103">
        <v>44386</v>
      </c>
      <c r="B143" s="102" t="s">
        <v>370</v>
      </c>
      <c r="C143" s="102" t="s">
        <v>154</v>
      </c>
      <c r="D143" s="102" t="s">
        <v>161</v>
      </c>
      <c r="E143" s="102" t="s">
        <v>167</v>
      </c>
      <c r="F143" s="102">
        <v>4</v>
      </c>
      <c r="G143" s="102">
        <v>0</v>
      </c>
      <c r="H143" s="102">
        <v>1.46</v>
      </c>
      <c r="I143" s="102">
        <v>0</v>
      </c>
      <c r="J143" s="102">
        <v>0</v>
      </c>
      <c r="K143" s="102">
        <v>1.46</v>
      </c>
    </row>
    <row r="144" spans="1:11">
      <c r="A144" s="103">
        <v>44386</v>
      </c>
      <c r="B144" s="102" t="s">
        <v>373</v>
      </c>
      <c r="C144" s="102" t="s">
        <v>154</v>
      </c>
      <c r="D144" s="102" t="s">
        <v>161</v>
      </c>
      <c r="E144" s="102" t="s">
        <v>167</v>
      </c>
      <c r="F144" s="102">
        <v>4</v>
      </c>
      <c r="G144" s="102">
        <v>0</v>
      </c>
      <c r="H144" s="102">
        <v>1.52</v>
      </c>
      <c r="I144" s="102">
        <v>0</v>
      </c>
      <c r="J144" s="102">
        <v>0</v>
      </c>
      <c r="K144" s="102">
        <v>1.52</v>
      </c>
    </row>
    <row r="145" spans="1:11">
      <c r="A145" s="103">
        <v>44386</v>
      </c>
      <c r="B145" s="102" t="s">
        <v>372</v>
      </c>
      <c r="C145" s="102" t="s">
        <v>155</v>
      </c>
      <c r="D145" s="102" t="s">
        <v>161</v>
      </c>
      <c r="E145" s="102" t="s">
        <v>167</v>
      </c>
      <c r="F145" s="102">
        <v>4</v>
      </c>
      <c r="G145" s="102">
        <v>0</v>
      </c>
      <c r="H145" s="102">
        <v>1.52</v>
      </c>
      <c r="I145" s="102">
        <v>0</v>
      </c>
      <c r="J145" s="102">
        <v>0</v>
      </c>
      <c r="K145" s="102">
        <v>1.52</v>
      </c>
    </row>
    <row r="146" spans="1:11">
      <c r="A146" s="103">
        <v>44386</v>
      </c>
      <c r="B146" s="102" t="s">
        <v>334</v>
      </c>
      <c r="C146" s="102" t="s">
        <v>155</v>
      </c>
      <c r="D146" s="102" t="s">
        <v>162</v>
      </c>
      <c r="E146" s="102" t="s">
        <v>166</v>
      </c>
      <c r="F146" s="102">
        <v>4</v>
      </c>
      <c r="G146" s="102">
        <v>0</v>
      </c>
      <c r="H146" s="102">
        <v>1.54</v>
      </c>
      <c r="I146" s="102">
        <v>0</v>
      </c>
      <c r="J146" s="102">
        <v>0</v>
      </c>
      <c r="K146" s="102">
        <v>1.54</v>
      </c>
    </row>
    <row r="147" spans="1:11">
      <c r="A147" s="103">
        <v>44386</v>
      </c>
      <c r="B147" s="102" t="s">
        <v>335</v>
      </c>
      <c r="C147" s="102" t="s">
        <v>154</v>
      </c>
      <c r="D147" s="102" t="s">
        <v>162</v>
      </c>
      <c r="E147" s="102" t="s">
        <v>166</v>
      </c>
      <c r="F147" s="102">
        <v>4</v>
      </c>
      <c r="G147" s="102">
        <v>0</v>
      </c>
      <c r="H147" s="102">
        <v>1.54</v>
      </c>
      <c r="I147" s="102">
        <v>0</v>
      </c>
      <c r="J147" s="102">
        <v>0</v>
      </c>
      <c r="K147" s="102">
        <v>1.54</v>
      </c>
    </row>
    <row r="148" spans="1:11">
      <c r="A148" s="103">
        <v>44386</v>
      </c>
      <c r="B148" s="102" t="s">
        <v>336</v>
      </c>
      <c r="C148" s="102" t="s">
        <v>155</v>
      </c>
      <c r="D148" s="102" t="s">
        <v>162</v>
      </c>
      <c r="E148" s="102" t="s">
        <v>166</v>
      </c>
      <c r="F148" s="102">
        <v>4</v>
      </c>
      <c r="G148" s="102">
        <v>0</v>
      </c>
      <c r="H148" s="102">
        <v>1.54</v>
      </c>
      <c r="I148" s="102">
        <v>0</v>
      </c>
      <c r="J148" s="102">
        <v>0</v>
      </c>
      <c r="K148" s="102">
        <v>1.54</v>
      </c>
    </row>
    <row r="149" spans="1:11">
      <c r="A149" s="103">
        <v>44386</v>
      </c>
      <c r="B149" s="102" t="s">
        <v>337</v>
      </c>
      <c r="C149" s="102" t="s">
        <v>154</v>
      </c>
      <c r="D149" s="102" t="s">
        <v>162</v>
      </c>
      <c r="E149" s="102" t="s">
        <v>166</v>
      </c>
      <c r="F149" s="102">
        <v>4</v>
      </c>
      <c r="G149" s="102">
        <v>0</v>
      </c>
      <c r="H149" s="102">
        <v>1.54</v>
      </c>
      <c r="I149" s="102">
        <v>0</v>
      </c>
      <c r="J149" s="102">
        <v>0</v>
      </c>
      <c r="K149" s="102">
        <v>1.54</v>
      </c>
    </row>
    <row r="150" spans="1:11">
      <c r="A150" s="103">
        <v>44386</v>
      </c>
      <c r="B150" s="105" t="s">
        <v>326</v>
      </c>
      <c r="C150" s="102" t="s">
        <v>155</v>
      </c>
      <c r="D150" s="102" t="s">
        <v>163</v>
      </c>
      <c r="E150" s="102" t="s">
        <v>166</v>
      </c>
      <c r="F150" s="102">
        <v>4</v>
      </c>
      <c r="G150" s="102">
        <v>0</v>
      </c>
      <c r="H150" s="102">
        <v>1.48</v>
      </c>
      <c r="I150" s="102">
        <v>0</v>
      </c>
      <c r="J150" s="102">
        <v>0</v>
      </c>
      <c r="K150" s="102">
        <v>1.48</v>
      </c>
    </row>
    <row r="151" spans="1:11">
      <c r="A151" s="103">
        <v>44386</v>
      </c>
      <c r="B151" s="102" t="s">
        <v>327</v>
      </c>
      <c r="C151" s="102" t="s">
        <v>154</v>
      </c>
      <c r="D151" s="102" t="s">
        <v>163</v>
      </c>
      <c r="E151" s="102" t="s">
        <v>166</v>
      </c>
      <c r="F151" s="102">
        <v>4</v>
      </c>
      <c r="G151" s="102">
        <v>0</v>
      </c>
      <c r="H151" s="102">
        <v>1.48</v>
      </c>
      <c r="I151" s="102">
        <v>0</v>
      </c>
      <c r="J151" s="102">
        <v>0</v>
      </c>
      <c r="K151" s="102">
        <v>1.48</v>
      </c>
    </row>
    <row r="152" spans="1:11">
      <c r="A152" s="103">
        <v>44386</v>
      </c>
      <c r="B152" s="105" t="s">
        <v>328</v>
      </c>
      <c r="C152" s="102" t="s">
        <v>155</v>
      </c>
      <c r="D152" s="102" t="s">
        <v>163</v>
      </c>
      <c r="E152" s="102" t="s">
        <v>166</v>
      </c>
      <c r="F152" s="102">
        <v>4</v>
      </c>
      <c r="G152" s="102">
        <v>0</v>
      </c>
      <c r="H152" s="102">
        <v>1.48</v>
      </c>
      <c r="I152" s="102">
        <v>0</v>
      </c>
      <c r="J152" s="102">
        <v>0</v>
      </c>
      <c r="K152" s="102">
        <v>1.48</v>
      </c>
    </row>
    <row r="153" spans="1:11">
      <c r="A153" s="103">
        <v>44386</v>
      </c>
      <c r="B153" s="102" t="s">
        <v>329</v>
      </c>
      <c r="C153" s="102" t="s">
        <v>154</v>
      </c>
      <c r="D153" s="102" t="s">
        <v>163</v>
      </c>
      <c r="E153" s="102" t="s">
        <v>166</v>
      </c>
      <c r="F153" s="102">
        <v>4</v>
      </c>
      <c r="G153" s="102">
        <v>0</v>
      </c>
      <c r="H153" s="102">
        <v>1.48</v>
      </c>
      <c r="I153" s="102">
        <v>0</v>
      </c>
      <c r="J153" s="102">
        <v>0</v>
      </c>
      <c r="K153" s="102">
        <v>1.48</v>
      </c>
    </row>
    <row r="154" spans="1:11">
      <c r="A154" s="103">
        <v>44386</v>
      </c>
      <c r="B154" s="105" t="s">
        <v>355</v>
      </c>
      <c r="C154" s="102" t="s">
        <v>155</v>
      </c>
      <c r="D154" s="102" t="s">
        <v>162</v>
      </c>
      <c r="E154" s="102" t="s">
        <v>166</v>
      </c>
      <c r="F154" s="102">
        <v>4</v>
      </c>
      <c r="G154" s="102">
        <v>0</v>
      </c>
      <c r="H154" s="102">
        <v>1.4</v>
      </c>
      <c r="I154" s="102">
        <v>0</v>
      </c>
      <c r="J154" s="102">
        <v>0</v>
      </c>
      <c r="K154" s="102">
        <v>1.4</v>
      </c>
    </row>
    <row r="155" spans="1:11">
      <c r="A155" s="103">
        <v>44386</v>
      </c>
      <c r="B155" s="102" t="s">
        <v>354</v>
      </c>
      <c r="C155" s="102" t="s">
        <v>154</v>
      </c>
      <c r="D155" s="102" t="s">
        <v>162</v>
      </c>
      <c r="E155" s="102" t="s">
        <v>166</v>
      </c>
      <c r="F155" s="102">
        <v>4</v>
      </c>
      <c r="G155" s="102">
        <v>0</v>
      </c>
      <c r="H155" s="102">
        <v>1.4</v>
      </c>
      <c r="I155" s="102">
        <v>0</v>
      </c>
      <c r="J155" s="102">
        <v>0</v>
      </c>
      <c r="K155" s="102">
        <v>1.4</v>
      </c>
    </row>
    <row r="156" spans="1:11">
      <c r="A156" s="103">
        <v>44386</v>
      </c>
      <c r="B156" s="105" t="s">
        <v>357</v>
      </c>
      <c r="C156" s="102" t="s">
        <v>155</v>
      </c>
      <c r="D156" s="102" t="s">
        <v>162</v>
      </c>
      <c r="E156" s="102" t="s">
        <v>166</v>
      </c>
      <c r="F156" s="102">
        <v>4</v>
      </c>
      <c r="G156" s="102">
        <v>0</v>
      </c>
      <c r="H156" s="102">
        <v>1.4</v>
      </c>
      <c r="I156" s="102">
        <v>0</v>
      </c>
      <c r="J156" s="102">
        <v>0</v>
      </c>
      <c r="K156" s="102">
        <v>1.4</v>
      </c>
    </row>
    <row r="157" spans="1:11">
      <c r="A157" s="103">
        <v>44386</v>
      </c>
      <c r="B157" s="102" t="s">
        <v>356</v>
      </c>
      <c r="C157" s="102" t="s">
        <v>154</v>
      </c>
      <c r="D157" s="102" t="s">
        <v>162</v>
      </c>
      <c r="E157" s="102" t="s">
        <v>166</v>
      </c>
      <c r="F157" s="102">
        <v>4</v>
      </c>
      <c r="G157" s="102">
        <v>0</v>
      </c>
      <c r="H157" s="102">
        <v>1.4</v>
      </c>
      <c r="I157" s="102">
        <v>0</v>
      </c>
      <c r="J157" s="102">
        <v>0</v>
      </c>
      <c r="K157" s="102">
        <v>1.4</v>
      </c>
    </row>
    <row r="158" spans="1:11">
      <c r="A158" s="103">
        <v>44386</v>
      </c>
      <c r="B158" s="105" t="s">
        <v>350</v>
      </c>
      <c r="C158" s="102" t="s">
        <v>155</v>
      </c>
      <c r="D158" s="102" t="s">
        <v>163</v>
      </c>
      <c r="E158" s="102" t="s">
        <v>166</v>
      </c>
      <c r="F158" s="102">
        <v>4</v>
      </c>
      <c r="G158" s="102">
        <v>0</v>
      </c>
      <c r="H158" s="102">
        <v>1.17</v>
      </c>
      <c r="I158" s="102">
        <v>0</v>
      </c>
      <c r="J158" s="102">
        <v>0</v>
      </c>
      <c r="K158" s="102">
        <v>1.17</v>
      </c>
    </row>
    <row r="159" spans="1:11">
      <c r="A159" s="103">
        <v>44386</v>
      </c>
      <c r="B159" s="102" t="s">
        <v>351</v>
      </c>
      <c r="C159" s="102" t="s">
        <v>154</v>
      </c>
      <c r="D159" s="102" t="s">
        <v>163</v>
      </c>
      <c r="E159" s="102" t="s">
        <v>166</v>
      </c>
      <c r="F159" s="102">
        <v>4</v>
      </c>
      <c r="G159" s="102">
        <v>0</v>
      </c>
      <c r="H159" s="102">
        <v>1.17</v>
      </c>
      <c r="I159" s="102">
        <v>0</v>
      </c>
      <c r="J159" s="102">
        <v>0</v>
      </c>
      <c r="K159" s="102">
        <v>1.17</v>
      </c>
    </row>
    <row r="160" spans="1:11">
      <c r="A160" s="103">
        <v>44386</v>
      </c>
      <c r="B160" s="105" t="s">
        <v>352</v>
      </c>
      <c r="C160" s="102" t="s">
        <v>155</v>
      </c>
      <c r="D160" s="102" t="s">
        <v>163</v>
      </c>
      <c r="E160" s="102" t="s">
        <v>166</v>
      </c>
      <c r="F160" s="102">
        <v>4</v>
      </c>
      <c r="G160" s="102">
        <v>0</v>
      </c>
      <c r="H160" s="102">
        <v>1.17</v>
      </c>
      <c r="I160" s="102">
        <v>0</v>
      </c>
      <c r="J160" s="102">
        <v>0</v>
      </c>
      <c r="K160" s="102">
        <v>1.17</v>
      </c>
    </row>
    <row r="161" spans="1:13">
      <c r="A161" s="103">
        <v>44386</v>
      </c>
      <c r="B161" s="102" t="s">
        <v>353</v>
      </c>
      <c r="C161" s="102" t="s">
        <v>154</v>
      </c>
      <c r="D161" s="102" t="s">
        <v>163</v>
      </c>
      <c r="E161" s="102" t="s">
        <v>166</v>
      </c>
      <c r="F161" s="102">
        <v>4</v>
      </c>
      <c r="G161" s="102">
        <v>0</v>
      </c>
      <c r="H161" s="102">
        <v>1.17</v>
      </c>
      <c r="I161" s="102">
        <v>0</v>
      </c>
      <c r="J161" s="102">
        <v>0</v>
      </c>
      <c r="K161" s="102">
        <v>1.17</v>
      </c>
    </row>
    <row r="162" spans="1:13">
      <c r="A162" s="103">
        <v>44390</v>
      </c>
      <c r="B162" s="102" t="s">
        <v>302</v>
      </c>
      <c r="C162" s="102" t="s">
        <v>155</v>
      </c>
      <c r="D162" s="102" t="s">
        <v>161</v>
      </c>
      <c r="E162" s="102" t="s">
        <v>166</v>
      </c>
      <c r="F162" s="102">
        <v>8</v>
      </c>
      <c r="G162" s="102">
        <v>1000</v>
      </c>
      <c r="H162" s="102">
        <v>1.58</v>
      </c>
      <c r="I162" s="102">
        <v>0</v>
      </c>
      <c r="J162" s="102">
        <v>0</v>
      </c>
      <c r="K162" s="102">
        <v>1.58</v>
      </c>
      <c r="L162" s="102">
        <v>23.9</v>
      </c>
      <c r="M162" s="102">
        <v>7.57</v>
      </c>
    </row>
    <row r="163" spans="1:13">
      <c r="A163" s="103">
        <v>44390</v>
      </c>
      <c r="B163" s="102" t="s">
        <v>303</v>
      </c>
      <c r="C163" s="102" t="s">
        <v>154</v>
      </c>
      <c r="D163" s="102" t="s">
        <v>161</v>
      </c>
      <c r="E163" s="102" t="s">
        <v>166</v>
      </c>
      <c r="F163" s="102">
        <v>8</v>
      </c>
      <c r="G163" s="102">
        <v>1000</v>
      </c>
      <c r="H163" s="102">
        <v>1.58</v>
      </c>
      <c r="I163" s="102">
        <v>0</v>
      </c>
      <c r="J163" s="102">
        <v>0</v>
      </c>
      <c r="K163" s="102">
        <v>1.58</v>
      </c>
      <c r="L163" s="102">
        <v>23.9</v>
      </c>
      <c r="M163" s="102">
        <v>7.57</v>
      </c>
    </row>
    <row r="164" spans="1:13">
      <c r="A164" s="103">
        <v>44390</v>
      </c>
      <c r="B164" s="102" t="s">
        <v>305</v>
      </c>
      <c r="C164" s="102" t="s">
        <v>155</v>
      </c>
      <c r="D164" s="102" t="s">
        <v>161</v>
      </c>
      <c r="E164" s="102" t="s">
        <v>166</v>
      </c>
      <c r="F164" s="102">
        <v>8</v>
      </c>
      <c r="G164" s="102">
        <v>1000</v>
      </c>
      <c r="H164" s="102">
        <v>1.58</v>
      </c>
      <c r="I164" s="102">
        <v>0</v>
      </c>
      <c r="J164" s="102">
        <v>0</v>
      </c>
      <c r="K164" s="102">
        <v>1.58</v>
      </c>
      <c r="L164" s="102">
        <v>23.9</v>
      </c>
      <c r="M164" s="102">
        <v>7.57</v>
      </c>
    </row>
    <row r="165" spans="1:13">
      <c r="A165" s="103">
        <v>44390</v>
      </c>
      <c r="B165" s="102" t="s">
        <v>304</v>
      </c>
      <c r="C165" s="102" t="s">
        <v>154</v>
      </c>
      <c r="D165" s="102" t="s">
        <v>161</v>
      </c>
      <c r="E165" s="102" t="s">
        <v>166</v>
      </c>
      <c r="F165" s="102">
        <v>8</v>
      </c>
      <c r="G165" s="102">
        <v>1000</v>
      </c>
      <c r="H165" s="102">
        <v>1.58</v>
      </c>
      <c r="I165" s="102">
        <v>0</v>
      </c>
      <c r="J165" s="102">
        <v>0</v>
      </c>
      <c r="K165" s="102">
        <v>1.58</v>
      </c>
      <c r="L165" s="102">
        <v>23.9</v>
      </c>
      <c r="M165" s="102">
        <v>7.57</v>
      </c>
    </row>
    <row r="166" spans="1:13">
      <c r="A166" s="103">
        <v>44390</v>
      </c>
      <c r="B166" s="102" t="s">
        <v>306</v>
      </c>
      <c r="C166" s="102" t="s">
        <v>154</v>
      </c>
      <c r="D166" s="102" t="s">
        <v>162</v>
      </c>
      <c r="E166" s="102" t="s">
        <v>167</v>
      </c>
      <c r="F166" s="102">
        <v>8</v>
      </c>
      <c r="G166" s="102">
        <v>350</v>
      </c>
      <c r="H166" s="102">
        <v>1.37</v>
      </c>
      <c r="I166" s="106">
        <f>((1.5-H166)*1.75)/(1.5-0.65)</f>
        <v>0.26764705882352918</v>
      </c>
      <c r="J166" s="106">
        <f>I166*3</f>
        <v>0.8029411764705876</v>
      </c>
      <c r="K166" s="102">
        <v>1.54</v>
      </c>
      <c r="L166" s="102">
        <v>23.9</v>
      </c>
      <c r="M166" s="102">
        <v>7.34</v>
      </c>
    </row>
    <row r="167" spans="1:13">
      <c r="A167" s="103">
        <v>44390</v>
      </c>
      <c r="B167" s="102" t="s">
        <v>307</v>
      </c>
      <c r="C167" s="102" t="s">
        <v>155</v>
      </c>
      <c r="D167" s="102" t="s">
        <v>162</v>
      </c>
      <c r="E167" s="102" t="s">
        <v>167</v>
      </c>
      <c r="F167" s="102">
        <v>8</v>
      </c>
      <c r="G167" s="102">
        <v>350</v>
      </c>
      <c r="H167" s="102">
        <v>1.37</v>
      </c>
      <c r="I167" s="106">
        <f t="shared" ref="I167:I169" si="30">((1.5-H167)*1.75)/(1.5-0.65)</f>
        <v>0.26764705882352918</v>
      </c>
      <c r="J167" s="106">
        <f t="shared" ref="J167:J169" si="31">I167*3</f>
        <v>0.8029411764705876</v>
      </c>
      <c r="K167" s="102">
        <v>1.54</v>
      </c>
      <c r="L167" s="102">
        <v>23.9</v>
      </c>
      <c r="M167" s="102">
        <v>7.34</v>
      </c>
    </row>
    <row r="168" spans="1:13">
      <c r="A168" s="103">
        <v>44390</v>
      </c>
      <c r="B168" s="102" t="s">
        <v>308</v>
      </c>
      <c r="C168" s="102" t="s">
        <v>154</v>
      </c>
      <c r="D168" s="102" t="s">
        <v>162</v>
      </c>
      <c r="E168" s="102" t="s">
        <v>167</v>
      </c>
      <c r="F168" s="102">
        <v>8</v>
      </c>
      <c r="G168" s="102">
        <v>150</v>
      </c>
      <c r="H168" s="102">
        <v>1.17</v>
      </c>
      <c r="I168" s="106">
        <f t="shared" si="30"/>
        <v>0.67941176470588249</v>
      </c>
      <c r="J168" s="106">
        <f t="shared" si="31"/>
        <v>2.0382352941176474</v>
      </c>
      <c r="K168" s="102">
        <v>1.6</v>
      </c>
      <c r="L168" s="102">
        <v>24.1</v>
      </c>
      <c r="M168" s="102">
        <v>7.31</v>
      </c>
    </row>
    <row r="169" spans="1:13">
      <c r="A169" s="103">
        <v>44390</v>
      </c>
      <c r="B169" s="102" t="s">
        <v>309</v>
      </c>
      <c r="C169" s="102" t="s">
        <v>155</v>
      </c>
      <c r="D169" s="102" t="s">
        <v>162</v>
      </c>
      <c r="E169" s="102" t="s">
        <v>167</v>
      </c>
      <c r="F169" s="102">
        <v>8</v>
      </c>
      <c r="G169" s="102">
        <v>150</v>
      </c>
      <c r="H169" s="102">
        <v>1.17</v>
      </c>
      <c r="I169" s="106">
        <f t="shared" si="30"/>
        <v>0.67941176470588249</v>
      </c>
      <c r="J169" s="106">
        <f t="shared" si="31"/>
        <v>2.0382352941176474</v>
      </c>
      <c r="K169" s="102">
        <v>1.6</v>
      </c>
      <c r="L169" s="102">
        <v>24.1</v>
      </c>
      <c r="M169" s="102">
        <v>7.31</v>
      </c>
    </row>
    <row r="170" spans="1:13">
      <c r="A170" s="103">
        <v>44390</v>
      </c>
      <c r="B170" s="102" t="s">
        <v>311</v>
      </c>
      <c r="C170" s="102" t="s">
        <v>154</v>
      </c>
      <c r="D170" s="102" t="s">
        <v>163</v>
      </c>
      <c r="E170" s="102" t="s">
        <v>166</v>
      </c>
      <c r="F170" s="102">
        <v>8</v>
      </c>
      <c r="G170" s="102">
        <v>500</v>
      </c>
      <c r="H170" s="102">
        <v>1.35</v>
      </c>
      <c r="I170" s="109">
        <f>((1.5-H170)*4)/(1.5-0.65)</f>
        <v>0.70588235294117607</v>
      </c>
      <c r="J170" s="106">
        <f>I170*6</f>
        <v>4.2352941176470562</v>
      </c>
      <c r="K170" s="109">
        <v>1.51</v>
      </c>
      <c r="L170" s="102">
        <v>24.1</v>
      </c>
      <c r="M170" s="102">
        <v>7.53</v>
      </c>
    </row>
    <row r="171" spans="1:13">
      <c r="A171" s="103">
        <v>44390</v>
      </c>
      <c r="B171" s="102" t="s">
        <v>310</v>
      </c>
      <c r="C171" s="102" t="s">
        <v>155</v>
      </c>
      <c r="D171" s="102" t="s">
        <v>163</v>
      </c>
      <c r="E171" s="102" t="s">
        <v>166</v>
      </c>
      <c r="F171" s="102">
        <v>8</v>
      </c>
      <c r="G171" s="102">
        <v>500</v>
      </c>
      <c r="H171" s="102">
        <v>1.35</v>
      </c>
      <c r="I171" s="109">
        <f t="shared" ref="I171:I173" si="32">((1.5-H171)*4)/(1.5-0.65)</f>
        <v>0.70588235294117607</v>
      </c>
      <c r="J171" s="106">
        <f t="shared" ref="J171:J173" si="33">I171*6</f>
        <v>4.2352941176470562</v>
      </c>
      <c r="K171" s="109">
        <v>1.51</v>
      </c>
      <c r="L171" s="102">
        <v>24.1</v>
      </c>
      <c r="M171" s="102">
        <v>7.53</v>
      </c>
    </row>
    <row r="172" spans="1:13">
      <c r="A172" s="103">
        <v>44390</v>
      </c>
      <c r="B172" s="102" t="s">
        <v>313</v>
      </c>
      <c r="C172" s="102" t="s">
        <v>155</v>
      </c>
      <c r="D172" s="102" t="s">
        <v>163</v>
      </c>
      <c r="E172" s="102" t="s">
        <v>166</v>
      </c>
      <c r="F172" s="102">
        <v>8</v>
      </c>
      <c r="G172" s="102">
        <v>500</v>
      </c>
      <c r="H172" s="102">
        <v>1.35</v>
      </c>
      <c r="I172" s="109">
        <f t="shared" si="32"/>
        <v>0.70588235294117607</v>
      </c>
      <c r="J172" s="106">
        <f t="shared" si="33"/>
        <v>4.2352941176470562</v>
      </c>
      <c r="K172" s="109">
        <v>1.51</v>
      </c>
      <c r="L172" s="102">
        <v>24.1</v>
      </c>
      <c r="M172" s="102">
        <v>7.53</v>
      </c>
    </row>
    <row r="173" spans="1:13">
      <c r="A173" s="103">
        <v>44390</v>
      </c>
      <c r="B173" s="102" t="s">
        <v>312</v>
      </c>
      <c r="C173" s="102" t="s">
        <v>154</v>
      </c>
      <c r="D173" s="102" t="s">
        <v>163</v>
      </c>
      <c r="E173" s="102" t="s">
        <v>166</v>
      </c>
      <c r="F173" s="102">
        <v>8</v>
      </c>
      <c r="G173" s="102">
        <v>500</v>
      </c>
      <c r="H173" s="102">
        <v>1.35</v>
      </c>
      <c r="I173" s="109">
        <f t="shared" si="32"/>
        <v>0.70588235294117607</v>
      </c>
      <c r="J173" s="106">
        <f t="shared" si="33"/>
        <v>4.2352941176470562</v>
      </c>
      <c r="K173" s="109">
        <v>1.51</v>
      </c>
      <c r="L173" s="102">
        <v>24.1</v>
      </c>
      <c r="M173" s="102">
        <v>7.53</v>
      </c>
    </row>
    <row r="174" spans="1:13">
      <c r="A174" s="103">
        <v>44390</v>
      </c>
      <c r="B174" s="102" t="s">
        <v>315</v>
      </c>
      <c r="C174" s="102" t="s">
        <v>155</v>
      </c>
      <c r="D174" s="102" t="s">
        <v>161</v>
      </c>
      <c r="E174" s="102" t="s">
        <v>167</v>
      </c>
      <c r="F174" s="102">
        <v>8</v>
      </c>
      <c r="G174" s="102">
        <v>310</v>
      </c>
      <c r="H174" s="102">
        <v>1.51</v>
      </c>
      <c r="I174" s="102">
        <v>0</v>
      </c>
      <c r="J174" s="102">
        <v>0</v>
      </c>
      <c r="K174" s="102">
        <v>1.51</v>
      </c>
      <c r="L174" s="102">
        <v>24.2</v>
      </c>
      <c r="M174" s="102">
        <v>7.76</v>
      </c>
    </row>
    <row r="175" spans="1:13">
      <c r="A175" s="103">
        <v>44390</v>
      </c>
      <c r="B175" s="102" t="s">
        <v>314</v>
      </c>
      <c r="C175" s="102" t="s">
        <v>154</v>
      </c>
      <c r="D175" s="102" t="s">
        <v>161</v>
      </c>
      <c r="E175" s="102" t="s">
        <v>167</v>
      </c>
      <c r="F175" s="102">
        <v>8</v>
      </c>
      <c r="G175" s="102">
        <v>310</v>
      </c>
      <c r="H175" s="102">
        <v>1.51</v>
      </c>
      <c r="I175" s="102">
        <v>0</v>
      </c>
      <c r="J175" s="102">
        <v>0</v>
      </c>
      <c r="K175" s="102">
        <v>1.51</v>
      </c>
      <c r="L175" s="102">
        <v>24.2</v>
      </c>
      <c r="M175" s="102">
        <v>7.76</v>
      </c>
    </row>
    <row r="176" spans="1:13">
      <c r="A176" s="103">
        <v>44390</v>
      </c>
      <c r="B176" s="102" t="s">
        <v>317</v>
      </c>
      <c r="C176" s="102" t="s">
        <v>155</v>
      </c>
      <c r="D176" s="102" t="s">
        <v>161</v>
      </c>
      <c r="E176" s="102" t="s">
        <v>167</v>
      </c>
      <c r="F176" s="102">
        <v>8</v>
      </c>
      <c r="G176" s="102">
        <v>240</v>
      </c>
      <c r="H176" s="102">
        <v>1.59</v>
      </c>
      <c r="I176" s="102">
        <v>0</v>
      </c>
      <c r="J176" s="102">
        <v>0</v>
      </c>
      <c r="K176" s="102">
        <v>1.59</v>
      </c>
      <c r="L176" s="102">
        <v>24.6</v>
      </c>
      <c r="M176" s="102">
        <v>7.97</v>
      </c>
    </row>
    <row r="177" spans="1:13">
      <c r="A177" s="103">
        <v>44390</v>
      </c>
      <c r="B177" s="102" t="s">
        <v>316</v>
      </c>
      <c r="C177" s="102" t="s">
        <v>154</v>
      </c>
      <c r="D177" s="102" t="s">
        <v>161</v>
      </c>
      <c r="E177" s="102" t="s">
        <v>167</v>
      </c>
      <c r="F177" s="102">
        <v>8</v>
      </c>
      <c r="G177" s="102">
        <v>240</v>
      </c>
      <c r="H177" s="102">
        <v>1.59</v>
      </c>
      <c r="I177" s="102">
        <v>0</v>
      </c>
      <c r="J177" s="102">
        <v>0</v>
      </c>
      <c r="K177" s="102">
        <v>1.59</v>
      </c>
      <c r="L177" s="102">
        <v>24.6</v>
      </c>
      <c r="M177" s="102">
        <v>7.97</v>
      </c>
    </row>
    <row r="178" spans="1:13">
      <c r="A178" s="103">
        <v>44390</v>
      </c>
      <c r="B178" s="102" t="s">
        <v>294</v>
      </c>
      <c r="C178" s="102" t="s">
        <v>154</v>
      </c>
      <c r="D178" s="102" t="s">
        <v>162</v>
      </c>
      <c r="E178" s="102" t="s">
        <v>166</v>
      </c>
      <c r="F178" s="102">
        <v>8</v>
      </c>
      <c r="G178" s="102">
        <v>360</v>
      </c>
      <c r="H178" s="102">
        <v>1.43</v>
      </c>
      <c r="I178" s="106">
        <f t="shared" ref="I178:I181" si="34">((1.5-H178)*1.75)/(1.5-0.65)</f>
        <v>0.14411764705882366</v>
      </c>
      <c r="J178" s="106">
        <f>I178*6</f>
        <v>0.86470588235294188</v>
      </c>
      <c r="K178" s="102">
        <v>1.55</v>
      </c>
      <c r="L178" s="102">
        <v>24.1</v>
      </c>
      <c r="M178" s="102">
        <v>7.57</v>
      </c>
    </row>
    <row r="179" spans="1:13">
      <c r="A179" s="103">
        <v>44390</v>
      </c>
      <c r="B179" s="102" t="s">
        <v>295</v>
      </c>
      <c r="C179" s="102" t="s">
        <v>155</v>
      </c>
      <c r="D179" s="102" t="s">
        <v>162</v>
      </c>
      <c r="E179" s="102" t="s">
        <v>166</v>
      </c>
      <c r="F179" s="102">
        <v>8</v>
      </c>
      <c r="G179" s="102">
        <v>360</v>
      </c>
      <c r="H179" s="102">
        <v>1.43</v>
      </c>
      <c r="I179" s="106">
        <f t="shared" si="34"/>
        <v>0.14411764705882366</v>
      </c>
      <c r="J179" s="106">
        <f t="shared" ref="J179:J181" si="35">I179*6</f>
        <v>0.86470588235294188</v>
      </c>
      <c r="K179" s="102">
        <v>1.55</v>
      </c>
      <c r="L179" s="102">
        <v>24.1</v>
      </c>
      <c r="M179" s="102">
        <v>7.57</v>
      </c>
    </row>
    <row r="180" spans="1:13">
      <c r="A180" s="103">
        <v>44390</v>
      </c>
      <c r="B180" s="102" t="s">
        <v>296</v>
      </c>
      <c r="C180" s="102" t="s">
        <v>155</v>
      </c>
      <c r="D180" s="102" t="s">
        <v>162</v>
      </c>
      <c r="E180" s="102" t="s">
        <v>166</v>
      </c>
      <c r="F180" s="102">
        <v>8</v>
      </c>
      <c r="G180" s="102">
        <v>360</v>
      </c>
      <c r="H180" s="102">
        <v>1.43</v>
      </c>
      <c r="I180" s="106">
        <f t="shared" si="34"/>
        <v>0.14411764705882366</v>
      </c>
      <c r="J180" s="106">
        <f t="shared" si="35"/>
        <v>0.86470588235294188</v>
      </c>
      <c r="K180" s="102">
        <v>1.55</v>
      </c>
      <c r="L180" s="102">
        <v>24.1</v>
      </c>
      <c r="M180" s="102">
        <v>7.57</v>
      </c>
    </row>
    <row r="181" spans="1:13">
      <c r="A181" s="103">
        <v>44390</v>
      </c>
      <c r="B181" s="102" t="s">
        <v>297</v>
      </c>
      <c r="C181" s="102" t="s">
        <v>154</v>
      </c>
      <c r="D181" s="102" t="s">
        <v>162</v>
      </c>
      <c r="E181" s="102" t="s">
        <v>166</v>
      </c>
      <c r="F181" s="102">
        <v>8</v>
      </c>
      <c r="G181" s="102">
        <v>360</v>
      </c>
      <c r="H181" s="102">
        <v>1.43</v>
      </c>
      <c r="I181" s="106">
        <f t="shared" si="34"/>
        <v>0.14411764705882366</v>
      </c>
      <c r="J181" s="106">
        <f t="shared" si="35"/>
        <v>0.86470588235294188</v>
      </c>
      <c r="K181" s="102">
        <v>1.55</v>
      </c>
      <c r="L181" s="102">
        <v>24.1</v>
      </c>
      <c r="M181" s="102">
        <v>7.57</v>
      </c>
    </row>
    <row r="182" spans="1:13">
      <c r="A182" s="103">
        <v>44390</v>
      </c>
      <c r="B182" s="102" t="s">
        <v>298</v>
      </c>
      <c r="C182" s="102" t="s">
        <v>155</v>
      </c>
      <c r="D182" s="102" t="s">
        <v>163</v>
      </c>
      <c r="E182" s="102" t="s">
        <v>167</v>
      </c>
      <c r="F182" s="102">
        <v>8</v>
      </c>
      <c r="G182" s="102">
        <v>140</v>
      </c>
      <c r="H182" s="102">
        <v>1</v>
      </c>
      <c r="I182" s="109">
        <f t="shared" ref="I182:I185" si="36">((1.5-H182)*4)/(1.5-0.65)</f>
        <v>2.3529411764705883</v>
      </c>
      <c r="J182" s="106">
        <f>I182*3</f>
        <v>7.0588235294117645</v>
      </c>
      <c r="K182" s="102">
        <v>1.53</v>
      </c>
      <c r="L182" s="102">
        <v>24.2</v>
      </c>
      <c r="M182" s="102">
        <v>7.61</v>
      </c>
    </row>
    <row r="183" spans="1:13">
      <c r="A183" s="103">
        <v>44390</v>
      </c>
      <c r="B183" s="102" t="s">
        <v>299</v>
      </c>
      <c r="C183" s="102" t="s">
        <v>154</v>
      </c>
      <c r="D183" s="102" t="s">
        <v>163</v>
      </c>
      <c r="E183" s="102" t="s">
        <v>167</v>
      </c>
      <c r="F183" s="102">
        <v>8</v>
      </c>
      <c r="G183" s="102">
        <v>140</v>
      </c>
      <c r="H183" s="102">
        <v>1</v>
      </c>
      <c r="I183" s="109">
        <f t="shared" si="36"/>
        <v>2.3529411764705883</v>
      </c>
      <c r="J183" s="106">
        <f t="shared" ref="J183:J185" si="37">I183*3</f>
        <v>7.0588235294117645</v>
      </c>
      <c r="K183" s="102">
        <v>1.53</v>
      </c>
      <c r="L183" s="102">
        <v>24.2</v>
      </c>
      <c r="M183" s="102">
        <v>7.61</v>
      </c>
    </row>
    <row r="184" spans="1:13">
      <c r="A184" s="103">
        <v>44390</v>
      </c>
      <c r="B184" s="102" t="s">
        <v>300</v>
      </c>
      <c r="C184" s="102" t="s">
        <v>155</v>
      </c>
      <c r="D184" s="102" t="s">
        <v>163</v>
      </c>
      <c r="E184" s="102" t="s">
        <v>167</v>
      </c>
      <c r="F184" s="102">
        <v>8</v>
      </c>
      <c r="G184" s="102">
        <v>120</v>
      </c>
      <c r="H184" s="102">
        <v>0.96</v>
      </c>
      <c r="I184" s="109">
        <f t="shared" si="36"/>
        <v>2.5411764705882356</v>
      </c>
      <c r="J184" s="106">
        <f t="shared" si="37"/>
        <v>7.6235294117647072</v>
      </c>
      <c r="K184" s="102">
        <v>1.57</v>
      </c>
      <c r="L184" s="102">
        <v>24.2</v>
      </c>
      <c r="M184" s="102">
        <v>7.59</v>
      </c>
    </row>
    <row r="185" spans="1:13">
      <c r="A185" s="103">
        <v>44390</v>
      </c>
      <c r="B185" s="102" t="s">
        <v>301</v>
      </c>
      <c r="C185" s="102" t="s">
        <v>154</v>
      </c>
      <c r="D185" s="102" t="s">
        <v>163</v>
      </c>
      <c r="E185" s="102" t="s">
        <v>167</v>
      </c>
      <c r="F185" s="102">
        <v>8</v>
      </c>
      <c r="G185" s="102">
        <v>120</v>
      </c>
      <c r="H185" s="102">
        <v>0.96</v>
      </c>
      <c r="I185" s="109">
        <f t="shared" si="36"/>
        <v>2.5411764705882356</v>
      </c>
      <c r="J185" s="106">
        <f t="shared" si="37"/>
        <v>7.6235294117647072</v>
      </c>
      <c r="K185" s="102">
        <v>1.57</v>
      </c>
      <c r="L185" s="102">
        <v>24.2</v>
      </c>
      <c r="M185" s="102">
        <v>7.59</v>
      </c>
    </row>
    <row r="186" spans="1:13">
      <c r="A186" s="103">
        <v>44390</v>
      </c>
      <c r="B186" s="102" t="s">
        <v>342</v>
      </c>
      <c r="C186" s="102" t="s">
        <v>155</v>
      </c>
      <c r="D186" s="102" t="s">
        <v>161</v>
      </c>
      <c r="E186" s="102" t="s">
        <v>166</v>
      </c>
      <c r="F186" s="102">
        <v>8</v>
      </c>
      <c r="G186" s="102">
        <v>450</v>
      </c>
      <c r="H186" s="102">
        <v>1.52</v>
      </c>
      <c r="I186" s="102">
        <v>0</v>
      </c>
      <c r="J186" s="102">
        <v>0</v>
      </c>
      <c r="K186" s="102">
        <v>1.52</v>
      </c>
      <c r="L186" s="102">
        <v>24.4</v>
      </c>
      <c r="M186" s="102">
        <v>7.84</v>
      </c>
    </row>
    <row r="187" spans="1:13">
      <c r="A187" s="103">
        <v>44390</v>
      </c>
      <c r="B187" s="102" t="s">
        <v>343</v>
      </c>
      <c r="C187" s="102" t="s">
        <v>154</v>
      </c>
      <c r="D187" s="102" t="s">
        <v>161</v>
      </c>
      <c r="E187" s="102" t="s">
        <v>166</v>
      </c>
      <c r="F187" s="102">
        <v>8</v>
      </c>
      <c r="G187" s="102">
        <v>450</v>
      </c>
      <c r="H187" s="102">
        <v>1.52</v>
      </c>
      <c r="I187" s="102">
        <v>0</v>
      </c>
      <c r="J187" s="102">
        <v>0</v>
      </c>
      <c r="K187" s="102">
        <v>1.52</v>
      </c>
      <c r="L187" s="102">
        <v>24.4</v>
      </c>
      <c r="M187" s="102">
        <v>7.84</v>
      </c>
    </row>
    <row r="188" spans="1:13">
      <c r="A188" s="103">
        <v>44390</v>
      </c>
      <c r="B188" s="102" t="s">
        <v>344</v>
      </c>
      <c r="C188" s="102" t="s">
        <v>155</v>
      </c>
      <c r="D188" s="102" t="s">
        <v>161</v>
      </c>
      <c r="E188" s="102" t="s">
        <v>166</v>
      </c>
      <c r="F188" s="102">
        <v>8</v>
      </c>
      <c r="G188" s="102">
        <v>450</v>
      </c>
      <c r="H188" s="102">
        <v>1.52</v>
      </c>
      <c r="I188" s="102">
        <v>0</v>
      </c>
      <c r="J188" s="102">
        <v>0</v>
      </c>
      <c r="K188" s="102">
        <v>1.52</v>
      </c>
      <c r="L188" s="102">
        <v>24.4</v>
      </c>
      <c r="M188" s="102">
        <v>7.84</v>
      </c>
    </row>
    <row r="189" spans="1:13">
      <c r="A189" s="103">
        <v>44390</v>
      </c>
      <c r="B189" s="102" t="s">
        <v>345</v>
      </c>
      <c r="C189" s="102" t="s">
        <v>154</v>
      </c>
      <c r="D189" s="102" t="s">
        <v>161</v>
      </c>
      <c r="E189" s="102" t="s">
        <v>166</v>
      </c>
      <c r="F189" s="102">
        <v>8</v>
      </c>
      <c r="G189" s="102">
        <v>450</v>
      </c>
      <c r="H189" s="102">
        <v>1.52</v>
      </c>
      <c r="I189" s="102">
        <v>0</v>
      </c>
      <c r="J189" s="102">
        <v>0</v>
      </c>
      <c r="K189" s="102">
        <v>1.52</v>
      </c>
      <c r="L189" s="102">
        <v>24.4</v>
      </c>
      <c r="M189" s="102">
        <v>7.84</v>
      </c>
    </row>
    <row r="190" spans="1:13">
      <c r="A190" s="103">
        <v>44390</v>
      </c>
      <c r="B190" s="102" t="s">
        <v>346</v>
      </c>
      <c r="C190" s="102" t="s">
        <v>154</v>
      </c>
      <c r="D190" s="102" t="s">
        <v>162</v>
      </c>
      <c r="E190" s="102" t="s">
        <v>167</v>
      </c>
      <c r="F190" s="102">
        <v>8</v>
      </c>
      <c r="G190" s="102">
        <v>300</v>
      </c>
      <c r="H190" s="102">
        <v>1.19</v>
      </c>
      <c r="I190" s="106">
        <f t="shared" ref="I190:I193" si="38">((1.5-H190)*1.75)/(1.5-0.65)</f>
        <v>0.63823529411764723</v>
      </c>
      <c r="J190" s="106">
        <f t="shared" ref="J190:J197" si="39">I190*3</f>
        <v>1.9147058823529417</v>
      </c>
      <c r="K190" s="102">
        <v>1.52</v>
      </c>
      <c r="L190" s="102">
        <v>22.7</v>
      </c>
      <c r="M190" s="102">
        <v>7.5</v>
      </c>
    </row>
    <row r="191" spans="1:13">
      <c r="A191" s="103">
        <v>44390</v>
      </c>
      <c r="B191" s="105" t="s">
        <v>347</v>
      </c>
      <c r="C191" s="102" t="s">
        <v>155</v>
      </c>
      <c r="D191" s="102" t="s">
        <v>162</v>
      </c>
      <c r="E191" s="102" t="s">
        <v>167</v>
      </c>
      <c r="F191" s="102">
        <v>8</v>
      </c>
      <c r="G191" s="102">
        <v>300</v>
      </c>
      <c r="H191" s="102">
        <v>1.19</v>
      </c>
      <c r="I191" s="106">
        <f t="shared" si="38"/>
        <v>0.63823529411764723</v>
      </c>
      <c r="J191" s="106">
        <f t="shared" si="39"/>
        <v>1.9147058823529417</v>
      </c>
      <c r="K191" s="102">
        <v>1.52</v>
      </c>
      <c r="L191" s="102">
        <v>22.7</v>
      </c>
      <c r="M191" s="102">
        <v>7.5</v>
      </c>
    </row>
    <row r="192" spans="1:13">
      <c r="A192" s="103">
        <v>44390</v>
      </c>
      <c r="B192" s="102" t="s">
        <v>348</v>
      </c>
      <c r="C192" s="102" t="s">
        <v>154</v>
      </c>
      <c r="D192" s="102" t="s">
        <v>162</v>
      </c>
      <c r="E192" s="102" t="s">
        <v>167</v>
      </c>
      <c r="F192" s="102">
        <v>8</v>
      </c>
      <c r="G192" s="102">
        <v>400</v>
      </c>
      <c r="H192" s="102">
        <v>1.23</v>
      </c>
      <c r="I192" s="106">
        <f t="shared" si="38"/>
        <v>0.55588235294117649</v>
      </c>
      <c r="J192" s="106">
        <f t="shared" si="39"/>
        <v>1.6676470588235295</v>
      </c>
      <c r="K192" s="102">
        <v>1.64</v>
      </c>
      <c r="L192" s="102">
        <v>23</v>
      </c>
      <c r="M192" s="102">
        <v>7.49</v>
      </c>
    </row>
    <row r="193" spans="1:13">
      <c r="A193" s="103">
        <v>44390</v>
      </c>
      <c r="B193" s="105" t="s">
        <v>349</v>
      </c>
      <c r="C193" s="102" t="s">
        <v>155</v>
      </c>
      <c r="D193" s="102" t="s">
        <v>162</v>
      </c>
      <c r="E193" s="102" t="s">
        <v>167</v>
      </c>
      <c r="F193" s="102">
        <v>8</v>
      </c>
      <c r="G193" s="102">
        <v>400</v>
      </c>
      <c r="H193" s="102">
        <v>1.23</v>
      </c>
      <c r="I193" s="106">
        <f t="shared" si="38"/>
        <v>0.55588235294117649</v>
      </c>
      <c r="J193" s="106">
        <f t="shared" si="39"/>
        <v>1.6676470588235295</v>
      </c>
      <c r="K193" s="102">
        <v>1.64</v>
      </c>
      <c r="L193" s="102">
        <v>23</v>
      </c>
      <c r="M193" s="102">
        <v>7.49</v>
      </c>
    </row>
    <row r="194" spans="1:13">
      <c r="A194" s="103">
        <v>44390</v>
      </c>
      <c r="B194" s="102" t="s">
        <v>338</v>
      </c>
      <c r="C194" s="102" t="s">
        <v>155</v>
      </c>
      <c r="D194" s="102" t="s">
        <v>163</v>
      </c>
      <c r="E194" s="102" t="s">
        <v>167</v>
      </c>
      <c r="F194" s="102">
        <v>8</v>
      </c>
      <c r="G194" s="102">
        <v>430</v>
      </c>
      <c r="H194" s="102">
        <v>1.31</v>
      </c>
      <c r="I194" s="109">
        <f t="shared" ref="I194:I197" si="40">((1.5-H194)*4)/(1.5-0.65)</f>
        <v>0.89411764705882335</v>
      </c>
      <c r="J194" s="106">
        <f t="shared" si="39"/>
        <v>2.6823529411764699</v>
      </c>
      <c r="K194" s="102">
        <v>1.55</v>
      </c>
      <c r="L194" s="102">
        <v>23.2</v>
      </c>
      <c r="M194" s="102">
        <v>7.65</v>
      </c>
    </row>
    <row r="195" spans="1:13">
      <c r="A195" s="103">
        <v>44390</v>
      </c>
      <c r="B195" s="102" t="s">
        <v>339</v>
      </c>
      <c r="C195" s="102" t="s">
        <v>154</v>
      </c>
      <c r="D195" s="102" t="s">
        <v>163</v>
      </c>
      <c r="E195" s="102" t="s">
        <v>167</v>
      </c>
      <c r="F195" s="102">
        <v>8</v>
      </c>
      <c r="G195" s="102">
        <v>430</v>
      </c>
      <c r="H195" s="102">
        <v>1.31</v>
      </c>
      <c r="I195" s="109">
        <f t="shared" si="40"/>
        <v>0.89411764705882335</v>
      </c>
      <c r="J195" s="106">
        <f t="shared" si="39"/>
        <v>2.6823529411764699</v>
      </c>
      <c r="K195" s="102">
        <v>1.55</v>
      </c>
      <c r="L195" s="102">
        <v>23.2</v>
      </c>
      <c r="M195" s="102">
        <v>7.65</v>
      </c>
    </row>
    <row r="196" spans="1:13">
      <c r="A196" s="103">
        <v>44390</v>
      </c>
      <c r="B196" s="102" t="s">
        <v>341</v>
      </c>
      <c r="C196" s="102" t="s">
        <v>155</v>
      </c>
      <c r="D196" s="102" t="s">
        <v>163</v>
      </c>
      <c r="E196" s="102" t="s">
        <v>167</v>
      </c>
      <c r="F196" s="102">
        <v>8</v>
      </c>
      <c r="G196" s="102">
        <v>320</v>
      </c>
      <c r="H196" s="102">
        <v>1.21</v>
      </c>
      <c r="I196" s="109">
        <f t="shared" si="40"/>
        <v>1.3647058823529414</v>
      </c>
      <c r="J196" s="106">
        <f t="shared" si="39"/>
        <v>4.0941176470588241</v>
      </c>
      <c r="K196" s="102">
        <v>1.57</v>
      </c>
      <c r="L196" s="102">
        <v>22.9</v>
      </c>
      <c r="M196" s="102">
        <v>7.65</v>
      </c>
    </row>
    <row r="197" spans="1:13">
      <c r="A197" s="103">
        <v>44390</v>
      </c>
      <c r="B197" s="102" t="s">
        <v>340</v>
      </c>
      <c r="C197" s="102" t="s">
        <v>154</v>
      </c>
      <c r="D197" s="102" t="s">
        <v>163</v>
      </c>
      <c r="E197" s="102" t="s">
        <v>167</v>
      </c>
      <c r="F197" s="102">
        <v>8</v>
      </c>
      <c r="G197" s="102">
        <v>320</v>
      </c>
      <c r="H197" s="102">
        <v>1.21</v>
      </c>
      <c r="I197" s="109">
        <f t="shared" si="40"/>
        <v>1.3647058823529414</v>
      </c>
      <c r="J197" s="106">
        <f t="shared" si="39"/>
        <v>4.0941176470588241</v>
      </c>
      <c r="K197" s="102">
        <v>1.57</v>
      </c>
      <c r="L197" s="102">
        <v>22.9</v>
      </c>
      <c r="M197" s="102">
        <v>7.65</v>
      </c>
    </row>
    <row r="198" spans="1:13">
      <c r="A198" s="103">
        <v>44390</v>
      </c>
      <c r="B198" s="102" t="s">
        <v>330</v>
      </c>
      <c r="C198" s="102" t="s">
        <v>154</v>
      </c>
      <c r="D198" s="102" t="s">
        <v>161</v>
      </c>
      <c r="E198" s="102" t="s">
        <v>167</v>
      </c>
      <c r="F198" s="102">
        <v>8</v>
      </c>
      <c r="G198" s="102">
        <v>450</v>
      </c>
      <c r="H198" s="102">
        <v>1.65</v>
      </c>
      <c r="I198" s="102">
        <v>0</v>
      </c>
      <c r="J198" s="102">
        <v>0</v>
      </c>
      <c r="K198" s="102">
        <v>1.65</v>
      </c>
      <c r="L198" s="102">
        <v>22.9</v>
      </c>
      <c r="M198" s="102">
        <v>7.78</v>
      </c>
    </row>
    <row r="199" spans="1:13">
      <c r="A199" s="103">
        <v>44390</v>
      </c>
      <c r="B199" s="102" t="s">
        <v>331</v>
      </c>
      <c r="C199" s="102" t="s">
        <v>155</v>
      </c>
      <c r="D199" s="102" t="s">
        <v>161</v>
      </c>
      <c r="E199" s="102" t="s">
        <v>167</v>
      </c>
      <c r="F199" s="102">
        <v>8</v>
      </c>
      <c r="G199" s="102">
        <v>450</v>
      </c>
      <c r="H199" s="102">
        <v>1.65</v>
      </c>
      <c r="I199" s="102">
        <v>0</v>
      </c>
      <c r="J199" s="102">
        <v>0</v>
      </c>
      <c r="K199" s="102">
        <v>1.65</v>
      </c>
      <c r="L199" s="102">
        <v>22.9</v>
      </c>
      <c r="M199" s="102">
        <v>7.78</v>
      </c>
    </row>
    <row r="200" spans="1:13">
      <c r="A200" s="103">
        <v>44390</v>
      </c>
      <c r="B200" s="102" t="s">
        <v>332</v>
      </c>
      <c r="C200" s="102" t="s">
        <v>154</v>
      </c>
      <c r="D200" s="102" t="s">
        <v>161</v>
      </c>
      <c r="E200" s="102" t="s">
        <v>167</v>
      </c>
      <c r="F200" s="102">
        <v>8</v>
      </c>
      <c r="G200" s="102">
        <v>500</v>
      </c>
      <c r="H200" s="102">
        <v>1.1000000000000001</v>
      </c>
      <c r="I200" s="102">
        <v>0</v>
      </c>
      <c r="J200" s="102">
        <v>0</v>
      </c>
      <c r="K200" s="102">
        <v>1.1000000000000001</v>
      </c>
      <c r="L200" s="102">
        <v>22.6</v>
      </c>
      <c r="M200" s="102">
        <v>7.76</v>
      </c>
    </row>
    <row r="201" spans="1:13">
      <c r="A201" s="103">
        <v>44390</v>
      </c>
      <c r="B201" s="102" t="s">
        <v>333</v>
      </c>
      <c r="C201" s="102" t="s">
        <v>155</v>
      </c>
      <c r="D201" s="102" t="s">
        <v>161</v>
      </c>
      <c r="E201" s="102" t="s">
        <v>167</v>
      </c>
      <c r="F201" s="102">
        <v>8</v>
      </c>
      <c r="G201" s="102">
        <v>500</v>
      </c>
      <c r="H201" s="102">
        <v>1.1000000000000001</v>
      </c>
      <c r="I201" s="102">
        <v>0</v>
      </c>
      <c r="J201" s="102">
        <v>0</v>
      </c>
      <c r="K201" s="102">
        <v>1.1000000000000001</v>
      </c>
      <c r="L201" s="102">
        <v>22.6</v>
      </c>
      <c r="M201" s="102">
        <v>7.76</v>
      </c>
    </row>
    <row r="202" spans="1:13">
      <c r="A202" s="103">
        <v>44390</v>
      </c>
      <c r="B202" s="102" t="s">
        <v>318</v>
      </c>
      <c r="C202" s="102" t="s">
        <v>154</v>
      </c>
      <c r="D202" s="102" t="s">
        <v>162</v>
      </c>
      <c r="E202" s="102" t="s">
        <v>166</v>
      </c>
      <c r="F202" s="102">
        <v>8</v>
      </c>
      <c r="G202" s="102">
        <v>540</v>
      </c>
      <c r="H202" s="102">
        <v>1.33</v>
      </c>
      <c r="I202" s="106">
        <f t="shared" ref="I202:I205" si="41">((1.5-H202)*1.75)/(1.5-0.65)</f>
        <v>0.34999999999999987</v>
      </c>
      <c r="J202" s="106">
        <f t="shared" ref="J202:J205" si="42">I202*6</f>
        <v>2.0999999999999992</v>
      </c>
      <c r="K202" s="102">
        <v>1.53</v>
      </c>
      <c r="L202" s="102">
        <v>24.4</v>
      </c>
      <c r="M202" s="102">
        <v>7.45</v>
      </c>
    </row>
    <row r="203" spans="1:13">
      <c r="A203" s="103">
        <v>44390</v>
      </c>
      <c r="B203" s="102" t="s">
        <v>319</v>
      </c>
      <c r="C203" s="102" t="s">
        <v>155</v>
      </c>
      <c r="D203" s="102" t="s">
        <v>162</v>
      </c>
      <c r="E203" s="102" t="s">
        <v>166</v>
      </c>
      <c r="F203" s="102">
        <v>8</v>
      </c>
      <c r="G203" s="102">
        <v>540</v>
      </c>
      <c r="H203" s="102">
        <v>1.33</v>
      </c>
      <c r="I203" s="106">
        <f t="shared" si="41"/>
        <v>0.34999999999999987</v>
      </c>
      <c r="J203" s="106">
        <f t="shared" si="42"/>
        <v>2.0999999999999992</v>
      </c>
      <c r="K203" s="102">
        <v>1.53</v>
      </c>
      <c r="L203" s="102">
        <v>24.4</v>
      </c>
      <c r="M203" s="102">
        <v>7.45</v>
      </c>
    </row>
    <row r="204" spans="1:13">
      <c r="A204" s="103">
        <v>44390</v>
      </c>
      <c r="B204" s="102" t="s">
        <v>320</v>
      </c>
      <c r="C204" s="102" t="s">
        <v>154</v>
      </c>
      <c r="D204" s="102" t="s">
        <v>162</v>
      </c>
      <c r="E204" s="102" t="s">
        <v>166</v>
      </c>
      <c r="F204" s="102">
        <v>8</v>
      </c>
      <c r="G204" s="102">
        <v>540</v>
      </c>
      <c r="H204" s="102">
        <v>1.33</v>
      </c>
      <c r="I204" s="106">
        <f t="shared" si="41"/>
        <v>0.34999999999999987</v>
      </c>
      <c r="J204" s="106">
        <f t="shared" si="42"/>
        <v>2.0999999999999992</v>
      </c>
      <c r="K204" s="102">
        <v>1.53</v>
      </c>
      <c r="L204" s="102">
        <v>24.4</v>
      </c>
      <c r="M204" s="102">
        <v>7.45</v>
      </c>
    </row>
    <row r="205" spans="1:13">
      <c r="A205" s="103">
        <v>44390</v>
      </c>
      <c r="B205" s="102" t="s">
        <v>321</v>
      </c>
      <c r="C205" s="102" t="s">
        <v>155</v>
      </c>
      <c r="D205" s="102" t="s">
        <v>162</v>
      </c>
      <c r="E205" s="102" t="s">
        <v>166</v>
      </c>
      <c r="F205" s="102">
        <v>8</v>
      </c>
      <c r="G205" s="102">
        <v>540</v>
      </c>
      <c r="H205" s="102">
        <v>1.33</v>
      </c>
      <c r="I205" s="106">
        <f t="shared" si="41"/>
        <v>0.34999999999999987</v>
      </c>
      <c r="J205" s="106">
        <f t="shared" si="42"/>
        <v>2.0999999999999992</v>
      </c>
      <c r="K205" s="102">
        <v>1.53</v>
      </c>
      <c r="L205" s="102">
        <v>24.4</v>
      </c>
      <c r="M205" s="102">
        <v>7.45</v>
      </c>
    </row>
    <row r="206" spans="1:13">
      <c r="A206" s="103">
        <v>44390</v>
      </c>
      <c r="B206" s="102" t="s">
        <v>366</v>
      </c>
      <c r="C206" s="102" t="s">
        <v>155</v>
      </c>
      <c r="D206" s="102" t="s">
        <v>163</v>
      </c>
      <c r="E206" s="102" t="s">
        <v>167</v>
      </c>
      <c r="F206" s="102">
        <v>8</v>
      </c>
      <c r="G206" s="102">
        <v>400</v>
      </c>
      <c r="H206" s="102">
        <v>1.27</v>
      </c>
      <c r="I206" s="109">
        <f t="shared" ref="I206:I209" si="43">((1.5-H206)*4)/(1.5-0.65)</f>
        <v>1.0823529411764705</v>
      </c>
      <c r="J206" s="106">
        <f t="shared" ref="J206:J209" si="44">I206*3</f>
        <v>3.2470588235294118</v>
      </c>
      <c r="K206" s="102">
        <v>1.54</v>
      </c>
      <c r="L206" s="102">
        <v>24.5</v>
      </c>
      <c r="M206" s="102">
        <v>7.63</v>
      </c>
    </row>
    <row r="207" spans="1:13">
      <c r="A207" s="103">
        <v>44390</v>
      </c>
      <c r="B207" s="102" t="s">
        <v>367</v>
      </c>
      <c r="C207" s="102" t="s">
        <v>154</v>
      </c>
      <c r="D207" s="102" t="s">
        <v>163</v>
      </c>
      <c r="E207" s="102" t="s">
        <v>167</v>
      </c>
      <c r="F207" s="102">
        <v>8</v>
      </c>
      <c r="G207" s="102">
        <v>400</v>
      </c>
      <c r="H207" s="102">
        <v>1.27</v>
      </c>
      <c r="I207" s="109">
        <f t="shared" si="43"/>
        <v>1.0823529411764705</v>
      </c>
      <c r="J207" s="106">
        <f t="shared" si="44"/>
        <v>3.2470588235294118</v>
      </c>
      <c r="K207" s="102">
        <v>1.54</v>
      </c>
      <c r="L207" s="102">
        <v>24.5</v>
      </c>
      <c r="M207" s="102">
        <v>7.63</v>
      </c>
    </row>
    <row r="208" spans="1:13">
      <c r="A208" s="103">
        <v>44390</v>
      </c>
      <c r="B208" s="102" t="s">
        <v>368</v>
      </c>
      <c r="C208" s="102" t="s">
        <v>155</v>
      </c>
      <c r="D208" s="102" t="s">
        <v>163</v>
      </c>
      <c r="E208" s="102" t="s">
        <v>167</v>
      </c>
      <c r="F208" s="102">
        <v>8</v>
      </c>
      <c r="G208" s="102">
        <v>420</v>
      </c>
      <c r="H208" s="102">
        <v>1.1000000000000001</v>
      </c>
      <c r="I208" s="109">
        <f t="shared" si="43"/>
        <v>1.8823529411764701</v>
      </c>
      <c r="J208" s="106">
        <f t="shared" si="44"/>
        <v>5.6470588235294104</v>
      </c>
      <c r="K208" s="102">
        <v>1.49</v>
      </c>
      <c r="L208" s="102">
        <v>24.7</v>
      </c>
      <c r="M208" s="102">
        <v>7.68</v>
      </c>
    </row>
    <row r="209" spans="1:13">
      <c r="A209" s="103">
        <v>44390</v>
      </c>
      <c r="B209" s="102" t="s">
        <v>369</v>
      </c>
      <c r="C209" s="102" t="s">
        <v>154</v>
      </c>
      <c r="D209" s="102" t="s">
        <v>163</v>
      </c>
      <c r="E209" s="102" t="s">
        <v>167</v>
      </c>
      <c r="F209" s="102">
        <v>8</v>
      </c>
      <c r="G209" s="102">
        <v>420</v>
      </c>
      <c r="H209" s="102">
        <v>1.1000000000000001</v>
      </c>
      <c r="I209" s="109">
        <f t="shared" si="43"/>
        <v>1.8823529411764701</v>
      </c>
      <c r="J209" s="106">
        <f t="shared" si="44"/>
        <v>5.6470588235294104</v>
      </c>
      <c r="K209" s="102">
        <v>1.49</v>
      </c>
      <c r="L209" s="102">
        <v>24.7</v>
      </c>
      <c r="M209" s="102">
        <v>7.68</v>
      </c>
    </row>
    <row r="210" spans="1:13">
      <c r="A210" s="103">
        <v>44390</v>
      </c>
      <c r="B210" s="102" t="s">
        <v>363</v>
      </c>
      <c r="C210" s="102" t="s">
        <v>154</v>
      </c>
      <c r="D210" s="102" t="s">
        <v>161</v>
      </c>
      <c r="E210" s="102" t="s">
        <v>166</v>
      </c>
      <c r="F210" s="102">
        <v>8</v>
      </c>
      <c r="G210" s="102">
        <v>500</v>
      </c>
      <c r="H210" s="102">
        <v>1.61</v>
      </c>
      <c r="I210" s="102">
        <v>0</v>
      </c>
      <c r="J210" s="102">
        <v>0</v>
      </c>
      <c r="K210" s="102">
        <v>1.61</v>
      </c>
      <c r="L210" s="102">
        <v>24.9</v>
      </c>
      <c r="M210" s="102">
        <v>7.89</v>
      </c>
    </row>
    <row r="211" spans="1:13">
      <c r="A211" s="103">
        <v>44390</v>
      </c>
      <c r="B211" s="102" t="s">
        <v>362</v>
      </c>
      <c r="C211" s="102" t="s">
        <v>155</v>
      </c>
      <c r="D211" s="102" t="s">
        <v>161</v>
      </c>
      <c r="E211" s="102" t="s">
        <v>166</v>
      </c>
      <c r="F211" s="102">
        <v>8</v>
      </c>
      <c r="G211" s="102">
        <v>500</v>
      </c>
      <c r="H211" s="102">
        <v>1.61</v>
      </c>
      <c r="I211" s="102">
        <v>0</v>
      </c>
      <c r="J211" s="102">
        <v>0</v>
      </c>
      <c r="K211" s="102">
        <v>1.61</v>
      </c>
      <c r="L211" s="102">
        <v>24.9</v>
      </c>
      <c r="M211" s="102">
        <v>7.89</v>
      </c>
    </row>
    <row r="212" spans="1:13">
      <c r="A212" s="103">
        <v>44390</v>
      </c>
      <c r="B212" s="102" t="s">
        <v>365</v>
      </c>
      <c r="C212" s="102" t="s">
        <v>154</v>
      </c>
      <c r="D212" s="102" t="s">
        <v>161</v>
      </c>
      <c r="E212" s="102" t="s">
        <v>166</v>
      </c>
      <c r="F212" s="102">
        <v>8</v>
      </c>
      <c r="G212" s="102">
        <v>500</v>
      </c>
      <c r="H212" s="102">
        <v>1.61</v>
      </c>
      <c r="I212" s="102">
        <v>0</v>
      </c>
      <c r="J212" s="102">
        <v>0</v>
      </c>
      <c r="K212" s="102">
        <v>1.61</v>
      </c>
      <c r="L212" s="102">
        <v>24.9</v>
      </c>
      <c r="M212" s="102">
        <v>7.89</v>
      </c>
    </row>
    <row r="213" spans="1:13">
      <c r="A213" s="103">
        <v>44390</v>
      </c>
      <c r="B213" s="102" t="s">
        <v>364</v>
      </c>
      <c r="C213" s="102" t="s">
        <v>155</v>
      </c>
      <c r="D213" s="102" t="s">
        <v>161</v>
      </c>
      <c r="E213" s="102" t="s">
        <v>166</v>
      </c>
      <c r="F213" s="102">
        <v>8</v>
      </c>
      <c r="G213" s="102">
        <v>500</v>
      </c>
      <c r="H213" s="102">
        <v>1.61</v>
      </c>
      <c r="I213" s="102">
        <v>0</v>
      </c>
      <c r="J213" s="102">
        <v>0</v>
      </c>
      <c r="K213" s="102">
        <v>1.61</v>
      </c>
      <c r="L213" s="102">
        <v>24.9</v>
      </c>
      <c r="M213" s="102">
        <v>7.89</v>
      </c>
    </row>
    <row r="214" spans="1:13">
      <c r="A214" s="103">
        <v>44390</v>
      </c>
      <c r="B214" s="102" t="s">
        <v>359</v>
      </c>
      <c r="C214" s="102" t="s">
        <v>154</v>
      </c>
      <c r="D214" s="102" t="s">
        <v>162</v>
      </c>
      <c r="E214" s="102" t="s">
        <v>167</v>
      </c>
      <c r="F214" s="102">
        <v>8</v>
      </c>
      <c r="G214" s="102">
        <v>390</v>
      </c>
      <c r="H214" s="102">
        <v>1.23</v>
      </c>
      <c r="I214" s="106">
        <f t="shared" ref="I214:I217" si="45">((1.5-H214)*1.75)/(1.5-0.65)</f>
        <v>0.55588235294117649</v>
      </c>
      <c r="J214" s="106">
        <f t="shared" ref="J214:J217" si="46">I214*3</f>
        <v>1.6676470588235295</v>
      </c>
      <c r="K214" s="102">
        <v>1.53</v>
      </c>
      <c r="L214" s="102">
        <v>25.1</v>
      </c>
      <c r="M214" s="102">
        <v>7.46</v>
      </c>
    </row>
    <row r="215" spans="1:13">
      <c r="A215" s="103">
        <v>44390</v>
      </c>
      <c r="B215" s="105" t="s">
        <v>360</v>
      </c>
      <c r="C215" s="102" t="s">
        <v>155</v>
      </c>
      <c r="D215" s="102" t="s">
        <v>162</v>
      </c>
      <c r="E215" s="102" t="s">
        <v>167</v>
      </c>
      <c r="F215" s="102">
        <v>8</v>
      </c>
      <c r="G215" s="102">
        <v>390</v>
      </c>
      <c r="H215" s="102">
        <v>1.23</v>
      </c>
      <c r="I215" s="106">
        <f t="shared" si="45"/>
        <v>0.55588235294117649</v>
      </c>
      <c r="J215" s="106">
        <f t="shared" si="46"/>
        <v>1.6676470588235295</v>
      </c>
      <c r="K215" s="102">
        <v>1.53</v>
      </c>
      <c r="L215" s="102">
        <v>25.1</v>
      </c>
      <c r="M215" s="102">
        <v>7.46</v>
      </c>
    </row>
    <row r="216" spans="1:13">
      <c r="A216" s="103">
        <v>44390</v>
      </c>
      <c r="B216" s="102" t="s">
        <v>361</v>
      </c>
      <c r="C216" s="102" t="s">
        <v>154</v>
      </c>
      <c r="D216" s="102" t="s">
        <v>162</v>
      </c>
      <c r="E216" s="102" t="s">
        <v>167</v>
      </c>
      <c r="F216" s="102">
        <v>8</v>
      </c>
      <c r="G216" s="102">
        <v>260</v>
      </c>
      <c r="H216" s="102">
        <v>1.29</v>
      </c>
      <c r="I216" s="106">
        <f t="shared" si="45"/>
        <v>0.43235294117647055</v>
      </c>
      <c r="J216" s="106">
        <f t="shared" si="46"/>
        <v>1.2970588235294116</v>
      </c>
      <c r="K216" s="102">
        <v>1.51</v>
      </c>
      <c r="L216" s="102">
        <v>25.1</v>
      </c>
      <c r="M216" s="102">
        <v>7.48</v>
      </c>
    </row>
    <row r="217" spans="1:13">
      <c r="A217" s="103">
        <v>44390</v>
      </c>
      <c r="B217" s="105" t="s">
        <v>358</v>
      </c>
      <c r="C217" s="102" t="s">
        <v>155</v>
      </c>
      <c r="D217" s="102" t="s">
        <v>162</v>
      </c>
      <c r="E217" s="102" t="s">
        <v>167</v>
      </c>
      <c r="F217" s="102">
        <v>8</v>
      </c>
      <c r="G217" s="102">
        <v>260</v>
      </c>
      <c r="H217" s="102">
        <v>1.29</v>
      </c>
      <c r="I217" s="106">
        <f t="shared" si="45"/>
        <v>0.43235294117647055</v>
      </c>
      <c r="J217" s="106">
        <f t="shared" si="46"/>
        <v>1.2970588235294116</v>
      </c>
      <c r="K217" s="102">
        <v>1.51</v>
      </c>
      <c r="L217" s="102">
        <v>25.1</v>
      </c>
      <c r="M217" s="102">
        <v>7.48</v>
      </c>
    </row>
    <row r="218" spans="1:13">
      <c r="A218" s="103">
        <v>44390</v>
      </c>
      <c r="B218" s="105" t="s">
        <v>322</v>
      </c>
      <c r="C218" s="102" t="s">
        <v>155</v>
      </c>
      <c r="D218" s="102" t="s">
        <v>163</v>
      </c>
      <c r="E218" s="102" t="s">
        <v>166</v>
      </c>
      <c r="F218" s="102">
        <v>8</v>
      </c>
      <c r="G218" s="102">
        <v>340</v>
      </c>
      <c r="H218" s="102">
        <v>1.3</v>
      </c>
      <c r="I218" s="109">
        <f t="shared" ref="I218:I221" si="47">((1.5-H218)*4)/(1.5-0.65)</f>
        <v>0.94117647058823506</v>
      </c>
      <c r="J218" s="106">
        <f t="shared" ref="J218:J221" si="48">I218*6</f>
        <v>5.6470588235294104</v>
      </c>
      <c r="K218" s="102">
        <v>1.53</v>
      </c>
      <c r="L218" s="102">
        <v>25.3</v>
      </c>
      <c r="M218" s="102">
        <v>7.68</v>
      </c>
    </row>
    <row r="219" spans="1:13">
      <c r="A219" s="103">
        <v>44390</v>
      </c>
      <c r="B219" s="102" t="s">
        <v>323</v>
      </c>
      <c r="C219" s="102" t="s">
        <v>154</v>
      </c>
      <c r="D219" s="102" t="s">
        <v>163</v>
      </c>
      <c r="E219" s="102" t="s">
        <v>166</v>
      </c>
      <c r="F219" s="102">
        <v>8</v>
      </c>
      <c r="G219" s="102">
        <v>340</v>
      </c>
      <c r="H219" s="102">
        <v>1.3</v>
      </c>
      <c r="I219" s="109">
        <f t="shared" si="47"/>
        <v>0.94117647058823506</v>
      </c>
      <c r="J219" s="106">
        <f t="shared" si="48"/>
        <v>5.6470588235294104</v>
      </c>
      <c r="K219" s="102">
        <v>1.53</v>
      </c>
      <c r="L219" s="102">
        <v>25.3</v>
      </c>
      <c r="M219" s="102">
        <v>7.68</v>
      </c>
    </row>
    <row r="220" spans="1:13">
      <c r="A220" s="103">
        <v>44390</v>
      </c>
      <c r="B220" s="105" t="s">
        <v>325</v>
      </c>
      <c r="C220" s="102" t="s">
        <v>155</v>
      </c>
      <c r="D220" s="102" t="s">
        <v>163</v>
      </c>
      <c r="E220" s="102" t="s">
        <v>166</v>
      </c>
      <c r="F220" s="102">
        <v>8</v>
      </c>
      <c r="G220" s="102">
        <v>340</v>
      </c>
      <c r="H220" s="102">
        <v>1.3</v>
      </c>
      <c r="I220" s="109">
        <f t="shared" si="47"/>
        <v>0.94117647058823506</v>
      </c>
      <c r="J220" s="106">
        <f t="shared" si="48"/>
        <v>5.6470588235294104</v>
      </c>
      <c r="K220" s="102">
        <v>1.53</v>
      </c>
      <c r="L220" s="102">
        <v>25.3</v>
      </c>
      <c r="M220" s="102">
        <v>7.68</v>
      </c>
    </row>
    <row r="221" spans="1:13">
      <c r="A221" s="103">
        <v>44390</v>
      </c>
      <c r="B221" s="102" t="s">
        <v>324</v>
      </c>
      <c r="C221" s="102" t="s">
        <v>154</v>
      </c>
      <c r="D221" s="102" t="s">
        <v>163</v>
      </c>
      <c r="E221" s="102" t="s">
        <v>166</v>
      </c>
      <c r="F221" s="102">
        <v>8</v>
      </c>
      <c r="G221" s="102">
        <v>340</v>
      </c>
      <c r="H221" s="102">
        <v>1.3</v>
      </c>
      <c r="I221" s="109">
        <f t="shared" si="47"/>
        <v>0.94117647058823506</v>
      </c>
      <c r="J221" s="106">
        <f t="shared" si="48"/>
        <v>5.6470588235294104</v>
      </c>
      <c r="K221" s="102">
        <v>1.53</v>
      </c>
      <c r="L221" s="102">
        <v>25.3</v>
      </c>
      <c r="M221" s="102">
        <v>7.68</v>
      </c>
    </row>
    <row r="222" spans="1:13">
      <c r="A222" s="103">
        <v>44390</v>
      </c>
      <c r="B222" s="102" t="s">
        <v>371</v>
      </c>
      <c r="C222" s="102" t="s">
        <v>387</v>
      </c>
      <c r="D222" s="102" t="s">
        <v>161</v>
      </c>
      <c r="E222" s="102" t="s">
        <v>167</v>
      </c>
      <c r="F222" s="102">
        <v>8</v>
      </c>
      <c r="G222" s="102">
        <v>330</v>
      </c>
      <c r="H222" s="102">
        <v>1.51</v>
      </c>
      <c r="I222" s="102">
        <v>0</v>
      </c>
      <c r="J222" s="102">
        <v>0</v>
      </c>
      <c r="K222" s="102">
        <v>1.51</v>
      </c>
      <c r="L222" s="102">
        <v>25.1</v>
      </c>
      <c r="M222" s="102">
        <v>7.84</v>
      </c>
    </row>
    <row r="223" spans="1:13">
      <c r="A223" s="103">
        <v>44390</v>
      </c>
      <c r="B223" s="102" t="s">
        <v>370</v>
      </c>
      <c r="C223" s="102" t="s">
        <v>154</v>
      </c>
      <c r="D223" s="102" t="s">
        <v>161</v>
      </c>
      <c r="E223" s="102" t="s">
        <v>167</v>
      </c>
      <c r="F223" s="102">
        <v>8</v>
      </c>
      <c r="G223" s="102">
        <v>330</v>
      </c>
      <c r="H223" s="102">
        <v>1.51</v>
      </c>
      <c r="I223" s="102">
        <v>0</v>
      </c>
      <c r="J223" s="102">
        <v>0</v>
      </c>
      <c r="K223" s="102">
        <v>1.51</v>
      </c>
      <c r="L223" s="102">
        <v>25.1</v>
      </c>
      <c r="M223" s="102">
        <v>7.84</v>
      </c>
    </row>
    <row r="224" spans="1:13">
      <c r="A224" s="103">
        <v>44390</v>
      </c>
      <c r="B224" s="102" t="s">
        <v>373</v>
      </c>
      <c r="C224" s="102" t="s">
        <v>154</v>
      </c>
      <c r="D224" s="102" t="s">
        <v>161</v>
      </c>
      <c r="E224" s="102" t="s">
        <v>167</v>
      </c>
      <c r="F224" s="102">
        <v>8</v>
      </c>
      <c r="G224" s="102">
        <v>225</v>
      </c>
      <c r="H224" s="102">
        <v>1.63</v>
      </c>
      <c r="I224" s="102">
        <v>0</v>
      </c>
      <c r="J224" s="102">
        <v>0</v>
      </c>
      <c r="K224" s="102">
        <v>1.63</v>
      </c>
      <c r="L224" s="102">
        <v>25.2</v>
      </c>
      <c r="M224" s="102">
        <v>7.8</v>
      </c>
    </row>
    <row r="225" spans="1:13">
      <c r="A225" s="103">
        <v>44390</v>
      </c>
      <c r="B225" s="102" t="s">
        <v>372</v>
      </c>
      <c r="C225" s="102" t="s">
        <v>155</v>
      </c>
      <c r="D225" s="102" t="s">
        <v>161</v>
      </c>
      <c r="E225" s="102" t="s">
        <v>167</v>
      </c>
      <c r="F225" s="102">
        <v>8</v>
      </c>
      <c r="G225" s="102">
        <v>225</v>
      </c>
      <c r="H225" s="102">
        <v>1.63</v>
      </c>
      <c r="I225" s="102">
        <v>0</v>
      </c>
      <c r="J225" s="102">
        <v>0</v>
      </c>
      <c r="K225" s="102">
        <v>1.63</v>
      </c>
      <c r="L225" s="102">
        <v>25.2</v>
      </c>
      <c r="M225" s="102">
        <v>7.8</v>
      </c>
    </row>
    <row r="226" spans="1:13">
      <c r="A226" s="103">
        <v>44390</v>
      </c>
      <c r="B226" s="102" t="s">
        <v>334</v>
      </c>
      <c r="C226" s="102" t="s">
        <v>155</v>
      </c>
      <c r="D226" s="102" t="s">
        <v>162</v>
      </c>
      <c r="E226" s="102" t="s">
        <v>166</v>
      </c>
      <c r="F226" s="102">
        <v>8</v>
      </c>
      <c r="G226" s="102">
        <v>650</v>
      </c>
      <c r="H226" s="102">
        <v>1.45</v>
      </c>
      <c r="I226" s="106">
        <f t="shared" ref="I226:I229" si="49">((1.5-H226)*1.75)/(1.5-0.65)</f>
        <v>0.10294117647058833</v>
      </c>
      <c r="J226" s="106">
        <f t="shared" ref="J226:J233" si="50">I226*6</f>
        <v>0.61764705882352999</v>
      </c>
      <c r="K226" s="102">
        <v>1.49</v>
      </c>
      <c r="L226" s="102">
        <v>24.7</v>
      </c>
      <c r="M226" s="102">
        <v>7.58</v>
      </c>
    </row>
    <row r="227" spans="1:13">
      <c r="A227" s="103">
        <v>44390</v>
      </c>
      <c r="B227" s="102" t="s">
        <v>335</v>
      </c>
      <c r="C227" s="102" t="s">
        <v>154</v>
      </c>
      <c r="D227" s="102" t="s">
        <v>162</v>
      </c>
      <c r="E227" s="102" t="s">
        <v>166</v>
      </c>
      <c r="F227" s="102">
        <v>8</v>
      </c>
      <c r="G227" s="102">
        <v>650</v>
      </c>
      <c r="H227" s="102">
        <v>1.45</v>
      </c>
      <c r="I227" s="106">
        <f t="shared" si="49"/>
        <v>0.10294117647058833</v>
      </c>
      <c r="J227" s="106">
        <f t="shared" si="50"/>
        <v>0.61764705882352999</v>
      </c>
      <c r="K227" s="102">
        <v>1.49</v>
      </c>
      <c r="L227" s="102">
        <v>24.7</v>
      </c>
      <c r="M227" s="102">
        <v>7.58</v>
      </c>
    </row>
    <row r="228" spans="1:13">
      <c r="A228" s="103">
        <v>44390</v>
      </c>
      <c r="B228" s="102" t="s">
        <v>336</v>
      </c>
      <c r="C228" s="102" t="s">
        <v>155</v>
      </c>
      <c r="D228" s="102" t="s">
        <v>162</v>
      </c>
      <c r="E228" s="102" t="s">
        <v>166</v>
      </c>
      <c r="F228" s="102">
        <v>8</v>
      </c>
      <c r="G228" s="102">
        <v>650</v>
      </c>
      <c r="H228" s="102">
        <v>1.45</v>
      </c>
      <c r="I228" s="106">
        <f t="shared" si="49"/>
        <v>0.10294117647058833</v>
      </c>
      <c r="J228" s="106">
        <f t="shared" si="50"/>
        <v>0.61764705882352999</v>
      </c>
      <c r="K228" s="102">
        <v>1.49</v>
      </c>
      <c r="L228" s="102">
        <v>24.7</v>
      </c>
      <c r="M228" s="102">
        <v>7.58</v>
      </c>
    </row>
    <row r="229" spans="1:13">
      <c r="A229" s="103">
        <v>44390</v>
      </c>
      <c r="B229" s="102" t="s">
        <v>337</v>
      </c>
      <c r="C229" s="102" t="s">
        <v>154</v>
      </c>
      <c r="D229" s="102" t="s">
        <v>162</v>
      </c>
      <c r="E229" s="102" t="s">
        <v>166</v>
      </c>
      <c r="F229" s="102">
        <v>8</v>
      </c>
      <c r="G229" s="102">
        <v>650</v>
      </c>
      <c r="H229" s="102">
        <v>1.45</v>
      </c>
      <c r="I229" s="106">
        <f t="shared" si="49"/>
        <v>0.10294117647058833</v>
      </c>
      <c r="J229" s="106">
        <f t="shared" si="50"/>
        <v>0.61764705882352999</v>
      </c>
      <c r="K229" s="102">
        <v>1.49</v>
      </c>
      <c r="L229" s="102">
        <v>24.7</v>
      </c>
      <c r="M229" s="102">
        <v>7.58</v>
      </c>
    </row>
    <row r="230" spans="1:13">
      <c r="A230" s="103">
        <v>44390</v>
      </c>
      <c r="B230" s="105" t="s">
        <v>326</v>
      </c>
      <c r="C230" s="102" t="s">
        <v>155</v>
      </c>
      <c r="D230" s="102" t="s">
        <v>163</v>
      </c>
      <c r="E230" s="102" t="s">
        <v>166</v>
      </c>
      <c r="F230" s="102">
        <v>8</v>
      </c>
      <c r="G230" s="102">
        <v>450</v>
      </c>
      <c r="H230" s="102">
        <v>1.38</v>
      </c>
      <c r="I230" s="109">
        <f t="shared" ref="I230:I233" si="51">((1.5-H230)*4)/(1.5-0.65)</f>
        <v>0.56470588235294172</v>
      </c>
      <c r="J230" s="106">
        <f t="shared" si="50"/>
        <v>3.3882352941176501</v>
      </c>
      <c r="K230" s="102">
        <v>1.55</v>
      </c>
      <c r="L230" s="102">
        <v>23.9</v>
      </c>
      <c r="M230" s="102">
        <v>7.62</v>
      </c>
    </row>
    <row r="231" spans="1:13">
      <c r="A231" s="103">
        <v>44390</v>
      </c>
      <c r="B231" s="102" t="s">
        <v>327</v>
      </c>
      <c r="C231" s="102" t="s">
        <v>154</v>
      </c>
      <c r="D231" s="102" t="s">
        <v>163</v>
      </c>
      <c r="E231" s="102" t="s">
        <v>166</v>
      </c>
      <c r="F231" s="102">
        <v>8</v>
      </c>
      <c r="G231" s="102">
        <v>450</v>
      </c>
      <c r="H231" s="102">
        <v>1.38</v>
      </c>
      <c r="I231" s="109">
        <f t="shared" si="51"/>
        <v>0.56470588235294172</v>
      </c>
      <c r="J231" s="106">
        <f t="shared" si="50"/>
        <v>3.3882352941176501</v>
      </c>
      <c r="K231" s="102">
        <v>1.55</v>
      </c>
      <c r="L231" s="102">
        <v>23.9</v>
      </c>
      <c r="M231" s="102">
        <v>7.62</v>
      </c>
    </row>
    <row r="232" spans="1:13">
      <c r="A232" s="103">
        <v>44390</v>
      </c>
      <c r="B232" s="105" t="s">
        <v>328</v>
      </c>
      <c r="C232" s="102" t="s">
        <v>155</v>
      </c>
      <c r="D232" s="102" t="s">
        <v>163</v>
      </c>
      <c r="E232" s="102" t="s">
        <v>166</v>
      </c>
      <c r="F232" s="102">
        <v>8</v>
      </c>
      <c r="G232" s="102">
        <v>450</v>
      </c>
      <c r="H232" s="102">
        <v>1.38</v>
      </c>
      <c r="I232" s="109">
        <f>((1.5-H232)*4)/(1.5-0.65)</f>
        <v>0.56470588235294172</v>
      </c>
      <c r="J232" s="106">
        <f t="shared" si="50"/>
        <v>3.3882352941176501</v>
      </c>
      <c r="K232" s="102">
        <v>1.55</v>
      </c>
      <c r="L232" s="102">
        <v>23.9</v>
      </c>
      <c r="M232" s="102">
        <v>7.62</v>
      </c>
    </row>
    <row r="233" spans="1:13">
      <c r="A233" s="103">
        <v>44390</v>
      </c>
      <c r="B233" s="102" t="s">
        <v>329</v>
      </c>
      <c r="C233" s="102" t="s">
        <v>154</v>
      </c>
      <c r="D233" s="102" t="s">
        <v>163</v>
      </c>
      <c r="E233" s="102" t="s">
        <v>166</v>
      </c>
      <c r="F233" s="102">
        <v>8</v>
      </c>
      <c r="G233" s="102">
        <v>450</v>
      </c>
      <c r="H233" s="102">
        <v>1.38</v>
      </c>
      <c r="I233" s="109">
        <f t="shared" si="51"/>
        <v>0.56470588235294172</v>
      </c>
      <c r="J233" s="106">
        <f t="shared" si="50"/>
        <v>3.3882352941176501</v>
      </c>
      <c r="K233" s="102">
        <v>1.55</v>
      </c>
      <c r="L233" s="102">
        <v>23.9</v>
      </c>
      <c r="M233" s="102">
        <v>7.62</v>
      </c>
    </row>
    <row r="234" spans="1:13">
      <c r="A234" s="103">
        <v>44390</v>
      </c>
      <c r="B234" s="105" t="s">
        <v>355</v>
      </c>
      <c r="C234" s="102" t="s">
        <v>155</v>
      </c>
      <c r="D234" s="102" t="s">
        <v>162</v>
      </c>
      <c r="E234" s="102" t="s">
        <v>166</v>
      </c>
      <c r="F234" s="102">
        <v>8</v>
      </c>
      <c r="G234" s="102">
        <v>320</v>
      </c>
      <c r="H234" s="102">
        <v>1.43</v>
      </c>
      <c r="I234" s="106">
        <f t="shared" ref="I234:I237" si="52">((1.5-H234)*1.75)/(1.5-0.65)</f>
        <v>0.14411764705882366</v>
      </c>
      <c r="J234" s="106">
        <f t="shared" ref="J234:J241" si="53">I234*6</f>
        <v>0.86470588235294188</v>
      </c>
      <c r="K234" s="102">
        <v>1.54</v>
      </c>
      <c r="L234" s="102">
        <v>24.5</v>
      </c>
      <c r="M234" s="102">
        <v>7.46</v>
      </c>
    </row>
    <row r="235" spans="1:13">
      <c r="A235" s="103">
        <v>44390</v>
      </c>
      <c r="B235" s="102" t="s">
        <v>354</v>
      </c>
      <c r="C235" s="102" t="s">
        <v>154</v>
      </c>
      <c r="D235" s="102" t="s">
        <v>162</v>
      </c>
      <c r="E235" s="102" t="s">
        <v>166</v>
      </c>
      <c r="F235" s="102">
        <v>8</v>
      </c>
      <c r="G235" s="102">
        <v>320</v>
      </c>
      <c r="H235" s="102">
        <v>1.43</v>
      </c>
      <c r="I235" s="106">
        <f t="shared" si="52"/>
        <v>0.14411764705882366</v>
      </c>
      <c r="J235" s="106">
        <f t="shared" si="53"/>
        <v>0.86470588235294188</v>
      </c>
      <c r="K235" s="102">
        <v>1.54</v>
      </c>
      <c r="L235" s="102">
        <v>24.5</v>
      </c>
      <c r="M235" s="102">
        <v>7.46</v>
      </c>
    </row>
    <row r="236" spans="1:13">
      <c r="A236" s="103">
        <v>44390</v>
      </c>
      <c r="B236" s="105" t="s">
        <v>357</v>
      </c>
      <c r="C236" s="102" t="s">
        <v>155</v>
      </c>
      <c r="D236" s="102" t="s">
        <v>162</v>
      </c>
      <c r="E236" s="102" t="s">
        <v>166</v>
      </c>
      <c r="F236" s="102">
        <v>8</v>
      </c>
      <c r="G236" s="102">
        <v>320</v>
      </c>
      <c r="H236" s="102">
        <v>1.43</v>
      </c>
      <c r="I236" s="106">
        <f t="shared" si="52"/>
        <v>0.14411764705882366</v>
      </c>
      <c r="J236" s="106">
        <f t="shared" si="53"/>
        <v>0.86470588235294188</v>
      </c>
      <c r="K236" s="102">
        <v>1.54</v>
      </c>
      <c r="L236" s="102">
        <v>24.5</v>
      </c>
      <c r="M236" s="102">
        <v>7.46</v>
      </c>
    </row>
    <row r="237" spans="1:13">
      <c r="A237" s="103">
        <v>44390</v>
      </c>
      <c r="B237" s="102" t="s">
        <v>356</v>
      </c>
      <c r="C237" s="102" t="s">
        <v>154</v>
      </c>
      <c r="D237" s="102" t="s">
        <v>162</v>
      </c>
      <c r="E237" s="102" t="s">
        <v>166</v>
      </c>
      <c r="F237" s="102">
        <v>8</v>
      </c>
      <c r="G237" s="102">
        <v>320</v>
      </c>
      <c r="H237" s="102">
        <v>1.43</v>
      </c>
      <c r="I237" s="106">
        <f t="shared" si="52"/>
        <v>0.14411764705882366</v>
      </c>
      <c r="J237" s="106">
        <f t="shared" si="53"/>
        <v>0.86470588235294188</v>
      </c>
      <c r="K237" s="102">
        <v>1.54</v>
      </c>
      <c r="L237" s="102">
        <v>24.5</v>
      </c>
      <c r="M237" s="102">
        <v>7.46</v>
      </c>
    </row>
    <row r="238" spans="1:13">
      <c r="A238" s="103">
        <v>44390</v>
      </c>
      <c r="B238" s="105" t="s">
        <v>350</v>
      </c>
      <c r="C238" s="102" t="s">
        <v>155</v>
      </c>
      <c r="D238" s="102" t="s">
        <v>163</v>
      </c>
      <c r="E238" s="102" t="s">
        <v>166</v>
      </c>
      <c r="F238" s="102">
        <v>8</v>
      </c>
      <c r="G238" s="102">
        <v>600</v>
      </c>
      <c r="H238" s="102">
        <v>1.39</v>
      </c>
      <c r="I238" s="109">
        <f t="shared" ref="I238:I241" si="54">((1.5-H238)*4)/(1.5-0.65)</f>
        <v>0.5176470588235299</v>
      </c>
      <c r="J238" s="106">
        <f>I238*6</f>
        <v>3.1058823529411796</v>
      </c>
      <c r="K238" s="102">
        <v>1.51</v>
      </c>
      <c r="L238" s="102">
        <v>23.6</v>
      </c>
      <c r="M238" s="102">
        <v>7.61</v>
      </c>
    </row>
    <row r="239" spans="1:13">
      <c r="A239" s="103">
        <v>44390</v>
      </c>
      <c r="B239" s="102" t="s">
        <v>351</v>
      </c>
      <c r="C239" s="102" t="s">
        <v>154</v>
      </c>
      <c r="D239" s="102" t="s">
        <v>163</v>
      </c>
      <c r="E239" s="102" t="s">
        <v>166</v>
      </c>
      <c r="F239" s="102">
        <v>8</v>
      </c>
      <c r="G239" s="102">
        <v>600</v>
      </c>
      <c r="H239" s="102">
        <v>1.39</v>
      </c>
      <c r="I239" s="109">
        <f t="shared" si="54"/>
        <v>0.5176470588235299</v>
      </c>
      <c r="J239" s="106">
        <f t="shared" si="53"/>
        <v>3.1058823529411796</v>
      </c>
      <c r="K239" s="102">
        <v>1.51</v>
      </c>
      <c r="L239" s="102">
        <v>23.6</v>
      </c>
      <c r="M239" s="102">
        <v>7.61</v>
      </c>
    </row>
    <row r="240" spans="1:13">
      <c r="A240" s="103">
        <v>44390</v>
      </c>
      <c r="B240" s="105" t="s">
        <v>352</v>
      </c>
      <c r="C240" s="102" t="s">
        <v>155</v>
      </c>
      <c r="D240" s="102" t="s">
        <v>163</v>
      </c>
      <c r="E240" s="102" t="s">
        <v>166</v>
      </c>
      <c r="F240" s="102">
        <v>8</v>
      </c>
      <c r="G240" s="102">
        <v>600</v>
      </c>
      <c r="H240" s="102">
        <v>1.39</v>
      </c>
      <c r="I240" s="109">
        <f t="shared" si="54"/>
        <v>0.5176470588235299</v>
      </c>
      <c r="J240" s="106">
        <f t="shared" si="53"/>
        <v>3.1058823529411796</v>
      </c>
      <c r="K240" s="102">
        <v>1.51</v>
      </c>
      <c r="L240" s="102">
        <v>23.6</v>
      </c>
      <c r="M240" s="102">
        <v>7.61</v>
      </c>
    </row>
    <row r="241" spans="1:16">
      <c r="A241" s="103">
        <v>44390</v>
      </c>
      <c r="B241" s="102" t="s">
        <v>353</v>
      </c>
      <c r="C241" s="102" t="s">
        <v>154</v>
      </c>
      <c r="D241" s="102" t="s">
        <v>163</v>
      </c>
      <c r="E241" s="102" t="s">
        <v>166</v>
      </c>
      <c r="F241" s="102">
        <v>8</v>
      </c>
      <c r="G241" s="102">
        <v>600</v>
      </c>
      <c r="H241" s="102">
        <v>1.39</v>
      </c>
      <c r="I241" s="109">
        <f t="shared" si="54"/>
        <v>0.5176470588235299</v>
      </c>
      <c r="J241" s="106">
        <f t="shared" si="53"/>
        <v>3.1058823529411796</v>
      </c>
      <c r="K241" s="102">
        <v>1.51</v>
      </c>
      <c r="L241" s="102">
        <v>23.6</v>
      </c>
      <c r="M241" s="102">
        <v>7.61</v>
      </c>
    </row>
    <row r="242" spans="1:16">
      <c r="A242" s="103">
        <v>44392</v>
      </c>
      <c r="B242" s="102" t="s">
        <v>302</v>
      </c>
      <c r="C242" s="102" t="s">
        <v>155</v>
      </c>
      <c r="D242" s="102" t="s">
        <v>161</v>
      </c>
      <c r="E242" s="102" t="s">
        <v>166</v>
      </c>
      <c r="F242" s="102">
        <v>10</v>
      </c>
      <c r="I242" s="109"/>
      <c r="J242" s="106"/>
      <c r="O242" s="102">
        <v>6</v>
      </c>
      <c r="P242" s="112">
        <f>O242/6</f>
        <v>1</v>
      </c>
    </row>
    <row r="243" spans="1:16">
      <c r="A243" s="103">
        <v>44392</v>
      </c>
      <c r="B243" s="102" t="s">
        <v>303</v>
      </c>
      <c r="C243" s="102" t="s">
        <v>154</v>
      </c>
      <c r="D243" s="102" t="s">
        <v>161</v>
      </c>
      <c r="E243" s="102" t="s">
        <v>166</v>
      </c>
      <c r="F243" s="102">
        <v>10</v>
      </c>
      <c r="I243" s="109"/>
      <c r="J243" s="106"/>
      <c r="O243" s="102">
        <v>2</v>
      </c>
      <c r="P243" s="112">
        <f>O243/2</f>
        <v>1</v>
      </c>
    </row>
    <row r="244" spans="1:16">
      <c r="A244" s="103">
        <v>44392</v>
      </c>
      <c r="B244" s="102" t="s">
        <v>305</v>
      </c>
      <c r="C244" s="102" t="s">
        <v>155</v>
      </c>
      <c r="D244" s="102" t="s">
        <v>161</v>
      </c>
      <c r="E244" s="102" t="s">
        <v>166</v>
      </c>
      <c r="F244" s="102">
        <v>10</v>
      </c>
      <c r="I244" s="109"/>
      <c r="J244" s="106"/>
      <c r="O244" s="102">
        <v>6</v>
      </c>
      <c r="P244" s="112">
        <f>O244/6</f>
        <v>1</v>
      </c>
    </row>
    <row r="245" spans="1:16">
      <c r="A245" s="103">
        <v>44392</v>
      </c>
      <c r="B245" s="102" t="s">
        <v>304</v>
      </c>
      <c r="C245" s="102" t="s">
        <v>154</v>
      </c>
      <c r="D245" s="102" t="s">
        <v>161</v>
      </c>
      <c r="E245" s="102" t="s">
        <v>166</v>
      </c>
      <c r="F245" s="102">
        <v>10</v>
      </c>
      <c r="I245" s="109"/>
      <c r="J245" s="106"/>
      <c r="O245" s="102">
        <v>2</v>
      </c>
      <c r="P245" s="112">
        <f t="shared" ref="P245:P246" si="55">O245/2</f>
        <v>1</v>
      </c>
    </row>
    <row r="246" spans="1:16">
      <c r="A246" s="103">
        <v>44392</v>
      </c>
      <c r="B246" s="102" t="s">
        <v>306</v>
      </c>
      <c r="C246" s="102" t="s">
        <v>154</v>
      </c>
      <c r="D246" s="102" t="s">
        <v>162</v>
      </c>
      <c r="E246" s="102" t="s">
        <v>167</v>
      </c>
      <c r="F246" s="102">
        <v>10</v>
      </c>
      <c r="I246" s="109"/>
      <c r="J246" s="106"/>
      <c r="O246" s="102">
        <v>2</v>
      </c>
      <c r="P246" s="112">
        <f t="shared" si="55"/>
        <v>1</v>
      </c>
    </row>
    <row r="247" spans="1:16">
      <c r="A247" s="103">
        <v>44392</v>
      </c>
      <c r="B247" s="102" t="s">
        <v>307</v>
      </c>
      <c r="C247" s="102" t="s">
        <v>155</v>
      </c>
      <c r="D247" s="102" t="s">
        <v>162</v>
      </c>
      <c r="E247" s="102" t="s">
        <v>167</v>
      </c>
      <c r="F247" s="102">
        <v>10</v>
      </c>
      <c r="I247" s="109"/>
      <c r="J247" s="106"/>
      <c r="O247" s="102">
        <v>6</v>
      </c>
      <c r="P247" s="112">
        <f>O247/6</f>
        <v>1</v>
      </c>
    </row>
    <row r="248" spans="1:16">
      <c r="A248" s="103">
        <v>44392</v>
      </c>
      <c r="B248" s="102" t="s">
        <v>308</v>
      </c>
      <c r="C248" s="102" t="s">
        <v>154</v>
      </c>
      <c r="D248" s="102" t="s">
        <v>162</v>
      </c>
      <c r="E248" s="102" t="s">
        <v>167</v>
      </c>
      <c r="F248" s="102">
        <v>10</v>
      </c>
      <c r="I248" s="109"/>
      <c r="J248" s="106"/>
      <c r="O248" s="102">
        <v>2</v>
      </c>
      <c r="P248" s="112">
        <f>O248/2</f>
        <v>1</v>
      </c>
    </row>
    <row r="249" spans="1:16">
      <c r="A249" s="103">
        <v>44392</v>
      </c>
      <c r="B249" s="102" t="s">
        <v>309</v>
      </c>
      <c r="C249" s="102" t="s">
        <v>155</v>
      </c>
      <c r="D249" s="102" t="s">
        <v>162</v>
      </c>
      <c r="E249" s="102" t="s">
        <v>167</v>
      </c>
      <c r="F249" s="102">
        <v>10</v>
      </c>
      <c r="I249" s="109"/>
      <c r="J249" s="106"/>
      <c r="O249" s="102">
        <v>6</v>
      </c>
      <c r="P249" s="112">
        <f>O249/6</f>
        <v>1</v>
      </c>
    </row>
    <row r="250" spans="1:16">
      <c r="A250" s="103">
        <v>44392</v>
      </c>
      <c r="B250" s="102" t="s">
        <v>311</v>
      </c>
      <c r="C250" s="102" t="s">
        <v>154</v>
      </c>
      <c r="D250" s="102" t="s">
        <v>163</v>
      </c>
      <c r="E250" s="102" t="s">
        <v>166</v>
      </c>
      <c r="F250" s="102">
        <v>10</v>
      </c>
      <c r="I250" s="109"/>
      <c r="J250" s="106"/>
      <c r="O250" s="102">
        <v>2</v>
      </c>
      <c r="P250" s="112">
        <f>O250/2</f>
        <v>1</v>
      </c>
    </row>
    <row r="251" spans="1:16">
      <c r="A251" s="103">
        <v>44392</v>
      </c>
      <c r="B251" s="102" t="s">
        <v>310</v>
      </c>
      <c r="C251" s="102" t="s">
        <v>155</v>
      </c>
      <c r="D251" s="102" t="s">
        <v>163</v>
      </c>
      <c r="E251" s="102" t="s">
        <v>166</v>
      </c>
      <c r="F251" s="102">
        <v>10</v>
      </c>
      <c r="I251" s="109"/>
      <c r="J251" s="106"/>
      <c r="O251" s="102">
        <v>6</v>
      </c>
      <c r="P251" s="112">
        <f t="shared" ref="P251:P256" si="56">O251/6</f>
        <v>1</v>
      </c>
    </row>
    <row r="252" spans="1:16">
      <c r="A252" s="103">
        <v>44392</v>
      </c>
      <c r="B252" s="102" t="s">
        <v>313</v>
      </c>
      <c r="C252" s="102" t="s">
        <v>155</v>
      </c>
      <c r="D252" s="102" t="s">
        <v>163</v>
      </c>
      <c r="E252" s="102" t="s">
        <v>166</v>
      </c>
      <c r="F252" s="102">
        <v>10</v>
      </c>
      <c r="I252" s="109"/>
      <c r="J252" s="106"/>
      <c r="O252" s="102">
        <v>5</v>
      </c>
      <c r="P252" s="112">
        <f t="shared" si="56"/>
        <v>0.83333333333333337</v>
      </c>
    </row>
    <row r="253" spans="1:16">
      <c r="A253" s="103">
        <v>44392</v>
      </c>
      <c r="B253" s="102" t="s">
        <v>312</v>
      </c>
      <c r="C253" s="102" t="s">
        <v>154</v>
      </c>
      <c r="D253" s="102" t="s">
        <v>163</v>
      </c>
      <c r="E253" s="102" t="s">
        <v>166</v>
      </c>
      <c r="F253" s="102">
        <v>10</v>
      </c>
      <c r="I253" s="109"/>
      <c r="J253" s="106"/>
      <c r="O253" s="102">
        <v>2</v>
      </c>
      <c r="P253" s="112">
        <f>O253/2</f>
        <v>1</v>
      </c>
    </row>
    <row r="254" spans="1:16">
      <c r="A254" s="103">
        <v>44392</v>
      </c>
      <c r="B254" s="102" t="s">
        <v>315</v>
      </c>
      <c r="C254" s="102" t="s">
        <v>155</v>
      </c>
      <c r="D254" s="102" t="s">
        <v>161</v>
      </c>
      <c r="E254" s="102" t="s">
        <v>167</v>
      </c>
      <c r="F254" s="102">
        <v>10</v>
      </c>
      <c r="I254" s="109"/>
      <c r="J254" s="106"/>
      <c r="O254" s="102">
        <v>5</v>
      </c>
      <c r="P254" s="112">
        <f t="shared" si="56"/>
        <v>0.83333333333333337</v>
      </c>
    </row>
    <row r="255" spans="1:16">
      <c r="A255" s="103">
        <v>44392</v>
      </c>
      <c r="B255" s="102" t="s">
        <v>314</v>
      </c>
      <c r="C255" s="102" t="s">
        <v>154</v>
      </c>
      <c r="D255" s="102" t="s">
        <v>161</v>
      </c>
      <c r="E255" s="102" t="s">
        <v>167</v>
      </c>
      <c r="F255" s="102">
        <v>10</v>
      </c>
      <c r="I255" s="109"/>
      <c r="J255" s="106"/>
      <c r="O255" s="102">
        <v>2</v>
      </c>
      <c r="P255" s="112">
        <f>O255/2</f>
        <v>1</v>
      </c>
    </row>
    <row r="256" spans="1:16">
      <c r="A256" s="103">
        <v>44392</v>
      </c>
      <c r="B256" s="102" t="s">
        <v>317</v>
      </c>
      <c r="C256" s="102" t="s">
        <v>155</v>
      </c>
      <c r="D256" s="102" t="s">
        <v>161</v>
      </c>
      <c r="E256" s="102" t="s">
        <v>167</v>
      </c>
      <c r="F256" s="102">
        <v>10</v>
      </c>
      <c r="I256" s="109"/>
      <c r="J256" s="106"/>
      <c r="O256" s="102">
        <v>5</v>
      </c>
      <c r="P256" s="112">
        <f t="shared" si="56"/>
        <v>0.83333333333333337</v>
      </c>
    </row>
    <row r="257" spans="1:16">
      <c r="A257" s="103">
        <v>44392</v>
      </c>
      <c r="B257" s="102" t="s">
        <v>316</v>
      </c>
      <c r="C257" s="102" t="s">
        <v>154</v>
      </c>
      <c r="D257" s="102" t="s">
        <v>161</v>
      </c>
      <c r="E257" s="102" t="s">
        <v>167</v>
      </c>
      <c r="F257" s="102">
        <v>10</v>
      </c>
      <c r="I257" s="109"/>
      <c r="J257" s="106"/>
      <c r="O257" s="102">
        <v>2</v>
      </c>
      <c r="P257" s="112">
        <f t="shared" ref="P257:P258" si="57">O257/2</f>
        <v>1</v>
      </c>
    </row>
    <row r="258" spans="1:16">
      <c r="A258" s="103">
        <v>44392</v>
      </c>
      <c r="B258" s="102" t="s">
        <v>294</v>
      </c>
      <c r="C258" s="102" t="s">
        <v>154</v>
      </c>
      <c r="D258" s="102" t="s">
        <v>162</v>
      </c>
      <c r="E258" s="102" t="s">
        <v>166</v>
      </c>
      <c r="F258" s="102">
        <v>10</v>
      </c>
      <c r="I258" s="109"/>
      <c r="J258" s="106"/>
      <c r="O258" s="102">
        <v>2</v>
      </c>
      <c r="P258" s="112">
        <f t="shared" si="57"/>
        <v>1</v>
      </c>
    </row>
    <row r="259" spans="1:16">
      <c r="A259" s="103">
        <v>44392</v>
      </c>
      <c r="B259" s="102" t="s">
        <v>295</v>
      </c>
      <c r="C259" s="102" t="s">
        <v>155</v>
      </c>
      <c r="D259" s="102" t="s">
        <v>162</v>
      </c>
      <c r="E259" s="102" t="s">
        <v>166</v>
      </c>
      <c r="F259" s="102">
        <v>10</v>
      </c>
      <c r="I259" s="109"/>
      <c r="J259" s="106"/>
      <c r="O259" s="102">
        <v>4</v>
      </c>
      <c r="P259" s="112">
        <f t="shared" ref="P259:P260" si="58">O259/6</f>
        <v>0.66666666666666663</v>
      </c>
    </row>
    <row r="260" spans="1:16">
      <c r="A260" s="103">
        <v>44392</v>
      </c>
      <c r="B260" s="102" t="s">
        <v>296</v>
      </c>
      <c r="C260" s="102" t="s">
        <v>155</v>
      </c>
      <c r="D260" s="102" t="s">
        <v>162</v>
      </c>
      <c r="E260" s="102" t="s">
        <v>166</v>
      </c>
      <c r="F260" s="102">
        <v>10</v>
      </c>
      <c r="I260" s="109"/>
      <c r="J260" s="106"/>
      <c r="O260" s="102">
        <v>5</v>
      </c>
      <c r="P260" s="112">
        <f t="shared" si="58"/>
        <v>0.83333333333333337</v>
      </c>
    </row>
    <row r="261" spans="1:16">
      <c r="A261" s="103">
        <v>44392</v>
      </c>
      <c r="B261" s="102" t="s">
        <v>297</v>
      </c>
      <c r="C261" s="102" t="s">
        <v>154</v>
      </c>
      <c r="D261" s="102" t="s">
        <v>162</v>
      </c>
      <c r="E261" s="102" t="s">
        <v>166</v>
      </c>
      <c r="F261" s="102">
        <v>10</v>
      </c>
      <c r="I261" s="109"/>
      <c r="J261" s="106"/>
      <c r="O261" s="102">
        <v>2</v>
      </c>
      <c r="P261" s="112">
        <f>O261/2</f>
        <v>1</v>
      </c>
    </row>
    <row r="262" spans="1:16">
      <c r="A262" s="103">
        <v>44392</v>
      </c>
      <c r="B262" s="102" t="s">
        <v>298</v>
      </c>
      <c r="C262" s="102" t="s">
        <v>155</v>
      </c>
      <c r="D262" s="102" t="s">
        <v>163</v>
      </c>
      <c r="E262" s="102" t="s">
        <v>167</v>
      </c>
      <c r="F262" s="102">
        <v>10</v>
      </c>
      <c r="I262" s="109"/>
      <c r="J262" s="106"/>
      <c r="O262" s="102">
        <v>6</v>
      </c>
      <c r="P262" s="112">
        <f t="shared" ref="P262" si="59">O262/6</f>
        <v>1</v>
      </c>
    </row>
    <row r="263" spans="1:16">
      <c r="A263" s="103">
        <v>44392</v>
      </c>
      <c r="B263" s="102" t="s">
        <v>299</v>
      </c>
      <c r="C263" s="102" t="s">
        <v>154</v>
      </c>
      <c r="D263" s="102" t="s">
        <v>163</v>
      </c>
      <c r="E263" s="102" t="s">
        <v>167</v>
      </c>
      <c r="F263" s="102">
        <v>10</v>
      </c>
      <c r="I263" s="109"/>
      <c r="J263" s="106"/>
      <c r="O263" s="102">
        <v>2</v>
      </c>
      <c r="P263" s="112">
        <f>O263/2</f>
        <v>1</v>
      </c>
    </row>
    <row r="264" spans="1:16">
      <c r="A264" s="103">
        <v>44392</v>
      </c>
      <c r="B264" s="102" t="s">
        <v>300</v>
      </c>
      <c r="C264" s="102" t="s">
        <v>155</v>
      </c>
      <c r="D264" s="102" t="s">
        <v>163</v>
      </c>
      <c r="E264" s="102" t="s">
        <v>167</v>
      </c>
      <c r="F264" s="102">
        <v>10</v>
      </c>
      <c r="I264" s="109"/>
      <c r="J264" s="106"/>
      <c r="O264" s="102">
        <v>5</v>
      </c>
      <c r="P264" s="112">
        <f t="shared" ref="P264" si="60">O264/6</f>
        <v>0.83333333333333337</v>
      </c>
    </row>
    <row r="265" spans="1:16">
      <c r="A265" s="103">
        <v>44392</v>
      </c>
      <c r="B265" s="102" t="s">
        <v>301</v>
      </c>
      <c r="C265" s="102" t="s">
        <v>154</v>
      </c>
      <c r="D265" s="102" t="s">
        <v>163</v>
      </c>
      <c r="E265" s="102" t="s">
        <v>167</v>
      </c>
      <c r="F265" s="102">
        <v>10</v>
      </c>
      <c r="I265" s="109"/>
      <c r="J265" s="106"/>
      <c r="O265" s="102">
        <v>2</v>
      </c>
      <c r="P265" s="112">
        <f>O265/2</f>
        <v>1</v>
      </c>
    </row>
    <row r="266" spans="1:16">
      <c r="A266" s="103">
        <v>44392</v>
      </c>
      <c r="B266" s="102" t="s">
        <v>342</v>
      </c>
      <c r="C266" s="102" t="s">
        <v>155</v>
      </c>
      <c r="D266" s="102" t="s">
        <v>161</v>
      </c>
      <c r="E266" s="102" t="s">
        <v>166</v>
      </c>
      <c r="F266" s="102">
        <v>10</v>
      </c>
      <c r="I266" s="109"/>
      <c r="J266" s="106"/>
      <c r="O266" s="102">
        <v>4</v>
      </c>
      <c r="P266" s="112">
        <f t="shared" ref="P266" si="61">O266/6</f>
        <v>0.66666666666666663</v>
      </c>
    </row>
    <row r="267" spans="1:16">
      <c r="A267" s="103">
        <v>44392</v>
      </c>
      <c r="B267" s="102" t="s">
        <v>343</v>
      </c>
      <c r="C267" s="102" t="s">
        <v>154</v>
      </c>
      <c r="D267" s="102" t="s">
        <v>161</v>
      </c>
      <c r="E267" s="102" t="s">
        <v>166</v>
      </c>
      <c r="F267" s="102">
        <v>10</v>
      </c>
      <c r="I267" s="109"/>
      <c r="J267" s="106"/>
      <c r="O267" s="102">
        <v>2</v>
      </c>
      <c r="P267" s="112">
        <f>O267/2</f>
        <v>1</v>
      </c>
    </row>
    <row r="268" spans="1:16">
      <c r="A268" s="103">
        <v>44392</v>
      </c>
      <c r="B268" s="102" t="s">
        <v>344</v>
      </c>
      <c r="C268" s="102" t="s">
        <v>155</v>
      </c>
      <c r="D268" s="102" t="s">
        <v>161</v>
      </c>
      <c r="E268" s="102" t="s">
        <v>166</v>
      </c>
      <c r="F268" s="102">
        <v>10</v>
      </c>
      <c r="I268" s="109"/>
      <c r="J268" s="106"/>
      <c r="O268" s="102">
        <v>6</v>
      </c>
      <c r="P268" s="112">
        <f t="shared" ref="P268" si="62">O268/6</f>
        <v>1</v>
      </c>
    </row>
    <row r="269" spans="1:16">
      <c r="A269" s="103">
        <v>44392</v>
      </c>
      <c r="B269" s="102" t="s">
        <v>345</v>
      </c>
      <c r="C269" s="102" t="s">
        <v>154</v>
      </c>
      <c r="D269" s="102" t="s">
        <v>161</v>
      </c>
      <c r="E269" s="102" t="s">
        <v>166</v>
      </c>
      <c r="F269" s="102">
        <v>10</v>
      </c>
      <c r="I269" s="109"/>
      <c r="J269" s="106"/>
      <c r="O269" s="102">
        <v>2</v>
      </c>
      <c r="P269" s="112">
        <f t="shared" ref="P269:P270" si="63">O269/2</f>
        <v>1</v>
      </c>
    </row>
    <row r="270" spans="1:16">
      <c r="A270" s="103">
        <v>44392</v>
      </c>
      <c r="B270" s="102" t="s">
        <v>346</v>
      </c>
      <c r="C270" s="102" t="s">
        <v>154</v>
      </c>
      <c r="D270" s="102" t="s">
        <v>162</v>
      </c>
      <c r="E270" s="102" t="s">
        <v>167</v>
      </c>
      <c r="F270" s="102">
        <v>10</v>
      </c>
      <c r="I270" s="109"/>
      <c r="J270" s="106"/>
      <c r="O270" s="102">
        <v>2</v>
      </c>
      <c r="P270" s="112">
        <f t="shared" si="63"/>
        <v>1</v>
      </c>
    </row>
    <row r="271" spans="1:16">
      <c r="A271" s="103">
        <v>44392</v>
      </c>
      <c r="B271" s="105" t="s">
        <v>347</v>
      </c>
      <c r="C271" s="102" t="s">
        <v>155</v>
      </c>
      <c r="D271" s="102" t="s">
        <v>162</v>
      </c>
      <c r="E271" s="102" t="s">
        <v>167</v>
      </c>
      <c r="F271" s="102">
        <v>10</v>
      </c>
      <c r="I271" s="109"/>
      <c r="J271" s="106"/>
      <c r="O271" s="102">
        <v>6</v>
      </c>
      <c r="P271" s="112">
        <f t="shared" ref="P271" si="64">O271/6</f>
        <v>1</v>
      </c>
    </row>
    <row r="272" spans="1:16">
      <c r="A272" s="103">
        <v>44392</v>
      </c>
      <c r="B272" s="102" t="s">
        <v>348</v>
      </c>
      <c r="C272" s="102" t="s">
        <v>154</v>
      </c>
      <c r="D272" s="102" t="s">
        <v>162</v>
      </c>
      <c r="E272" s="102" t="s">
        <v>167</v>
      </c>
      <c r="F272" s="102">
        <v>10</v>
      </c>
      <c r="I272" s="109"/>
      <c r="J272" s="106"/>
      <c r="O272" s="102">
        <v>2</v>
      </c>
      <c r="P272" s="112">
        <f>O272/2</f>
        <v>1</v>
      </c>
    </row>
    <row r="273" spans="1:16">
      <c r="A273" s="103">
        <v>44392</v>
      </c>
      <c r="B273" s="105" t="s">
        <v>349</v>
      </c>
      <c r="C273" s="102" t="s">
        <v>155</v>
      </c>
      <c r="D273" s="102" t="s">
        <v>162</v>
      </c>
      <c r="E273" s="102" t="s">
        <v>167</v>
      </c>
      <c r="F273" s="102">
        <v>10</v>
      </c>
      <c r="I273" s="109"/>
      <c r="J273" s="106"/>
      <c r="O273" s="102">
        <v>5</v>
      </c>
      <c r="P273" s="112">
        <f t="shared" ref="P273:P274" si="65">O273/6</f>
        <v>0.83333333333333337</v>
      </c>
    </row>
    <row r="274" spans="1:16">
      <c r="A274" s="103">
        <v>44392</v>
      </c>
      <c r="B274" s="102" t="s">
        <v>338</v>
      </c>
      <c r="C274" s="102" t="s">
        <v>155</v>
      </c>
      <c r="D274" s="102" t="s">
        <v>163</v>
      </c>
      <c r="E274" s="102" t="s">
        <v>167</v>
      </c>
      <c r="F274" s="102">
        <v>10</v>
      </c>
      <c r="I274" s="109"/>
      <c r="J274" s="106"/>
      <c r="O274" s="102">
        <v>6</v>
      </c>
      <c r="P274" s="112">
        <f t="shared" si="65"/>
        <v>1</v>
      </c>
    </row>
    <row r="275" spans="1:16">
      <c r="A275" s="103">
        <v>44392</v>
      </c>
      <c r="B275" s="102" t="s">
        <v>339</v>
      </c>
      <c r="C275" s="102" t="s">
        <v>154</v>
      </c>
      <c r="D275" s="102" t="s">
        <v>163</v>
      </c>
      <c r="E275" s="102" t="s">
        <v>167</v>
      </c>
      <c r="F275" s="102">
        <v>10</v>
      </c>
      <c r="I275" s="109"/>
      <c r="J275" s="106"/>
      <c r="O275" s="102">
        <v>2</v>
      </c>
      <c r="P275" s="112">
        <f>O275/2</f>
        <v>1</v>
      </c>
    </row>
    <row r="276" spans="1:16">
      <c r="A276" s="103">
        <v>44392</v>
      </c>
      <c r="B276" s="102" t="s">
        <v>341</v>
      </c>
      <c r="C276" s="102" t="s">
        <v>155</v>
      </c>
      <c r="D276" s="102" t="s">
        <v>163</v>
      </c>
      <c r="E276" s="102" t="s">
        <v>167</v>
      </c>
      <c r="F276" s="102">
        <v>10</v>
      </c>
      <c r="I276" s="109"/>
      <c r="J276" s="106"/>
      <c r="O276" s="102">
        <v>3</v>
      </c>
      <c r="P276" s="112">
        <f t="shared" ref="P276" si="66">O276/6</f>
        <v>0.5</v>
      </c>
    </row>
    <row r="277" spans="1:16">
      <c r="A277" s="103">
        <v>44392</v>
      </c>
      <c r="B277" s="102" t="s">
        <v>340</v>
      </c>
      <c r="C277" s="102" t="s">
        <v>154</v>
      </c>
      <c r="D277" s="102" t="s">
        <v>163</v>
      </c>
      <c r="E277" s="102" t="s">
        <v>167</v>
      </c>
      <c r="F277" s="102">
        <v>10</v>
      </c>
      <c r="I277" s="109"/>
      <c r="J277" s="106"/>
      <c r="O277" s="102">
        <v>2</v>
      </c>
      <c r="P277" s="112">
        <f t="shared" ref="P277:P278" si="67">O277/2</f>
        <v>1</v>
      </c>
    </row>
    <row r="278" spans="1:16">
      <c r="A278" s="103">
        <v>44392</v>
      </c>
      <c r="B278" s="102" t="s">
        <v>330</v>
      </c>
      <c r="C278" s="102" t="s">
        <v>154</v>
      </c>
      <c r="D278" s="102" t="s">
        <v>161</v>
      </c>
      <c r="E278" s="102" t="s">
        <v>167</v>
      </c>
      <c r="F278" s="102">
        <v>10</v>
      </c>
      <c r="I278" s="109"/>
      <c r="J278" s="106"/>
      <c r="O278" s="102">
        <v>2</v>
      </c>
      <c r="P278" s="112">
        <f t="shared" si="67"/>
        <v>1</v>
      </c>
    </row>
    <row r="279" spans="1:16">
      <c r="A279" s="103">
        <v>44392</v>
      </c>
      <c r="B279" s="102" t="s">
        <v>331</v>
      </c>
      <c r="C279" s="102" t="s">
        <v>155</v>
      </c>
      <c r="D279" s="102" t="s">
        <v>161</v>
      </c>
      <c r="E279" s="102" t="s">
        <v>167</v>
      </c>
      <c r="F279" s="102">
        <v>10</v>
      </c>
      <c r="I279" s="109"/>
      <c r="J279" s="106"/>
      <c r="O279" s="102">
        <v>5</v>
      </c>
      <c r="P279" s="112">
        <f t="shared" ref="P279" si="68">O279/6</f>
        <v>0.83333333333333337</v>
      </c>
    </row>
    <row r="280" spans="1:16">
      <c r="A280" s="103">
        <v>44392</v>
      </c>
      <c r="B280" s="102" t="s">
        <v>332</v>
      </c>
      <c r="C280" s="102" t="s">
        <v>154</v>
      </c>
      <c r="D280" s="102" t="s">
        <v>161</v>
      </c>
      <c r="E280" s="102" t="s">
        <v>167</v>
      </c>
      <c r="F280" s="102">
        <v>10</v>
      </c>
      <c r="I280" s="109"/>
      <c r="J280" s="106"/>
      <c r="O280" s="102">
        <v>2</v>
      </c>
      <c r="P280" s="112">
        <f>O280/2</f>
        <v>1</v>
      </c>
    </row>
    <row r="281" spans="1:16">
      <c r="A281" s="103">
        <v>44392</v>
      </c>
      <c r="B281" s="102" t="s">
        <v>333</v>
      </c>
      <c r="C281" s="102" t="s">
        <v>155</v>
      </c>
      <c r="D281" s="102" t="s">
        <v>161</v>
      </c>
      <c r="E281" s="102" t="s">
        <v>167</v>
      </c>
      <c r="F281" s="102">
        <v>10</v>
      </c>
      <c r="I281" s="109"/>
      <c r="J281" s="106"/>
      <c r="O281" s="102">
        <v>6</v>
      </c>
      <c r="P281" s="112">
        <f t="shared" ref="P281" si="69">O281/6</f>
        <v>1</v>
      </c>
    </row>
    <row r="282" spans="1:16">
      <c r="A282" s="103">
        <v>44392</v>
      </c>
      <c r="B282" s="102" t="s">
        <v>318</v>
      </c>
      <c r="C282" s="102" t="s">
        <v>154</v>
      </c>
      <c r="D282" s="102" t="s">
        <v>162</v>
      </c>
      <c r="E282" s="102" t="s">
        <v>166</v>
      </c>
      <c r="F282" s="102">
        <v>10</v>
      </c>
      <c r="I282" s="109"/>
      <c r="J282" s="106"/>
      <c r="O282" s="102">
        <v>2</v>
      </c>
      <c r="P282" s="112">
        <f>O282/2</f>
        <v>1</v>
      </c>
    </row>
    <row r="283" spans="1:16">
      <c r="A283" s="103">
        <v>44392</v>
      </c>
      <c r="B283" s="102" t="s">
        <v>319</v>
      </c>
      <c r="C283" s="102" t="s">
        <v>155</v>
      </c>
      <c r="D283" s="102" t="s">
        <v>162</v>
      </c>
      <c r="E283" s="102" t="s">
        <v>166</v>
      </c>
      <c r="F283" s="102">
        <v>10</v>
      </c>
      <c r="I283" s="109"/>
      <c r="J283" s="106"/>
      <c r="O283" s="102">
        <v>6</v>
      </c>
      <c r="P283" s="112">
        <f t="shared" ref="P283" si="70">O283/6</f>
        <v>1</v>
      </c>
    </row>
    <row r="284" spans="1:16">
      <c r="A284" s="103">
        <v>44392</v>
      </c>
      <c r="B284" s="102" t="s">
        <v>320</v>
      </c>
      <c r="C284" s="102" t="s">
        <v>154</v>
      </c>
      <c r="D284" s="102" t="s">
        <v>162</v>
      </c>
      <c r="E284" s="102" t="s">
        <v>166</v>
      </c>
      <c r="F284" s="102">
        <v>10</v>
      </c>
      <c r="I284" s="109"/>
      <c r="J284" s="106"/>
      <c r="O284" s="102">
        <v>2</v>
      </c>
      <c r="P284" s="112">
        <f>O284/2</f>
        <v>1</v>
      </c>
    </row>
    <row r="285" spans="1:16">
      <c r="A285" s="103">
        <v>44392</v>
      </c>
      <c r="B285" s="102" t="s">
        <v>321</v>
      </c>
      <c r="C285" s="102" t="s">
        <v>155</v>
      </c>
      <c r="D285" s="102" t="s">
        <v>162</v>
      </c>
      <c r="E285" s="102" t="s">
        <v>166</v>
      </c>
      <c r="F285" s="102">
        <v>10</v>
      </c>
      <c r="I285" s="109"/>
      <c r="J285" s="106"/>
      <c r="O285" s="102">
        <v>5</v>
      </c>
      <c r="P285" s="112">
        <f t="shared" ref="P285:P286" si="71">O285/6</f>
        <v>0.83333333333333337</v>
      </c>
    </row>
    <row r="286" spans="1:16">
      <c r="A286" s="103">
        <v>44392</v>
      </c>
      <c r="B286" s="102" t="s">
        <v>366</v>
      </c>
      <c r="C286" s="102" t="s">
        <v>155</v>
      </c>
      <c r="D286" s="102" t="s">
        <v>163</v>
      </c>
      <c r="E286" s="102" t="s">
        <v>167</v>
      </c>
      <c r="F286" s="102">
        <v>10</v>
      </c>
      <c r="I286" s="109"/>
      <c r="J286" s="106"/>
      <c r="O286" s="102">
        <v>5</v>
      </c>
      <c r="P286" s="112">
        <f t="shared" si="71"/>
        <v>0.83333333333333337</v>
      </c>
    </row>
    <row r="287" spans="1:16">
      <c r="A287" s="103">
        <v>44392</v>
      </c>
      <c r="B287" s="102" t="s">
        <v>367</v>
      </c>
      <c r="C287" s="102" t="s">
        <v>154</v>
      </c>
      <c r="D287" s="102" t="s">
        <v>163</v>
      </c>
      <c r="E287" s="102" t="s">
        <v>167</v>
      </c>
      <c r="F287" s="102">
        <v>10</v>
      </c>
      <c r="I287" s="109"/>
      <c r="J287" s="106"/>
      <c r="O287" s="102">
        <v>2</v>
      </c>
      <c r="P287" s="112">
        <f>O287/2</f>
        <v>1</v>
      </c>
    </row>
    <row r="288" spans="1:16">
      <c r="A288" s="103">
        <v>44392</v>
      </c>
      <c r="B288" s="102" t="s">
        <v>368</v>
      </c>
      <c r="C288" s="102" t="s">
        <v>155</v>
      </c>
      <c r="D288" s="102" t="s">
        <v>163</v>
      </c>
      <c r="E288" s="102" t="s">
        <v>167</v>
      </c>
      <c r="F288" s="102">
        <v>10</v>
      </c>
      <c r="I288" s="109"/>
      <c r="J288" s="106"/>
      <c r="O288" s="102">
        <v>6</v>
      </c>
      <c r="P288" s="112">
        <f t="shared" ref="P288" si="72">O288/6</f>
        <v>1</v>
      </c>
    </row>
    <row r="289" spans="1:16">
      <c r="A289" s="103">
        <v>44392</v>
      </c>
      <c r="B289" s="102" t="s">
        <v>369</v>
      </c>
      <c r="C289" s="102" t="s">
        <v>154</v>
      </c>
      <c r="D289" s="102" t="s">
        <v>163</v>
      </c>
      <c r="E289" s="102" t="s">
        <v>167</v>
      </c>
      <c r="F289" s="102">
        <v>10</v>
      </c>
      <c r="I289" s="109"/>
      <c r="J289" s="106"/>
      <c r="O289" s="102">
        <v>2</v>
      </c>
      <c r="P289" s="112">
        <f t="shared" ref="P289:P290" si="73">O289/2</f>
        <v>1</v>
      </c>
    </row>
    <row r="290" spans="1:16">
      <c r="A290" s="103">
        <v>44392</v>
      </c>
      <c r="B290" s="102" t="s">
        <v>363</v>
      </c>
      <c r="C290" s="102" t="s">
        <v>154</v>
      </c>
      <c r="D290" s="102" t="s">
        <v>161</v>
      </c>
      <c r="E290" s="102" t="s">
        <v>166</v>
      </c>
      <c r="F290" s="102">
        <v>10</v>
      </c>
      <c r="I290" s="109"/>
      <c r="J290" s="106"/>
      <c r="L290" s="105"/>
      <c r="O290" s="102">
        <v>2</v>
      </c>
      <c r="P290" s="112">
        <f t="shared" si="73"/>
        <v>1</v>
      </c>
    </row>
    <row r="291" spans="1:16">
      <c r="A291" s="103">
        <v>44392</v>
      </c>
      <c r="B291" s="102" t="s">
        <v>362</v>
      </c>
      <c r="C291" s="102" t="s">
        <v>155</v>
      </c>
      <c r="D291" s="102" t="s">
        <v>161</v>
      </c>
      <c r="E291" s="102" t="s">
        <v>166</v>
      </c>
      <c r="F291" s="102">
        <v>10</v>
      </c>
      <c r="I291" s="109"/>
      <c r="J291" s="106"/>
      <c r="O291" s="102">
        <v>5</v>
      </c>
      <c r="P291" s="112">
        <f t="shared" ref="P291" si="74">O291/6</f>
        <v>0.83333333333333337</v>
      </c>
    </row>
    <row r="292" spans="1:16">
      <c r="A292" s="103">
        <v>44392</v>
      </c>
      <c r="B292" s="102" t="s">
        <v>365</v>
      </c>
      <c r="C292" s="102" t="s">
        <v>154</v>
      </c>
      <c r="D292" s="102" t="s">
        <v>161</v>
      </c>
      <c r="E292" s="102" t="s">
        <v>166</v>
      </c>
      <c r="F292" s="102">
        <v>10</v>
      </c>
      <c r="I292" s="109"/>
      <c r="J292" s="106"/>
      <c r="L292" s="105"/>
      <c r="O292" s="102">
        <v>2</v>
      </c>
      <c r="P292" s="112">
        <f>O292/2</f>
        <v>1</v>
      </c>
    </row>
    <row r="293" spans="1:16">
      <c r="A293" s="103">
        <v>44392</v>
      </c>
      <c r="B293" s="102" t="s">
        <v>364</v>
      </c>
      <c r="C293" s="102" t="s">
        <v>155</v>
      </c>
      <c r="D293" s="102" t="s">
        <v>161</v>
      </c>
      <c r="E293" s="102" t="s">
        <v>166</v>
      </c>
      <c r="F293" s="102">
        <v>10</v>
      </c>
      <c r="I293" s="109"/>
      <c r="J293" s="106"/>
      <c r="O293" s="102">
        <v>5</v>
      </c>
      <c r="P293" s="112">
        <f t="shared" ref="P293" si="75">O293/6</f>
        <v>0.83333333333333337</v>
      </c>
    </row>
    <row r="294" spans="1:16">
      <c r="A294" s="103">
        <v>44392</v>
      </c>
      <c r="B294" s="102" t="s">
        <v>359</v>
      </c>
      <c r="C294" s="102" t="s">
        <v>154</v>
      </c>
      <c r="D294" s="102" t="s">
        <v>162</v>
      </c>
      <c r="E294" s="102" t="s">
        <v>167</v>
      </c>
      <c r="F294" s="102">
        <v>10</v>
      </c>
      <c r="I294" s="109"/>
      <c r="J294" s="106"/>
      <c r="O294" s="102">
        <v>2</v>
      </c>
      <c r="P294" s="112">
        <f>O294/2</f>
        <v>1</v>
      </c>
    </row>
    <row r="295" spans="1:16">
      <c r="A295" s="103">
        <v>44392</v>
      </c>
      <c r="B295" s="105" t="s">
        <v>360</v>
      </c>
      <c r="C295" s="102" t="s">
        <v>155</v>
      </c>
      <c r="D295" s="102" t="s">
        <v>162</v>
      </c>
      <c r="E295" s="102" t="s">
        <v>167</v>
      </c>
      <c r="F295" s="102">
        <v>10</v>
      </c>
      <c r="I295" s="109"/>
      <c r="J295" s="106"/>
      <c r="L295" s="105"/>
      <c r="O295" s="102">
        <v>5</v>
      </c>
      <c r="P295" s="112">
        <f t="shared" ref="P295" si="76">O295/6</f>
        <v>0.83333333333333337</v>
      </c>
    </row>
    <row r="296" spans="1:16">
      <c r="A296" s="103">
        <v>44392</v>
      </c>
      <c r="B296" s="102" t="s">
        <v>361</v>
      </c>
      <c r="C296" s="102" t="s">
        <v>154</v>
      </c>
      <c r="D296" s="102" t="s">
        <v>162</v>
      </c>
      <c r="E296" s="102" t="s">
        <v>167</v>
      </c>
      <c r="F296" s="102">
        <v>10</v>
      </c>
      <c r="I296" s="109"/>
      <c r="J296" s="106"/>
      <c r="O296" s="102">
        <v>2</v>
      </c>
      <c r="P296" s="112">
        <f>O296/2</f>
        <v>1</v>
      </c>
    </row>
    <row r="297" spans="1:16">
      <c r="A297" s="103">
        <v>44392</v>
      </c>
      <c r="B297" s="105" t="s">
        <v>358</v>
      </c>
      <c r="C297" s="102" t="s">
        <v>155</v>
      </c>
      <c r="D297" s="102" t="s">
        <v>162</v>
      </c>
      <c r="E297" s="102" t="s">
        <v>167</v>
      </c>
      <c r="F297" s="102">
        <v>10</v>
      </c>
      <c r="I297" s="109"/>
      <c r="J297" s="106"/>
      <c r="O297" s="102">
        <v>6</v>
      </c>
      <c r="P297" s="112">
        <f t="shared" ref="P297:P298" si="77">O297/6</f>
        <v>1</v>
      </c>
    </row>
    <row r="298" spans="1:16">
      <c r="A298" s="103">
        <v>44392</v>
      </c>
      <c r="B298" s="105" t="s">
        <v>322</v>
      </c>
      <c r="C298" s="102" t="s">
        <v>155</v>
      </c>
      <c r="D298" s="102" t="s">
        <v>163</v>
      </c>
      <c r="E298" s="102" t="s">
        <v>166</v>
      </c>
      <c r="F298" s="102">
        <v>10</v>
      </c>
      <c r="I298" s="109"/>
      <c r="J298" s="106"/>
      <c r="O298" s="102">
        <v>6</v>
      </c>
      <c r="P298" s="112">
        <f t="shared" si="77"/>
        <v>1</v>
      </c>
    </row>
    <row r="299" spans="1:16">
      <c r="A299" s="103">
        <v>44392</v>
      </c>
      <c r="B299" s="102" t="s">
        <v>323</v>
      </c>
      <c r="C299" s="102" t="s">
        <v>154</v>
      </c>
      <c r="D299" s="102" t="s">
        <v>163</v>
      </c>
      <c r="E299" s="102" t="s">
        <v>166</v>
      </c>
      <c r="F299" s="102">
        <v>10</v>
      </c>
      <c r="I299" s="109"/>
      <c r="J299" s="106"/>
      <c r="O299" s="102">
        <v>2</v>
      </c>
      <c r="P299" s="112">
        <f>O299/2</f>
        <v>1</v>
      </c>
    </row>
    <row r="300" spans="1:16">
      <c r="A300" s="103">
        <v>44392</v>
      </c>
      <c r="B300" s="105" t="s">
        <v>325</v>
      </c>
      <c r="C300" s="102" t="s">
        <v>155</v>
      </c>
      <c r="D300" s="102" t="s">
        <v>163</v>
      </c>
      <c r="E300" s="102" t="s">
        <v>166</v>
      </c>
      <c r="F300" s="102">
        <v>10</v>
      </c>
      <c r="I300" s="109"/>
      <c r="J300" s="106"/>
      <c r="O300" s="102">
        <v>5</v>
      </c>
      <c r="P300" s="112">
        <f t="shared" ref="P300" si="78">O300/6</f>
        <v>0.83333333333333337</v>
      </c>
    </row>
    <row r="301" spans="1:16">
      <c r="A301" s="103">
        <v>44392</v>
      </c>
      <c r="B301" s="102" t="s">
        <v>324</v>
      </c>
      <c r="C301" s="102" t="s">
        <v>154</v>
      </c>
      <c r="D301" s="102" t="s">
        <v>163</v>
      </c>
      <c r="E301" s="102" t="s">
        <v>166</v>
      </c>
      <c r="F301" s="102">
        <v>10</v>
      </c>
      <c r="I301" s="109"/>
      <c r="J301" s="106"/>
      <c r="O301" s="102">
        <v>2</v>
      </c>
      <c r="P301" s="112">
        <f>O301/2</f>
        <v>1</v>
      </c>
    </row>
    <row r="302" spans="1:16">
      <c r="A302" s="103">
        <v>44392</v>
      </c>
      <c r="B302" s="102" t="s">
        <v>371</v>
      </c>
      <c r="C302" s="102" t="s">
        <v>387</v>
      </c>
      <c r="D302" s="102" t="s">
        <v>161</v>
      </c>
      <c r="E302" s="102" t="s">
        <v>167</v>
      </c>
      <c r="F302" s="102">
        <v>10</v>
      </c>
      <c r="I302" s="109"/>
      <c r="J302" s="106"/>
      <c r="O302" s="102">
        <v>5</v>
      </c>
      <c r="P302" s="112">
        <f t="shared" ref="P302" si="79">O302/6</f>
        <v>0.83333333333333337</v>
      </c>
    </row>
    <row r="303" spans="1:16">
      <c r="A303" s="103">
        <v>44392</v>
      </c>
      <c r="B303" s="102" t="s">
        <v>370</v>
      </c>
      <c r="C303" s="102" t="s">
        <v>154</v>
      </c>
      <c r="D303" s="102" t="s">
        <v>161</v>
      </c>
      <c r="E303" s="102" t="s">
        <v>167</v>
      </c>
      <c r="F303" s="102">
        <v>10</v>
      </c>
      <c r="I303" s="109"/>
      <c r="J303" s="106"/>
      <c r="O303" s="102">
        <v>2</v>
      </c>
      <c r="P303" s="112">
        <f t="shared" ref="P303:P304" si="80">O303/2</f>
        <v>1</v>
      </c>
    </row>
    <row r="304" spans="1:16">
      <c r="A304" s="103">
        <v>44392</v>
      </c>
      <c r="B304" s="102" t="s">
        <v>373</v>
      </c>
      <c r="C304" s="102" t="s">
        <v>154</v>
      </c>
      <c r="D304" s="102" t="s">
        <v>161</v>
      </c>
      <c r="E304" s="102" t="s">
        <v>167</v>
      </c>
      <c r="F304" s="102">
        <v>10</v>
      </c>
      <c r="I304" s="109"/>
      <c r="J304" s="106"/>
      <c r="O304" s="102">
        <v>2</v>
      </c>
      <c r="P304" s="112">
        <f t="shared" si="80"/>
        <v>1</v>
      </c>
    </row>
    <row r="305" spans="1:16">
      <c r="A305" s="103">
        <v>44392</v>
      </c>
      <c r="B305" s="102" t="s">
        <v>372</v>
      </c>
      <c r="C305" s="102" t="s">
        <v>155</v>
      </c>
      <c r="D305" s="102" t="s">
        <v>161</v>
      </c>
      <c r="E305" s="102" t="s">
        <v>167</v>
      </c>
      <c r="F305" s="102">
        <v>10</v>
      </c>
      <c r="I305" s="109"/>
      <c r="J305" s="106"/>
      <c r="O305" s="102">
        <v>5</v>
      </c>
      <c r="P305" s="112">
        <f t="shared" ref="P305:P306" si="81">O305/6</f>
        <v>0.83333333333333337</v>
      </c>
    </row>
    <row r="306" spans="1:16">
      <c r="A306" s="103">
        <v>44392</v>
      </c>
      <c r="B306" s="102" t="s">
        <v>334</v>
      </c>
      <c r="C306" s="102" t="s">
        <v>155</v>
      </c>
      <c r="D306" s="102" t="s">
        <v>162</v>
      </c>
      <c r="E306" s="102" t="s">
        <v>166</v>
      </c>
      <c r="F306" s="102">
        <v>10</v>
      </c>
      <c r="I306" s="109"/>
      <c r="J306" s="106"/>
      <c r="O306" s="102">
        <v>6</v>
      </c>
      <c r="P306" s="112">
        <f t="shared" si="81"/>
        <v>1</v>
      </c>
    </row>
    <row r="307" spans="1:16">
      <c r="A307" s="103">
        <v>44392</v>
      </c>
      <c r="B307" s="102" t="s">
        <v>335</v>
      </c>
      <c r="C307" s="102" t="s">
        <v>154</v>
      </c>
      <c r="D307" s="102" t="s">
        <v>162</v>
      </c>
      <c r="E307" s="102" t="s">
        <v>166</v>
      </c>
      <c r="F307" s="102">
        <v>10</v>
      </c>
      <c r="I307" s="109"/>
      <c r="J307" s="106"/>
      <c r="O307" s="102">
        <v>2</v>
      </c>
      <c r="P307" s="112">
        <f>O307/2</f>
        <v>1</v>
      </c>
    </row>
    <row r="308" spans="1:16">
      <c r="A308" s="103">
        <v>44392</v>
      </c>
      <c r="B308" s="102" t="s">
        <v>336</v>
      </c>
      <c r="C308" s="102" t="s">
        <v>155</v>
      </c>
      <c r="D308" s="102" t="s">
        <v>162</v>
      </c>
      <c r="E308" s="102" t="s">
        <v>166</v>
      </c>
      <c r="F308" s="102">
        <v>10</v>
      </c>
      <c r="I308" s="109"/>
      <c r="J308" s="106"/>
      <c r="O308" s="102">
        <v>6</v>
      </c>
      <c r="P308" s="112">
        <f t="shared" ref="P308" si="82">O308/6</f>
        <v>1</v>
      </c>
    </row>
    <row r="309" spans="1:16">
      <c r="A309" s="103">
        <v>44392</v>
      </c>
      <c r="B309" s="102" t="s">
        <v>337</v>
      </c>
      <c r="C309" s="102" t="s">
        <v>154</v>
      </c>
      <c r="D309" s="102" t="s">
        <v>162</v>
      </c>
      <c r="E309" s="102" t="s">
        <v>166</v>
      </c>
      <c r="F309" s="102">
        <v>10</v>
      </c>
      <c r="I309" s="109"/>
      <c r="J309" s="106"/>
      <c r="L309" s="105"/>
      <c r="O309" s="102">
        <v>2</v>
      </c>
      <c r="P309" s="112">
        <f>O309/2</f>
        <v>1</v>
      </c>
    </row>
    <row r="310" spans="1:16">
      <c r="A310" s="103">
        <v>44392</v>
      </c>
      <c r="B310" s="105" t="s">
        <v>326</v>
      </c>
      <c r="C310" s="102" t="s">
        <v>155</v>
      </c>
      <c r="D310" s="102" t="s">
        <v>163</v>
      </c>
      <c r="E310" s="102" t="s">
        <v>166</v>
      </c>
      <c r="F310" s="102">
        <v>10</v>
      </c>
      <c r="I310" s="109"/>
      <c r="J310" s="106"/>
      <c r="L310" s="105"/>
      <c r="O310" s="102">
        <v>6</v>
      </c>
      <c r="P310" s="112">
        <f t="shared" ref="P310" si="83">O310/6</f>
        <v>1</v>
      </c>
    </row>
    <row r="311" spans="1:16">
      <c r="A311" s="103">
        <v>44392</v>
      </c>
      <c r="B311" s="102" t="s">
        <v>327</v>
      </c>
      <c r="C311" s="102" t="s">
        <v>154</v>
      </c>
      <c r="D311" s="102" t="s">
        <v>163</v>
      </c>
      <c r="E311" s="102" t="s">
        <v>166</v>
      </c>
      <c r="F311" s="102">
        <v>10</v>
      </c>
      <c r="I311" s="109"/>
      <c r="J311" s="106"/>
      <c r="O311" s="102">
        <v>2</v>
      </c>
      <c r="P311" s="112">
        <f>O311/2</f>
        <v>1</v>
      </c>
    </row>
    <row r="312" spans="1:16">
      <c r="A312" s="103">
        <v>44392</v>
      </c>
      <c r="B312" s="105" t="s">
        <v>328</v>
      </c>
      <c r="C312" s="102" t="s">
        <v>155</v>
      </c>
      <c r="D312" s="102" t="s">
        <v>163</v>
      </c>
      <c r="E312" s="102" t="s">
        <v>166</v>
      </c>
      <c r="F312" s="102">
        <v>10</v>
      </c>
      <c r="I312" s="109"/>
      <c r="J312" s="106"/>
      <c r="L312" s="105"/>
      <c r="O312" s="102">
        <v>6</v>
      </c>
      <c r="P312" s="112">
        <f t="shared" ref="P312" si="84">O312/6</f>
        <v>1</v>
      </c>
    </row>
    <row r="313" spans="1:16">
      <c r="A313" s="103">
        <v>44392</v>
      </c>
      <c r="B313" s="102" t="s">
        <v>329</v>
      </c>
      <c r="C313" s="102" t="s">
        <v>154</v>
      </c>
      <c r="D313" s="102" t="s">
        <v>163</v>
      </c>
      <c r="E313" s="102" t="s">
        <v>166</v>
      </c>
      <c r="F313" s="102">
        <v>10</v>
      </c>
      <c r="I313" s="109"/>
      <c r="J313" s="106"/>
      <c r="O313" s="102">
        <v>1</v>
      </c>
      <c r="P313" s="112">
        <f>O313/2</f>
        <v>0.5</v>
      </c>
    </row>
    <row r="314" spans="1:16">
      <c r="A314" s="103">
        <v>44392</v>
      </c>
      <c r="B314" s="105" t="s">
        <v>355</v>
      </c>
      <c r="C314" s="102" t="s">
        <v>155</v>
      </c>
      <c r="D314" s="102" t="s">
        <v>162</v>
      </c>
      <c r="E314" s="102" t="s">
        <v>166</v>
      </c>
      <c r="F314" s="102">
        <v>10</v>
      </c>
      <c r="I314" s="109"/>
      <c r="J314" s="106"/>
      <c r="L314" s="105"/>
      <c r="O314" s="102">
        <v>6</v>
      </c>
      <c r="P314" s="112">
        <f t="shared" ref="P314" si="85">O314/6</f>
        <v>1</v>
      </c>
    </row>
    <row r="315" spans="1:16">
      <c r="A315" s="103">
        <v>44392</v>
      </c>
      <c r="B315" s="102" t="s">
        <v>354</v>
      </c>
      <c r="C315" s="102" t="s">
        <v>154</v>
      </c>
      <c r="D315" s="102" t="s">
        <v>162</v>
      </c>
      <c r="E315" s="102" t="s">
        <v>166</v>
      </c>
      <c r="F315" s="102">
        <v>10</v>
      </c>
      <c r="I315" s="109"/>
      <c r="J315" s="106"/>
      <c r="O315" s="102">
        <v>2</v>
      </c>
      <c r="P315" s="112">
        <f>O315/2</f>
        <v>1</v>
      </c>
    </row>
    <row r="316" spans="1:16">
      <c r="A316" s="103">
        <v>44392</v>
      </c>
      <c r="B316" s="105" t="s">
        <v>357</v>
      </c>
      <c r="C316" s="102" t="s">
        <v>155</v>
      </c>
      <c r="D316" s="102" t="s">
        <v>162</v>
      </c>
      <c r="E316" s="102" t="s">
        <v>166</v>
      </c>
      <c r="F316" s="102">
        <v>10</v>
      </c>
      <c r="I316" s="109"/>
      <c r="J316" s="106"/>
      <c r="L316" s="105"/>
      <c r="O316" s="102">
        <v>6</v>
      </c>
      <c r="P316" s="112">
        <f t="shared" ref="P316" si="86">O316/6</f>
        <v>1</v>
      </c>
    </row>
    <row r="317" spans="1:16">
      <c r="A317" s="103">
        <v>44392</v>
      </c>
      <c r="B317" s="102" t="s">
        <v>356</v>
      </c>
      <c r="C317" s="102" t="s">
        <v>154</v>
      </c>
      <c r="D317" s="102" t="s">
        <v>162</v>
      </c>
      <c r="E317" s="102" t="s">
        <v>166</v>
      </c>
      <c r="F317" s="102">
        <v>10</v>
      </c>
      <c r="I317" s="109"/>
      <c r="J317" s="106"/>
      <c r="O317" s="102">
        <v>2</v>
      </c>
      <c r="P317" s="112">
        <f>O317/2</f>
        <v>1</v>
      </c>
    </row>
    <row r="318" spans="1:16">
      <c r="A318" s="103">
        <v>44392</v>
      </c>
      <c r="B318" s="105" t="s">
        <v>350</v>
      </c>
      <c r="C318" s="102" t="s">
        <v>155</v>
      </c>
      <c r="D318" s="102" t="s">
        <v>163</v>
      </c>
      <c r="E318" s="102" t="s">
        <v>166</v>
      </c>
      <c r="F318" s="102">
        <v>10</v>
      </c>
      <c r="I318" s="109"/>
      <c r="J318" s="106"/>
      <c r="L318" s="105"/>
      <c r="O318" s="102">
        <v>6</v>
      </c>
      <c r="P318" s="112">
        <f t="shared" ref="P318" si="87">O318/6</f>
        <v>1</v>
      </c>
    </row>
    <row r="319" spans="1:16">
      <c r="A319" s="103">
        <v>44392</v>
      </c>
      <c r="B319" s="102" t="s">
        <v>351</v>
      </c>
      <c r="C319" s="102" t="s">
        <v>154</v>
      </c>
      <c r="D319" s="102" t="s">
        <v>163</v>
      </c>
      <c r="E319" s="102" t="s">
        <v>166</v>
      </c>
      <c r="F319" s="102">
        <v>10</v>
      </c>
      <c r="I319" s="109"/>
      <c r="J319" s="106"/>
      <c r="O319" s="102">
        <v>2</v>
      </c>
      <c r="P319" s="112">
        <f>O319/2</f>
        <v>1</v>
      </c>
    </row>
    <row r="320" spans="1:16">
      <c r="A320" s="103">
        <v>44392</v>
      </c>
      <c r="B320" s="105" t="s">
        <v>352</v>
      </c>
      <c r="C320" s="102" t="s">
        <v>155</v>
      </c>
      <c r="D320" s="102" t="s">
        <v>163</v>
      </c>
      <c r="E320" s="102" t="s">
        <v>166</v>
      </c>
      <c r="F320" s="102">
        <v>10</v>
      </c>
      <c r="I320" s="109"/>
      <c r="J320" s="106"/>
      <c r="L320" s="105"/>
      <c r="O320" s="102">
        <v>6</v>
      </c>
      <c r="P320" s="112">
        <f t="shared" ref="P320" si="88">O320/6</f>
        <v>1</v>
      </c>
    </row>
    <row r="321" spans="1:16">
      <c r="A321" s="103">
        <v>44392</v>
      </c>
      <c r="B321" s="102" t="s">
        <v>353</v>
      </c>
      <c r="C321" s="102" t="s">
        <v>154</v>
      </c>
      <c r="D321" s="102" t="s">
        <v>163</v>
      </c>
      <c r="E321" s="102" t="s">
        <v>166</v>
      </c>
      <c r="F321" s="102">
        <v>10</v>
      </c>
      <c r="I321" s="109"/>
      <c r="J321" s="106"/>
      <c r="O321" s="102">
        <v>2</v>
      </c>
      <c r="P321" s="112">
        <f>O321/2</f>
        <v>1</v>
      </c>
    </row>
    <row r="322" spans="1:16">
      <c r="A322" s="103">
        <v>44393</v>
      </c>
      <c r="B322" s="102" t="s">
        <v>302</v>
      </c>
      <c r="C322" s="102" t="s">
        <v>155</v>
      </c>
      <c r="D322" s="102" t="s">
        <v>161</v>
      </c>
      <c r="E322" s="102" t="s">
        <v>166</v>
      </c>
      <c r="F322" s="102">
        <v>11</v>
      </c>
      <c r="G322" s="102">
        <v>0</v>
      </c>
      <c r="H322" s="102">
        <v>1.73</v>
      </c>
      <c r="I322" s="102">
        <v>0</v>
      </c>
      <c r="J322" s="102">
        <v>0</v>
      </c>
      <c r="K322" s="102">
        <v>1.73</v>
      </c>
      <c r="N322" s="102">
        <v>67.3</v>
      </c>
      <c r="O322" s="111"/>
    </row>
    <row r="323" spans="1:16">
      <c r="A323" s="103">
        <v>44393</v>
      </c>
      <c r="B323" s="102" t="s">
        <v>303</v>
      </c>
      <c r="C323" s="102" t="s">
        <v>154</v>
      </c>
      <c r="D323" s="102" t="s">
        <v>161</v>
      </c>
      <c r="E323" s="102" t="s">
        <v>166</v>
      </c>
      <c r="F323" s="102">
        <v>11</v>
      </c>
      <c r="G323" s="102">
        <v>0</v>
      </c>
      <c r="H323" s="102">
        <v>1.73</v>
      </c>
      <c r="I323" s="102">
        <v>0</v>
      </c>
      <c r="J323" s="102">
        <v>0</v>
      </c>
      <c r="K323" s="102">
        <v>1.73</v>
      </c>
      <c r="N323" s="102">
        <v>67.3</v>
      </c>
      <c r="O323" s="111"/>
    </row>
    <row r="324" spans="1:16">
      <c r="A324" s="103">
        <v>44393</v>
      </c>
      <c r="B324" s="102" t="s">
        <v>305</v>
      </c>
      <c r="C324" s="102" t="s">
        <v>155</v>
      </c>
      <c r="D324" s="102" t="s">
        <v>161</v>
      </c>
      <c r="E324" s="102" t="s">
        <v>166</v>
      </c>
      <c r="F324" s="102">
        <v>11</v>
      </c>
      <c r="G324" s="102">
        <v>0</v>
      </c>
      <c r="H324" s="102">
        <v>1.73</v>
      </c>
      <c r="I324" s="102">
        <v>0</v>
      </c>
      <c r="J324" s="102">
        <v>0</v>
      </c>
      <c r="K324" s="102">
        <v>1.73</v>
      </c>
      <c r="N324" s="102">
        <v>67.3</v>
      </c>
      <c r="O324" s="111"/>
    </row>
    <row r="325" spans="1:16">
      <c r="A325" s="103">
        <v>44393</v>
      </c>
      <c r="B325" s="102" t="s">
        <v>304</v>
      </c>
      <c r="C325" s="102" t="s">
        <v>154</v>
      </c>
      <c r="D325" s="102" t="s">
        <v>161</v>
      </c>
      <c r="E325" s="102" t="s">
        <v>166</v>
      </c>
      <c r="F325" s="102">
        <v>11</v>
      </c>
      <c r="G325" s="102">
        <v>0</v>
      </c>
      <c r="H325" s="102">
        <v>1.73</v>
      </c>
      <c r="I325" s="102">
        <v>0</v>
      </c>
      <c r="J325" s="102">
        <v>0</v>
      </c>
      <c r="K325" s="102">
        <v>1.73</v>
      </c>
      <c r="N325" s="102">
        <v>67.3</v>
      </c>
      <c r="O325" s="111"/>
    </row>
    <row r="326" spans="1:16">
      <c r="A326" s="103">
        <v>44393</v>
      </c>
      <c r="B326" s="102" t="s">
        <v>306</v>
      </c>
      <c r="C326" s="102" t="s">
        <v>154</v>
      </c>
      <c r="D326" s="102" t="s">
        <v>162</v>
      </c>
      <c r="E326" s="102" t="s">
        <v>167</v>
      </c>
      <c r="F326" s="102">
        <v>11</v>
      </c>
      <c r="G326" s="102">
        <v>0</v>
      </c>
      <c r="H326" s="102">
        <v>1.54</v>
      </c>
      <c r="I326" s="102">
        <v>0</v>
      </c>
      <c r="J326" s="102">
        <v>0</v>
      </c>
      <c r="K326" s="102">
        <v>1.54</v>
      </c>
      <c r="N326" s="102">
        <v>76.099999999999994</v>
      </c>
      <c r="O326" s="111"/>
    </row>
    <row r="327" spans="1:16">
      <c r="A327" s="103">
        <v>44393</v>
      </c>
      <c r="B327" s="102" t="s">
        <v>307</v>
      </c>
      <c r="C327" s="102" t="s">
        <v>155</v>
      </c>
      <c r="D327" s="102" t="s">
        <v>162</v>
      </c>
      <c r="E327" s="102" t="s">
        <v>167</v>
      </c>
      <c r="F327" s="102">
        <v>11</v>
      </c>
      <c r="G327" s="102">
        <v>0</v>
      </c>
      <c r="H327" s="102">
        <v>1.54</v>
      </c>
      <c r="I327" s="102">
        <v>0</v>
      </c>
      <c r="J327" s="102">
        <v>0</v>
      </c>
      <c r="K327" s="102">
        <v>1.54</v>
      </c>
      <c r="N327" s="102">
        <v>76.099999999999994</v>
      </c>
      <c r="O327" s="111"/>
    </row>
    <row r="328" spans="1:16">
      <c r="A328" s="103">
        <v>44393</v>
      </c>
      <c r="B328" s="102" t="s">
        <v>308</v>
      </c>
      <c r="C328" s="102" t="s">
        <v>154</v>
      </c>
      <c r="D328" s="102" t="s">
        <v>162</v>
      </c>
      <c r="E328" s="102" t="s">
        <v>167</v>
      </c>
      <c r="F328" s="102">
        <v>11</v>
      </c>
      <c r="G328" s="102">
        <v>0</v>
      </c>
      <c r="H328" s="102">
        <v>1.58</v>
      </c>
      <c r="I328" s="102">
        <v>0</v>
      </c>
      <c r="J328" s="102">
        <v>0</v>
      </c>
      <c r="K328" s="102">
        <v>1.58</v>
      </c>
      <c r="N328" s="102">
        <v>78.2</v>
      </c>
      <c r="O328" s="111"/>
    </row>
    <row r="329" spans="1:16">
      <c r="A329" s="103">
        <v>44393</v>
      </c>
      <c r="B329" s="102" t="s">
        <v>309</v>
      </c>
      <c r="C329" s="102" t="s">
        <v>155</v>
      </c>
      <c r="D329" s="102" t="s">
        <v>162</v>
      </c>
      <c r="E329" s="102" t="s">
        <v>167</v>
      </c>
      <c r="F329" s="102">
        <v>11</v>
      </c>
      <c r="G329" s="102">
        <v>0</v>
      </c>
      <c r="H329" s="102">
        <v>1.58</v>
      </c>
      <c r="I329" s="102">
        <v>0</v>
      </c>
      <c r="J329" s="102">
        <v>0</v>
      </c>
      <c r="K329" s="102">
        <v>1.58</v>
      </c>
      <c r="N329" s="102">
        <v>78.2</v>
      </c>
      <c r="O329" s="111"/>
    </row>
    <row r="330" spans="1:16">
      <c r="A330" s="103">
        <v>44393</v>
      </c>
      <c r="B330" s="102" t="s">
        <v>311</v>
      </c>
      <c r="C330" s="102" t="s">
        <v>154</v>
      </c>
      <c r="D330" s="102" t="s">
        <v>163</v>
      </c>
      <c r="E330" s="102" t="s">
        <v>166</v>
      </c>
      <c r="F330" s="102">
        <v>11</v>
      </c>
      <c r="G330" s="102">
        <v>0</v>
      </c>
      <c r="H330" s="102">
        <v>1.51</v>
      </c>
      <c r="I330" s="102">
        <v>0</v>
      </c>
      <c r="J330" s="102">
        <v>0</v>
      </c>
      <c r="K330" s="102">
        <v>1.51</v>
      </c>
      <c r="N330" s="102">
        <v>72.2</v>
      </c>
      <c r="O330" s="111"/>
    </row>
    <row r="331" spans="1:16">
      <c r="A331" s="103">
        <v>44393</v>
      </c>
      <c r="B331" s="102" t="s">
        <v>310</v>
      </c>
      <c r="C331" s="102" t="s">
        <v>155</v>
      </c>
      <c r="D331" s="102" t="s">
        <v>163</v>
      </c>
      <c r="E331" s="102" t="s">
        <v>166</v>
      </c>
      <c r="F331" s="102">
        <v>11</v>
      </c>
      <c r="G331" s="102">
        <v>0</v>
      </c>
      <c r="H331" s="102">
        <v>1.51</v>
      </c>
      <c r="I331" s="102">
        <v>0</v>
      </c>
      <c r="J331" s="102">
        <v>0</v>
      </c>
      <c r="K331" s="102">
        <v>1.51</v>
      </c>
      <c r="N331" s="102">
        <v>72.2</v>
      </c>
      <c r="O331" s="111"/>
    </row>
    <row r="332" spans="1:16">
      <c r="A332" s="103">
        <v>44393</v>
      </c>
      <c r="B332" s="102" t="s">
        <v>313</v>
      </c>
      <c r="C332" s="102" t="s">
        <v>155</v>
      </c>
      <c r="D332" s="102" t="s">
        <v>163</v>
      </c>
      <c r="E332" s="102" t="s">
        <v>166</v>
      </c>
      <c r="F332" s="102">
        <v>11</v>
      </c>
      <c r="G332" s="102">
        <v>0</v>
      </c>
      <c r="H332" s="102">
        <v>1.51</v>
      </c>
      <c r="I332" s="102">
        <v>0</v>
      </c>
      <c r="J332" s="102">
        <v>0</v>
      </c>
      <c r="K332" s="102">
        <v>1.51</v>
      </c>
      <c r="N332" s="102">
        <v>72.2</v>
      </c>
      <c r="O332" s="111"/>
    </row>
    <row r="333" spans="1:16">
      <c r="A333" s="103">
        <v>44393</v>
      </c>
      <c r="B333" s="102" t="s">
        <v>312</v>
      </c>
      <c r="C333" s="102" t="s">
        <v>154</v>
      </c>
      <c r="D333" s="102" t="s">
        <v>163</v>
      </c>
      <c r="E333" s="102" t="s">
        <v>166</v>
      </c>
      <c r="F333" s="102">
        <v>11</v>
      </c>
      <c r="G333" s="102">
        <v>0</v>
      </c>
      <c r="H333" s="102">
        <v>1.51</v>
      </c>
      <c r="I333" s="102">
        <v>0</v>
      </c>
      <c r="J333" s="102">
        <v>0</v>
      </c>
      <c r="K333" s="102">
        <v>1.51</v>
      </c>
      <c r="N333" s="102">
        <v>72.2</v>
      </c>
      <c r="O333" s="111"/>
    </row>
    <row r="334" spans="1:16">
      <c r="A334" s="103">
        <v>44393</v>
      </c>
      <c r="B334" s="102" t="s">
        <v>315</v>
      </c>
      <c r="C334" s="102" t="s">
        <v>155</v>
      </c>
      <c r="D334" s="102" t="s">
        <v>161</v>
      </c>
      <c r="E334" s="102" t="s">
        <v>167</v>
      </c>
      <c r="F334" s="102">
        <v>11</v>
      </c>
      <c r="G334" s="102">
        <v>0</v>
      </c>
      <c r="H334" s="102">
        <v>1.69</v>
      </c>
      <c r="I334" s="102">
        <v>0</v>
      </c>
      <c r="J334" s="102">
        <v>0</v>
      </c>
      <c r="K334" s="102">
        <v>1.69</v>
      </c>
      <c r="N334" s="102">
        <v>69.099999999999994</v>
      </c>
    </row>
    <row r="335" spans="1:16">
      <c r="A335" s="103">
        <v>44393</v>
      </c>
      <c r="B335" s="102" t="s">
        <v>314</v>
      </c>
      <c r="C335" s="102" t="s">
        <v>154</v>
      </c>
      <c r="D335" s="102" t="s">
        <v>161</v>
      </c>
      <c r="E335" s="102" t="s">
        <v>167</v>
      </c>
      <c r="F335" s="102">
        <v>11</v>
      </c>
      <c r="G335" s="102">
        <v>0</v>
      </c>
      <c r="H335" s="102">
        <v>1.69</v>
      </c>
      <c r="I335" s="102">
        <v>0</v>
      </c>
      <c r="J335" s="102">
        <v>0</v>
      </c>
      <c r="K335" s="102">
        <v>1.69</v>
      </c>
      <c r="N335" s="102">
        <v>69.099999999999994</v>
      </c>
    </row>
    <row r="336" spans="1:16">
      <c r="A336" s="103">
        <v>44393</v>
      </c>
      <c r="B336" s="102" t="s">
        <v>317</v>
      </c>
      <c r="C336" s="102" t="s">
        <v>155</v>
      </c>
      <c r="D336" s="102" t="s">
        <v>161</v>
      </c>
      <c r="E336" s="102" t="s">
        <v>167</v>
      </c>
      <c r="F336" s="102">
        <v>11</v>
      </c>
      <c r="G336" s="102">
        <v>0</v>
      </c>
      <c r="H336" s="102">
        <v>1.71</v>
      </c>
      <c r="I336" s="102">
        <v>0</v>
      </c>
      <c r="J336" s="102">
        <v>0</v>
      </c>
      <c r="K336" s="102">
        <v>1.71</v>
      </c>
      <c r="N336" s="102">
        <v>75.2</v>
      </c>
    </row>
    <row r="337" spans="1:15">
      <c r="A337" s="103">
        <v>44393</v>
      </c>
      <c r="B337" s="102" t="s">
        <v>316</v>
      </c>
      <c r="C337" s="102" t="s">
        <v>154</v>
      </c>
      <c r="D337" s="102" t="s">
        <v>161</v>
      </c>
      <c r="E337" s="102" t="s">
        <v>167</v>
      </c>
      <c r="F337" s="102">
        <v>11</v>
      </c>
      <c r="G337" s="102">
        <v>0</v>
      </c>
      <c r="H337" s="102">
        <v>1.71</v>
      </c>
      <c r="I337" s="102">
        <v>0</v>
      </c>
      <c r="J337" s="102">
        <v>0</v>
      </c>
      <c r="K337" s="102">
        <v>1.71</v>
      </c>
      <c r="N337" s="102">
        <v>75.2</v>
      </c>
    </row>
    <row r="338" spans="1:15">
      <c r="A338" s="103">
        <v>44393</v>
      </c>
      <c r="B338" s="102" t="s">
        <v>294</v>
      </c>
      <c r="C338" s="102" t="s">
        <v>154</v>
      </c>
      <c r="D338" s="102" t="s">
        <v>162</v>
      </c>
      <c r="E338" s="102" t="s">
        <v>166</v>
      </c>
      <c r="F338" s="102">
        <v>11</v>
      </c>
      <c r="G338" s="102">
        <v>0</v>
      </c>
      <c r="H338" s="102">
        <v>1.53</v>
      </c>
      <c r="I338" s="102">
        <v>0</v>
      </c>
      <c r="J338" s="102">
        <v>0</v>
      </c>
      <c r="K338" s="102">
        <v>1.53</v>
      </c>
      <c r="N338" s="102">
        <v>72.2</v>
      </c>
    </row>
    <row r="339" spans="1:15">
      <c r="A339" s="103">
        <v>44393</v>
      </c>
      <c r="B339" s="102" t="s">
        <v>295</v>
      </c>
      <c r="C339" s="102" t="s">
        <v>155</v>
      </c>
      <c r="D339" s="102" t="s">
        <v>162</v>
      </c>
      <c r="E339" s="102" t="s">
        <v>166</v>
      </c>
      <c r="F339" s="102">
        <v>11</v>
      </c>
      <c r="G339" s="102">
        <v>0</v>
      </c>
      <c r="H339" s="102">
        <v>1.53</v>
      </c>
      <c r="I339" s="102">
        <v>0</v>
      </c>
      <c r="J339" s="102">
        <v>0</v>
      </c>
      <c r="K339" s="102">
        <v>1.53</v>
      </c>
      <c r="N339" s="102">
        <v>72.2</v>
      </c>
    </row>
    <row r="340" spans="1:15">
      <c r="A340" s="103">
        <v>44393</v>
      </c>
      <c r="B340" s="102" t="s">
        <v>296</v>
      </c>
      <c r="C340" s="102" t="s">
        <v>155</v>
      </c>
      <c r="D340" s="102" t="s">
        <v>162</v>
      </c>
      <c r="E340" s="102" t="s">
        <v>166</v>
      </c>
      <c r="F340" s="102">
        <v>11</v>
      </c>
      <c r="G340" s="102">
        <v>0</v>
      </c>
      <c r="H340" s="102">
        <v>1.53</v>
      </c>
      <c r="I340" s="102">
        <v>0</v>
      </c>
      <c r="J340" s="102">
        <v>0</v>
      </c>
      <c r="K340" s="102">
        <v>1.53</v>
      </c>
      <c r="N340" s="102">
        <v>72.2</v>
      </c>
    </row>
    <row r="341" spans="1:15">
      <c r="A341" s="103">
        <v>44393</v>
      </c>
      <c r="B341" s="102" t="s">
        <v>297</v>
      </c>
      <c r="C341" s="102" t="s">
        <v>154</v>
      </c>
      <c r="D341" s="102" t="s">
        <v>162</v>
      </c>
      <c r="E341" s="102" t="s">
        <v>166</v>
      </c>
      <c r="F341" s="102">
        <v>11</v>
      </c>
      <c r="G341" s="102">
        <v>0</v>
      </c>
      <c r="H341" s="102">
        <v>1.53</v>
      </c>
      <c r="I341" s="102">
        <v>0</v>
      </c>
      <c r="J341" s="102">
        <v>0</v>
      </c>
      <c r="K341" s="102">
        <v>1.53</v>
      </c>
      <c r="N341" s="102">
        <v>72.2</v>
      </c>
    </row>
    <row r="342" spans="1:15">
      <c r="A342" s="103">
        <v>44393</v>
      </c>
      <c r="B342" s="102" t="s">
        <v>298</v>
      </c>
      <c r="C342" s="102" t="s">
        <v>155</v>
      </c>
      <c r="D342" s="102" t="s">
        <v>163</v>
      </c>
      <c r="E342" s="102" t="s">
        <v>167</v>
      </c>
      <c r="F342" s="102">
        <v>11</v>
      </c>
      <c r="G342" s="102">
        <v>0</v>
      </c>
      <c r="H342" s="102">
        <v>1.53</v>
      </c>
      <c r="I342" s="102">
        <v>0</v>
      </c>
      <c r="J342" s="102">
        <v>0</v>
      </c>
      <c r="K342" s="102">
        <v>1.53</v>
      </c>
      <c r="N342" s="102">
        <v>75.900000000000006</v>
      </c>
    </row>
    <row r="343" spans="1:15">
      <c r="A343" s="103">
        <v>44393</v>
      </c>
      <c r="B343" s="102" t="s">
        <v>299</v>
      </c>
      <c r="C343" s="102" t="s">
        <v>154</v>
      </c>
      <c r="D343" s="102" t="s">
        <v>163</v>
      </c>
      <c r="E343" s="102" t="s">
        <v>167</v>
      </c>
      <c r="F343" s="102">
        <v>11</v>
      </c>
      <c r="G343" s="102">
        <v>0</v>
      </c>
      <c r="H343" s="102">
        <v>1.53</v>
      </c>
      <c r="I343" s="102">
        <v>0</v>
      </c>
      <c r="J343" s="102">
        <v>0</v>
      </c>
      <c r="K343" s="102">
        <v>1.53</v>
      </c>
      <c r="N343" s="102">
        <v>75.900000000000006</v>
      </c>
    </row>
    <row r="344" spans="1:15">
      <c r="A344" s="103">
        <v>44393</v>
      </c>
      <c r="B344" s="102" t="s">
        <v>300</v>
      </c>
      <c r="C344" s="102" t="s">
        <v>155</v>
      </c>
      <c r="D344" s="102" t="s">
        <v>163</v>
      </c>
      <c r="E344" s="102" t="s">
        <v>167</v>
      </c>
      <c r="F344" s="102">
        <v>11</v>
      </c>
      <c r="G344" s="102">
        <v>0</v>
      </c>
      <c r="H344" s="102">
        <v>1.61</v>
      </c>
      <c r="I344" s="102">
        <v>0</v>
      </c>
      <c r="J344" s="102">
        <v>0</v>
      </c>
      <c r="K344" s="102">
        <v>1.61</v>
      </c>
      <c r="N344" s="102">
        <v>76.099999999999994</v>
      </c>
    </row>
    <row r="345" spans="1:15">
      <c r="A345" s="103">
        <v>44393</v>
      </c>
      <c r="B345" s="102" t="s">
        <v>301</v>
      </c>
      <c r="C345" s="102" t="s">
        <v>154</v>
      </c>
      <c r="D345" s="102" t="s">
        <v>163</v>
      </c>
      <c r="E345" s="102" t="s">
        <v>167</v>
      </c>
      <c r="F345" s="102">
        <v>11</v>
      </c>
      <c r="G345" s="102">
        <v>0</v>
      </c>
      <c r="H345" s="102">
        <v>1.61</v>
      </c>
      <c r="I345" s="102">
        <v>0</v>
      </c>
      <c r="J345" s="102">
        <v>0</v>
      </c>
      <c r="K345" s="102">
        <v>1.61</v>
      </c>
      <c r="N345" s="102">
        <v>76.099999999999994</v>
      </c>
    </row>
    <row r="346" spans="1:15">
      <c r="A346" s="103">
        <v>44393</v>
      </c>
      <c r="B346" s="102" t="s">
        <v>342</v>
      </c>
      <c r="C346" s="102" t="s">
        <v>155</v>
      </c>
      <c r="D346" s="102" t="s">
        <v>161</v>
      </c>
      <c r="E346" s="102" t="s">
        <v>166</v>
      </c>
      <c r="F346" s="102">
        <v>11</v>
      </c>
      <c r="G346" s="102">
        <v>0</v>
      </c>
      <c r="H346" s="102">
        <v>1.69</v>
      </c>
      <c r="I346" s="102">
        <v>0</v>
      </c>
      <c r="J346" s="102">
        <v>0</v>
      </c>
      <c r="K346" s="102">
        <v>1.69</v>
      </c>
      <c r="N346" s="102">
        <v>42</v>
      </c>
    </row>
    <row r="347" spans="1:15">
      <c r="A347" s="103">
        <v>44393</v>
      </c>
      <c r="B347" s="102" t="s">
        <v>343</v>
      </c>
      <c r="C347" s="102" t="s">
        <v>154</v>
      </c>
      <c r="D347" s="102" t="s">
        <v>161</v>
      </c>
      <c r="E347" s="102" t="s">
        <v>166</v>
      </c>
      <c r="F347" s="102">
        <v>11</v>
      </c>
      <c r="G347" s="102">
        <v>0</v>
      </c>
      <c r="H347" s="102">
        <v>1.69</v>
      </c>
      <c r="I347" s="102">
        <v>0</v>
      </c>
      <c r="J347" s="102">
        <v>0</v>
      </c>
      <c r="K347" s="102">
        <v>1.69</v>
      </c>
      <c r="N347" s="102">
        <v>42</v>
      </c>
    </row>
    <row r="348" spans="1:15">
      <c r="A348" s="103">
        <v>44393</v>
      </c>
      <c r="B348" s="102" t="s">
        <v>344</v>
      </c>
      <c r="C348" s="102" t="s">
        <v>155</v>
      </c>
      <c r="D348" s="102" t="s">
        <v>161</v>
      </c>
      <c r="E348" s="102" t="s">
        <v>166</v>
      </c>
      <c r="F348" s="102">
        <v>11</v>
      </c>
      <c r="G348" s="102">
        <v>0</v>
      </c>
      <c r="H348" s="102">
        <v>1.69</v>
      </c>
      <c r="I348" s="102">
        <v>0</v>
      </c>
      <c r="J348" s="102">
        <v>0</v>
      </c>
      <c r="K348" s="102">
        <v>1.69</v>
      </c>
      <c r="N348" s="102">
        <v>42</v>
      </c>
    </row>
    <row r="349" spans="1:15">
      <c r="A349" s="103">
        <v>44393</v>
      </c>
      <c r="B349" s="102" t="s">
        <v>345</v>
      </c>
      <c r="C349" s="102" t="s">
        <v>154</v>
      </c>
      <c r="D349" s="102" t="s">
        <v>161</v>
      </c>
      <c r="E349" s="102" t="s">
        <v>166</v>
      </c>
      <c r="F349" s="102">
        <v>11</v>
      </c>
      <c r="G349" s="102">
        <v>0</v>
      </c>
      <c r="H349" s="102">
        <v>1.69</v>
      </c>
      <c r="I349" s="102">
        <v>0</v>
      </c>
      <c r="J349" s="102">
        <v>0</v>
      </c>
      <c r="K349" s="102">
        <v>1.69</v>
      </c>
      <c r="N349" s="102">
        <v>42</v>
      </c>
    </row>
    <row r="350" spans="1:15">
      <c r="A350" s="103">
        <v>44393</v>
      </c>
      <c r="B350" s="102" t="s">
        <v>346</v>
      </c>
      <c r="C350" s="102" t="s">
        <v>154</v>
      </c>
      <c r="D350" s="102" t="s">
        <v>162</v>
      </c>
      <c r="E350" s="102" t="s">
        <v>167</v>
      </c>
      <c r="F350" s="102">
        <v>11</v>
      </c>
      <c r="G350" s="102">
        <v>0</v>
      </c>
      <c r="H350" s="102">
        <v>1.63</v>
      </c>
      <c r="I350" s="102">
        <v>0</v>
      </c>
      <c r="J350" s="102">
        <v>0</v>
      </c>
      <c r="K350" s="102">
        <v>1.63</v>
      </c>
      <c r="N350" s="102">
        <v>75.400000000000006</v>
      </c>
      <c r="O350" s="111"/>
    </row>
    <row r="351" spans="1:15">
      <c r="A351" s="103">
        <v>44393</v>
      </c>
      <c r="B351" s="105" t="s">
        <v>347</v>
      </c>
      <c r="C351" s="102" t="s">
        <v>155</v>
      </c>
      <c r="D351" s="102" t="s">
        <v>162</v>
      </c>
      <c r="E351" s="102" t="s">
        <v>167</v>
      </c>
      <c r="F351" s="102">
        <v>11</v>
      </c>
      <c r="G351" s="102">
        <v>0</v>
      </c>
      <c r="H351" s="102">
        <v>1.63</v>
      </c>
      <c r="I351" s="102">
        <v>0</v>
      </c>
      <c r="J351" s="102">
        <v>0</v>
      </c>
      <c r="K351" s="102">
        <v>1.63</v>
      </c>
      <c r="N351" s="102">
        <v>75.400000000000006</v>
      </c>
      <c r="O351" s="111"/>
    </row>
    <row r="352" spans="1:15">
      <c r="A352" s="103">
        <v>44393</v>
      </c>
      <c r="B352" s="102" t="s">
        <v>348</v>
      </c>
      <c r="C352" s="102" t="s">
        <v>154</v>
      </c>
      <c r="D352" s="102" t="s">
        <v>162</v>
      </c>
      <c r="E352" s="102" t="s">
        <v>167</v>
      </c>
      <c r="F352" s="102">
        <v>11</v>
      </c>
      <c r="G352" s="102">
        <v>0</v>
      </c>
      <c r="H352" s="102">
        <v>1.53</v>
      </c>
      <c r="I352" s="102">
        <v>0</v>
      </c>
      <c r="J352" s="102">
        <v>0</v>
      </c>
      <c r="K352" s="102">
        <v>1.53</v>
      </c>
      <c r="N352" s="102">
        <v>78</v>
      </c>
      <c r="O352" s="111"/>
    </row>
    <row r="353" spans="1:15">
      <c r="A353" s="103">
        <v>44393</v>
      </c>
      <c r="B353" s="105" t="s">
        <v>349</v>
      </c>
      <c r="C353" s="102" t="s">
        <v>155</v>
      </c>
      <c r="D353" s="102" t="s">
        <v>162</v>
      </c>
      <c r="E353" s="102" t="s">
        <v>167</v>
      </c>
      <c r="F353" s="102">
        <v>11</v>
      </c>
      <c r="G353" s="102">
        <v>0</v>
      </c>
      <c r="H353" s="102">
        <v>1.53</v>
      </c>
      <c r="I353" s="102">
        <v>0</v>
      </c>
      <c r="J353" s="102">
        <v>0</v>
      </c>
      <c r="K353" s="102">
        <v>1.53</v>
      </c>
      <c r="N353" s="102">
        <v>78</v>
      </c>
      <c r="O353" s="111"/>
    </row>
    <row r="354" spans="1:15">
      <c r="A354" s="103">
        <v>44393</v>
      </c>
      <c r="B354" s="102" t="s">
        <v>338</v>
      </c>
      <c r="C354" s="102" t="s">
        <v>155</v>
      </c>
      <c r="D354" s="102" t="s">
        <v>163</v>
      </c>
      <c r="E354" s="102" t="s">
        <v>167</v>
      </c>
      <c r="F354" s="102">
        <v>11</v>
      </c>
      <c r="G354" s="102">
        <v>0</v>
      </c>
      <c r="H354" s="102">
        <v>1.54</v>
      </c>
      <c r="I354" s="102">
        <v>0</v>
      </c>
      <c r="J354" s="102">
        <v>0</v>
      </c>
      <c r="K354" s="102">
        <v>1.54</v>
      </c>
      <c r="N354" s="102">
        <v>76.3</v>
      </c>
      <c r="O354" s="111"/>
    </row>
    <row r="355" spans="1:15">
      <c r="A355" s="103">
        <v>44393</v>
      </c>
      <c r="B355" s="102" t="s">
        <v>339</v>
      </c>
      <c r="C355" s="102" t="s">
        <v>154</v>
      </c>
      <c r="D355" s="102" t="s">
        <v>163</v>
      </c>
      <c r="E355" s="102" t="s">
        <v>167</v>
      </c>
      <c r="F355" s="102">
        <v>11</v>
      </c>
      <c r="G355" s="102">
        <v>0</v>
      </c>
      <c r="H355" s="102">
        <v>1.54</v>
      </c>
      <c r="I355" s="102">
        <v>0</v>
      </c>
      <c r="J355" s="102">
        <v>0</v>
      </c>
      <c r="K355" s="102">
        <v>1.54</v>
      </c>
      <c r="N355" s="102">
        <v>76.3</v>
      </c>
      <c r="O355" s="111"/>
    </row>
    <row r="356" spans="1:15">
      <c r="A356" s="103">
        <v>44393</v>
      </c>
      <c r="B356" s="102" t="s">
        <v>341</v>
      </c>
      <c r="C356" s="102" t="s">
        <v>155</v>
      </c>
      <c r="D356" s="102" t="s">
        <v>163</v>
      </c>
      <c r="E356" s="102" t="s">
        <v>167</v>
      </c>
      <c r="F356" s="102">
        <v>11</v>
      </c>
      <c r="G356" s="102">
        <v>0</v>
      </c>
      <c r="H356" s="102">
        <v>1.58</v>
      </c>
      <c r="I356" s="102">
        <v>0</v>
      </c>
      <c r="J356" s="102">
        <v>0</v>
      </c>
      <c r="K356" s="102">
        <v>1.58</v>
      </c>
      <c r="N356" s="102">
        <v>79</v>
      </c>
      <c r="O356" s="111"/>
    </row>
    <row r="357" spans="1:15">
      <c r="A357" s="103">
        <v>44393</v>
      </c>
      <c r="B357" s="102" t="s">
        <v>340</v>
      </c>
      <c r="C357" s="102" t="s">
        <v>154</v>
      </c>
      <c r="D357" s="102" t="s">
        <v>163</v>
      </c>
      <c r="E357" s="102" t="s">
        <v>167</v>
      </c>
      <c r="F357" s="102">
        <v>11</v>
      </c>
      <c r="G357" s="102">
        <v>0</v>
      </c>
      <c r="H357" s="102">
        <v>1.58</v>
      </c>
      <c r="I357" s="102">
        <v>0</v>
      </c>
      <c r="J357" s="102">
        <v>0</v>
      </c>
      <c r="K357" s="102">
        <v>1.58</v>
      </c>
      <c r="N357" s="102">
        <v>79</v>
      </c>
      <c r="O357" s="111"/>
    </row>
    <row r="358" spans="1:15">
      <c r="A358" s="103">
        <v>44393</v>
      </c>
      <c r="B358" s="102" t="s">
        <v>330</v>
      </c>
      <c r="C358" s="102" t="s">
        <v>154</v>
      </c>
      <c r="D358" s="102" t="s">
        <v>161</v>
      </c>
      <c r="E358" s="102" t="s">
        <v>167</v>
      </c>
      <c r="F358" s="102">
        <v>11</v>
      </c>
      <c r="G358" s="102">
        <v>0</v>
      </c>
      <c r="H358" s="102">
        <v>1.81</v>
      </c>
      <c r="I358" s="102">
        <v>0</v>
      </c>
      <c r="J358" s="102">
        <v>0</v>
      </c>
      <c r="K358" s="102">
        <v>1.81</v>
      </c>
      <c r="N358" s="102">
        <v>74.2</v>
      </c>
      <c r="O358" s="111"/>
    </row>
    <row r="359" spans="1:15">
      <c r="A359" s="103">
        <v>44393</v>
      </c>
      <c r="B359" s="102" t="s">
        <v>331</v>
      </c>
      <c r="C359" s="102" t="s">
        <v>155</v>
      </c>
      <c r="D359" s="102" t="s">
        <v>161</v>
      </c>
      <c r="E359" s="102" t="s">
        <v>167</v>
      </c>
      <c r="F359" s="102">
        <v>11</v>
      </c>
      <c r="G359" s="102">
        <v>0</v>
      </c>
      <c r="H359" s="102">
        <v>1.81</v>
      </c>
      <c r="I359" s="102">
        <v>0</v>
      </c>
      <c r="J359" s="102">
        <v>0</v>
      </c>
      <c r="K359" s="102">
        <v>1.81</v>
      </c>
      <c r="N359" s="102">
        <v>74.2</v>
      </c>
      <c r="O359" s="111"/>
    </row>
    <row r="360" spans="1:15">
      <c r="A360" s="103">
        <v>44393</v>
      </c>
      <c r="B360" s="102" t="s">
        <v>332</v>
      </c>
      <c r="C360" s="102" t="s">
        <v>154</v>
      </c>
      <c r="D360" s="102" t="s">
        <v>161</v>
      </c>
      <c r="E360" s="102" t="s">
        <v>167</v>
      </c>
      <c r="F360" s="102">
        <v>11</v>
      </c>
      <c r="G360" s="102">
        <v>0</v>
      </c>
      <c r="H360" s="102">
        <v>1.24</v>
      </c>
      <c r="I360" s="102">
        <v>0</v>
      </c>
      <c r="J360" s="102">
        <v>0</v>
      </c>
      <c r="K360" s="102">
        <v>1.24</v>
      </c>
      <c r="N360" s="102">
        <v>71.8</v>
      </c>
      <c r="O360" s="111"/>
    </row>
    <row r="361" spans="1:15">
      <c r="A361" s="103">
        <v>44393</v>
      </c>
      <c r="B361" s="102" t="s">
        <v>333</v>
      </c>
      <c r="C361" s="102" t="s">
        <v>155</v>
      </c>
      <c r="D361" s="102" t="s">
        <v>161</v>
      </c>
      <c r="E361" s="102" t="s">
        <v>167</v>
      </c>
      <c r="F361" s="102">
        <v>11</v>
      </c>
      <c r="G361" s="102">
        <v>0</v>
      </c>
      <c r="H361" s="102">
        <v>1.24</v>
      </c>
      <c r="I361" s="102">
        <v>0</v>
      </c>
      <c r="J361" s="102">
        <v>0</v>
      </c>
      <c r="K361" s="102">
        <v>1.24</v>
      </c>
      <c r="N361" s="102">
        <v>71.8</v>
      </c>
      <c r="O361" s="111"/>
    </row>
    <row r="362" spans="1:15">
      <c r="A362" s="103">
        <v>44393</v>
      </c>
      <c r="B362" s="102" t="s">
        <v>318</v>
      </c>
      <c r="C362" s="102" t="s">
        <v>154</v>
      </c>
      <c r="D362" s="102" t="s">
        <v>162</v>
      </c>
      <c r="E362" s="102" t="s">
        <v>166</v>
      </c>
      <c r="F362" s="102">
        <v>11</v>
      </c>
      <c r="G362" s="102">
        <v>0</v>
      </c>
      <c r="H362" s="102">
        <v>1.49</v>
      </c>
      <c r="I362" s="102">
        <v>0</v>
      </c>
      <c r="J362" s="102">
        <v>0</v>
      </c>
      <c r="K362" s="102">
        <v>1.49</v>
      </c>
      <c r="N362" s="102">
        <v>75.3</v>
      </c>
      <c r="O362" s="111"/>
    </row>
    <row r="363" spans="1:15">
      <c r="A363" s="103">
        <v>44393</v>
      </c>
      <c r="B363" s="102" t="s">
        <v>319</v>
      </c>
      <c r="C363" s="102" t="s">
        <v>155</v>
      </c>
      <c r="D363" s="102" t="s">
        <v>162</v>
      </c>
      <c r="E363" s="102" t="s">
        <v>166</v>
      </c>
      <c r="F363" s="102">
        <v>11</v>
      </c>
      <c r="G363" s="102">
        <v>0</v>
      </c>
      <c r="H363" s="102">
        <v>1.49</v>
      </c>
      <c r="I363" s="102">
        <v>0</v>
      </c>
      <c r="J363" s="102">
        <v>0</v>
      </c>
      <c r="K363" s="102">
        <v>1.49</v>
      </c>
      <c r="N363" s="102">
        <v>75.3</v>
      </c>
      <c r="O363" s="111"/>
    </row>
    <row r="364" spans="1:15">
      <c r="A364" s="103">
        <v>44393</v>
      </c>
      <c r="B364" s="102" t="s">
        <v>320</v>
      </c>
      <c r="C364" s="102" t="s">
        <v>154</v>
      </c>
      <c r="D364" s="102" t="s">
        <v>162</v>
      </c>
      <c r="E364" s="102" t="s">
        <v>166</v>
      </c>
      <c r="F364" s="102">
        <v>11</v>
      </c>
      <c r="G364" s="102">
        <v>0</v>
      </c>
      <c r="H364" s="102">
        <v>1.49</v>
      </c>
      <c r="I364" s="102">
        <v>0</v>
      </c>
      <c r="J364" s="102">
        <v>0</v>
      </c>
      <c r="K364" s="102">
        <v>1.49</v>
      </c>
      <c r="N364" s="102">
        <v>75.3</v>
      </c>
      <c r="O364" s="111"/>
    </row>
    <row r="365" spans="1:15">
      <c r="A365" s="103">
        <v>44393</v>
      </c>
      <c r="B365" s="102" t="s">
        <v>321</v>
      </c>
      <c r="C365" s="102" t="s">
        <v>155</v>
      </c>
      <c r="D365" s="102" t="s">
        <v>162</v>
      </c>
      <c r="E365" s="102" t="s">
        <v>166</v>
      </c>
      <c r="F365" s="102">
        <v>11</v>
      </c>
      <c r="G365" s="102">
        <v>0</v>
      </c>
      <c r="H365" s="102">
        <v>1.49</v>
      </c>
      <c r="I365" s="102">
        <v>0</v>
      </c>
      <c r="J365" s="102">
        <v>0</v>
      </c>
      <c r="K365" s="102">
        <v>1.49</v>
      </c>
      <c r="N365" s="102">
        <v>75.3</v>
      </c>
      <c r="O365" s="111"/>
    </row>
    <row r="366" spans="1:15">
      <c r="A366" s="103">
        <v>44393</v>
      </c>
      <c r="B366" s="102" t="s">
        <v>366</v>
      </c>
      <c r="C366" s="102" t="s">
        <v>155</v>
      </c>
      <c r="D366" s="102" t="s">
        <v>163</v>
      </c>
      <c r="E366" s="102" t="s">
        <v>167</v>
      </c>
      <c r="F366" s="102">
        <v>11</v>
      </c>
      <c r="G366" s="102">
        <v>0</v>
      </c>
      <c r="H366" s="102">
        <v>1.53</v>
      </c>
      <c r="I366" s="102">
        <v>0</v>
      </c>
      <c r="J366" s="102">
        <v>0</v>
      </c>
      <c r="K366" s="102">
        <v>1.53</v>
      </c>
      <c r="N366" s="102">
        <v>71.5</v>
      </c>
      <c r="O366" s="111"/>
    </row>
    <row r="367" spans="1:15">
      <c r="A367" s="103">
        <v>44393</v>
      </c>
      <c r="B367" s="102" t="s">
        <v>367</v>
      </c>
      <c r="C367" s="102" t="s">
        <v>154</v>
      </c>
      <c r="D367" s="102" t="s">
        <v>163</v>
      </c>
      <c r="E367" s="102" t="s">
        <v>167</v>
      </c>
      <c r="F367" s="102">
        <v>11</v>
      </c>
      <c r="G367" s="102">
        <v>0</v>
      </c>
      <c r="H367" s="102">
        <v>1.53</v>
      </c>
      <c r="I367" s="102">
        <v>0</v>
      </c>
      <c r="J367" s="102">
        <v>0</v>
      </c>
      <c r="K367" s="102">
        <v>1.53</v>
      </c>
      <c r="N367" s="102">
        <v>71.5</v>
      </c>
      <c r="O367" s="111"/>
    </row>
    <row r="368" spans="1:15">
      <c r="A368" s="103">
        <v>44393</v>
      </c>
      <c r="B368" s="102" t="s">
        <v>368</v>
      </c>
      <c r="C368" s="102" t="s">
        <v>155</v>
      </c>
      <c r="D368" s="102" t="s">
        <v>163</v>
      </c>
      <c r="E368" s="102" t="s">
        <v>167</v>
      </c>
      <c r="F368" s="102">
        <v>11</v>
      </c>
      <c r="G368" s="102">
        <v>0</v>
      </c>
      <c r="H368" s="102">
        <v>1.48</v>
      </c>
      <c r="I368" s="102">
        <v>0</v>
      </c>
      <c r="J368" s="102">
        <v>0</v>
      </c>
      <c r="K368" s="102">
        <v>1.48</v>
      </c>
      <c r="N368" s="102">
        <v>75.400000000000006</v>
      </c>
      <c r="O368" s="111"/>
    </row>
    <row r="369" spans="1:15">
      <c r="A369" s="103">
        <v>44393</v>
      </c>
      <c r="B369" s="102" t="s">
        <v>369</v>
      </c>
      <c r="C369" s="102" t="s">
        <v>154</v>
      </c>
      <c r="D369" s="102" t="s">
        <v>163</v>
      </c>
      <c r="E369" s="102" t="s">
        <v>167</v>
      </c>
      <c r="F369" s="102">
        <v>11</v>
      </c>
      <c r="G369" s="102">
        <v>0</v>
      </c>
      <c r="H369" s="102">
        <v>1.48</v>
      </c>
      <c r="I369" s="102">
        <v>0</v>
      </c>
      <c r="J369" s="102">
        <v>0</v>
      </c>
      <c r="K369" s="102">
        <v>1.48</v>
      </c>
      <c r="N369" s="102">
        <v>75.400000000000006</v>
      </c>
      <c r="O369" s="111"/>
    </row>
    <row r="370" spans="1:15">
      <c r="A370" s="103">
        <v>44393</v>
      </c>
      <c r="B370" s="102" t="s">
        <v>363</v>
      </c>
      <c r="C370" s="102" t="s">
        <v>154</v>
      </c>
      <c r="D370" s="102" t="s">
        <v>161</v>
      </c>
      <c r="E370" s="102" t="s">
        <v>166</v>
      </c>
      <c r="F370" s="102">
        <v>11</v>
      </c>
      <c r="G370" s="102">
        <v>0</v>
      </c>
      <c r="H370" s="102">
        <v>1.82</v>
      </c>
      <c r="I370" s="102">
        <v>0</v>
      </c>
      <c r="J370" s="102">
        <v>0</v>
      </c>
      <c r="K370" s="102">
        <v>1.82</v>
      </c>
      <c r="N370" s="102">
        <v>42.4</v>
      </c>
      <c r="O370" s="111"/>
    </row>
    <row r="371" spans="1:15">
      <c r="A371" s="103">
        <v>44393</v>
      </c>
      <c r="B371" s="102" t="s">
        <v>362</v>
      </c>
      <c r="C371" s="102" t="s">
        <v>155</v>
      </c>
      <c r="D371" s="102" t="s">
        <v>161</v>
      </c>
      <c r="E371" s="102" t="s">
        <v>166</v>
      </c>
      <c r="F371" s="102">
        <v>11</v>
      </c>
      <c r="G371" s="102">
        <v>0</v>
      </c>
      <c r="H371" s="102">
        <v>1.82</v>
      </c>
      <c r="I371" s="102">
        <v>0</v>
      </c>
      <c r="J371" s="102">
        <v>0</v>
      </c>
      <c r="K371" s="102">
        <v>1.82</v>
      </c>
      <c r="N371" s="102">
        <v>42.4</v>
      </c>
      <c r="O371" s="111"/>
    </row>
    <row r="372" spans="1:15">
      <c r="A372" s="103">
        <v>44393</v>
      </c>
      <c r="B372" s="102" t="s">
        <v>365</v>
      </c>
      <c r="C372" s="102" t="s">
        <v>154</v>
      </c>
      <c r="D372" s="102" t="s">
        <v>161</v>
      </c>
      <c r="E372" s="102" t="s">
        <v>166</v>
      </c>
      <c r="F372" s="102">
        <v>11</v>
      </c>
      <c r="G372" s="102">
        <v>0</v>
      </c>
      <c r="H372" s="102">
        <v>1.82</v>
      </c>
      <c r="I372" s="102">
        <v>0</v>
      </c>
      <c r="J372" s="102">
        <v>0</v>
      </c>
      <c r="K372" s="102">
        <v>1.82</v>
      </c>
      <c r="N372" s="102">
        <v>42.4</v>
      </c>
      <c r="O372" s="111"/>
    </row>
    <row r="373" spans="1:15">
      <c r="A373" s="103">
        <v>44393</v>
      </c>
      <c r="B373" s="102" t="s">
        <v>364</v>
      </c>
      <c r="C373" s="102" t="s">
        <v>155</v>
      </c>
      <c r="D373" s="102" t="s">
        <v>161</v>
      </c>
      <c r="E373" s="102" t="s">
        <v>166</v>
      </c>
      <c r="F373" s="102">
        <v>11</v>
      </c>
      <c r="G373" s="102">
        <v>0</v>
      </c>
      <c r="H373" s="102">
        <v>1.82</v>
      </c>
      <c r="I373" s="102">
        <v>0</v>
      </c>
      <c r="J373" s="102">
        <v>0</v>
      </c>
      <c r="K373" s="102">
        <v>1.82</v>
      </c>
      <c r="N373" s="102">
        <v>42.4</v>
      </c>
      <c r="O373" s="111"/>
    </row>
    <row r="374" spans="1:15">
      <c r="A374" s="103">
        <v>44393</v>
      </c>
      <c r="B374" s="102" t="s">
        <v>359</v>
      </c>
      <c r="C374" s="102" t="s">
        <v>154</v>
      </c>
      <c r="D374" s="102" t="s">
        <v>162</v>
      </c>
      <c r="E374" s="102" t="s">
        <v>167</v>
      </c>
      <c r="F374" s="102">
        <v>11</v>
      </c>
      <c r="G374" s="102">
        <v>0</v>
      </c>
      <c r="H374" s="102">
        <v>1.56</v>
      </c>
      <c r="I374" s="102">
        <v>0</v>
      </c>
      <c r="J374" s="102">
        <v>0</v>
      </c>
      <c r="K374" s="102">
        <v>1.56</v>
      </c>
      <c r="N374" s="102">
        <v>76.599999999999994</v>
      </c>
      <c r="O374" s="111"/>
    </row>
    <row r="375" spans="1:15">
      <c r="A375" s="103">
        <v>44393</v>
      </c>
      <c r="B375" s="105" t="s">
        <v>360</v>
      </c>
      <c r="C375" s="102" t="s">
        <v>155</v>
      </c>
      <c r="D375" s="102" t="s">
        <v>162</v>
      </c>
      <c r="E375" s="102" t="s">
        <v>167</v>
      </c>
      <c r="F375" s="102">
        <v>11</v>
      </c>
      <c r="G375" s="102">
        <v>0</v>
      </c>
      <c r="H375" s="102">
        <v>1.56</v>
      </c>
      <c r="I375" s="102">
        <v>0</v>
      </c>
      <c r="J375" s="102">
        <v>0</v>
      </c>
      <c r="K375" s="102">
        <v>1.56</v>
      </c>
      <c r="N375" s="102">
        <v>76.599999999999994</v>
      </c>
      <c r="O375" s="111"/>
    </row>
    <row r="376" spans="1:15">
      <c r="A376" s="103">
        <v>44393</v>
      </c>
      <c r="B376" s="102" t="s">
        <v>361</v>
      </c>
      <c r="C376" s="102" t="s">
        <v>154</v>
      </c>
      <c r="D376" s="102" t="s">
        <v>162</v>
      </c>
      <c r="E376" s="102" t="s">
        <v>167</v>
      </c>
      <c r="F376" s="102">
        <v>11</v>
      </c>
      <c r="G376" s="102">
        <v>0</v>
      </c>
      <c r="H376" s="102">
        <v>1.59</v>
      </c>
      <c r="I376" s="102">
        <v>0</v>
      </c>
      <c r="J376" s="102">
        <v>0</v>
      </c>
      <c r="K376" s="102">
        <v>1.59</v>
      </c>
      <c r="N376" s="102">
        <v>73.099999999999994</v>
      </c>
      <c r="O376" s="111"/>
    </row>
    <row r="377" spans="1:15">
      <c r="A377" s="103">
        <v>44393</v>
      </c>
      <c r="B377" s="105" t="s">
        <v>358</v>
      </c>
      <c r="C377" s="102" t="s">
        <v>155</v>
      </c>
      <c r="D377" s="102" t="s">
        <v>162</v>
      </c>
      <c r="E377" s="102" t="s">
        <v>167</v>
      </c>
      <c r="F377" s="102">
        <v>11</v>
      </c>
      <c r="G377" s="102">
        <v>0</v>
      </c>
      <c r="H377" s="102">
        <v>1.59</v>
      </c>
      <c r="I377" s="102">
        <v>0</v>
      </c>
      <c r="J377" s="102">
        <v>0</v>
      </c>
      <c r="K377" s="102">
        <v>1.59</v>
      </c>
      <c r="N377" s="102">
        <v>73.099999999999994</v>
      </c>
      <c r="O377" s="111"/>
    </row>
    <row r="378" spans="1:15">
      <c r="A378" s="103">
        <v>44393</v>
      </c>
      <c r="B378" s="105" t="s">
        <v>322</v>
      </c>
      <c r="C378" s="102" t="s">
        <v>155</v>
      </c>
      <c r="D378" s="102" t="s">
        <v>163</v>
      </c>
      <c r="E378" s="102" t="s">
        <v>166</v>
      </c>
      <c r="F378" s="102">
        <v>11</v>
      </c>
      <c r="G378" s="102">
        <v>0</v>
      </c>
      <c r="H378" s="102">
        <v>1.57</v>
      </c>
      <c r="I378" s="102">
        <v>0</v>
      </c>
      <c r="J378" s="102">
        <v>0</v>
      </c>
      <c r="K378" s="102">
        <v>1.57</v>
      </c>
      <c r="N378" s="102">
        <v>69.599999999999994</v>
      </c>
      <c r="O378" s="111"/>
    </row>
    <row r="379" spans="1:15">
      <c r="A379" s="103">
        <v>44393</v>
      </c>
      <c r="B379" s="102" t="s">
        <v>323</v>
      </c>
      <c r="C379" s="102" t="s">
        <v>154</v>
      </c>
      <c r="D379" s="102" t="s">
        <v>163</v>
      </c>
      <c r="E379" s="102" t="s">
        <v>166</v>
      </c>
      <c r="F379" s="102">
        <v>11</v>
      </c>
      <c r="G379" s="102">
        <v>0</v>
      </c>
      <c r="H379" s="102">
        <v>1.57</v>
      </c>
      <c r="I379" s="102">
        <v>0</v>
      </c>
      <c r="J379" s="102">
        <v>0</v>
      </c>
      <c r="K379" s="102">
        <v>1.57</v>
      </c>
      <c r="N379" s="102">
        <v>69.599999999999994</v>
      </c>
      <c r="O379" s="111"/>
    </row>
    <row r="380" spans="1:15">
      <c r="A380" s="103">
        <v>44393</v>
      </c>
      <c r="B380" s="105" t="s">
        <v>325</v>
      </c>
      <c r="C380" s="102" t="s">
        <v>155</v>
      </c>
      <c r="D380" s="102" t="s">
        <v>163</v>
      </c>
      <c r="E380" s="102" t="s">
        <v>166</v>
      </c>
      <c r="F380" s="102">
        <v>11</v>
      </c>
      <c r="G380" s="102">
        <v>0</v>
      </c>
      <c r="H380" s="102">
        <v>1.57</v>
      </c>
      <c r="I380" s="102">
        <v>0</v>
      </c>
      <c r="J380" s="102">
        <v>0</v>
      </c>
      <c r="K380" s="102">
        <v>1.57</v>
      </c>
      <c r="N380" s="102">
        <v>69.599999999999994</v>
      </c>
    </row>
    <row r="381" spans="1:15">
      <c r="A381" s="103">
        <v>44393</v>
      </c>
      <c r="B381" s="102" t="s">
        <v>324</v>
      </c>
      <c r="C381" s="102" t="s">
        <v>154</v>
      </c>
      <c r="D381" s="102" t="s">
        <v>163</v>
      </c>
      <c r="E381" s="102" t="s">
        <v>166</v>
      </c>
      <c r="F381" s="102">
        <v>11</v>
      </c>
      <c r="G381" s="102">
        <v>0</v>
      </c>
      <c r="H381" s="102">
        <v>1.57</v>
      </c>
      <c r="I381" s="102">
        <v>0</v>
      </c>
      <c r="J381" s="102">
        <v>0</v>
      </c>
      <c r="K381" s="102">
        <v>1.57</v>
      </c>
      <c r="N381" s="102">
        <v>69.599999999999994</v>
      </c>
    </row>
    <row r="382" spans="1:15">
      <c r="A382" s="103">
        <v>44393</v>
      </c>
      <c r="B382" s="102" t="s">
        <v>371</v>
      </c>
      <c r="C382" s="102" t="s">
        <v>387</v>
      </c>
      <c r="D382" s="102" t="s">
        <v>161</v>
      </c>
      <c r="E382" s="102" t="s">
        <v>167</v>
      </c>
      <c r="F382" s="102">
        <v>11</v>
      </c>
      <c r="G382" s="102">
        <v>0</v>
      </c>
      <c r="H382" s="102">
        <v>1.63</v>
      </c>
      <c r="I382" s="102">
        <v>0</v>
      </c>
      <c r="J382" s="102">
        <v>0</v>
      </c>
      <c r="K382" s="102">
        <v>1.63</v>
      </c>
      <c r="N382" s="102">
        <v>69</v>
      </c>
    </row>
    <row r="383" spans="1:15">
      <c r="A383" s="103">
        <v>44393</v>
      </c>
      <c r="B383" s="102" t="s">
        <v>370</v>
      </c>
      <c r="C383" s="102" t="s">
        <v>154</v>
      </c>
      <c r="D383" s="102" t="s">
        <v>161</v>
      </c>
      <c r="E383" s="102" t="s">
        <v>167</v>
      </c>
      <c r="F383" s="102">
        <v>11</v>
      </c>
      <c r="G383" s="102">
        <v>0</v>
      </c>
      <c r="H383" s="102">
        <v>1.63</v>
      </c>
      <c r="I383" s="102">
        <v>0</v>
      </c>
      <c r="J383" s="102">
        <v>0</v>
      </c>
      <c r="K383" s="102">
        <v>1.63</v>
      </c>
      <c r="N383" s="102">
        <v>69</v>
      </c>
    </row>
    <row r="384" spans="1:15">
      <c r="A384" s="103">
        <v>44393</v>
      </c>
      <c r="B384" s="102" t="s">
        <v>373</v>
      </c>
      <c r="C384" s="102" t="s">
        <v>154</v>
      </c>
      <c r="D384" s="102" t="s">
        <v>161</v>
      </c>
      <c r="E384" s="102" t="s">
        <v>167</v>
      </c>
      <c r="F384" s="102">
        <v>11</v>
      </c>
      <c r="G384" s="102">
        <v>0</v>
      </c>
      <c r="H384" s="102">
        <v>1.77</v>
      </c>
      <c r="I384" s="102">
        <v>0</v>
      </c>
      <c r="J384" s="102">
        <v>0</v>
      </c>
      <c r="K384" s="102">
        <v>1.77</v>
      </c>
      <c r="N384" s="102">
        <v>64.400000000000006</v>
      </c>
    </row>
    <row r="385" spans="1:14">
      <c r="A385" s="103">
        <v>44393</v>
      </c>
      <c r="B385" s="102" t="s">
        <v>372</v>
      </c>
      <c r="C385" s="102" t="s">
        <v>155</v>
      </c>
      <c r="D385" s="102" t="s">
        <v>161</v>
      </c>
      <c r="E385" s="102" t="s">
        <v>167</v>
      </c>
      <c r="F385" s="102">
        <v>11</v>
      </c>
      <c r="G385" s="102">
        <v>0</v>
      </c>
      <c r="H385" s="102">
        <v>1.77</v>
      </c>
      <c r="I385" s="102">
        <v>0</v>
      </c>
      <c r="J385" s="102">
        <v>0</v>
      </c>
      <c r="K385" s="102">
        <v>1.77</v>
      </c>
      <c r="N385" s="102">
        <v>64.400000000000006</v>
      </c>
    </row>
    <row r="386" spans="1:14">
      <c r="A386" s="103">
        <v>44393</v>
      </c>
      <c r="B386" s="102" t="s">
        <v>334</v>
      </c>
      <c r="C386" s="102" t="s">
        <v>155</v>
      </c>
      <c r="D386" s="102" t="s">
        <v>162</v>
      </c>
      <c r="E386" s="102" t="s">
        <v>166</v>
      </c>
      <c r="F386" s="102">
        <v>11</v>
      </c>
      <c r="G386" s="102">
        <v>0</v>
      </c>
      <c r="H386" s="102">
        <v>1.49</v>
      </c>
      <c r="I386" s="102">
        <v>0</v>
      </c>
      <c r="J386" s="102">
        <v>0</v>
      </c>
      <c r="K386" s="102">
        <v>1.49</v>
      </c>
      <c r="N386" s="102">
        <v>72.099999999999994</v>
      </c>
    </row>
    <row r="387" spans="1:14">
      <c r="A387" s="103">
        <v>44393</v>
      </c>
      <c r="B387" s="102" t="s">
        <v>335</v>
      </c>
      <c r="C387" s="102" t="s">
        <v>154</v>
      </c>
      <c r="D387" s="102" t="s">
        <v>162</v>
      </c>
      <c r="E387" s="102" t="s">
        <v>166</v>
      </c>
      <c r="F387" s="102">
        <v>11</v>
      </c>
      <c r="G387" s="102">
        <v>0</v>
      </c>
      <c r="H387" s="102">
        <v>1.49</v>
      </c>
      <c r="I387" s="102">
        <v>0</v>
      </c>
      <c r="J387" s="102">
        <v>0</v>
      </c>
      <c r="K387" s="102">
        <v>1.49</v>
      </c>
      <c r="N387" s="102">
        <v>72.099999999999994</v>
      </c>
    </row>
    <row r="388" spans="1:14">
      <c r="A388" s="103">
        <v>44393</v>
      </c>
      <c r="B388" s="102" t="s">
        <v>336</v>
      </c>
      <c r="C388" s="102" t="s">
        <v>155</v>
      </c>
      <c r="D388" s="102" t="s">
        <v>162</v>
      </c>
      <c r="E388" s="102" t="s">
        <v>166</v>
      </c>
      <c r="F388" s="102">
        <v>11</v>
      </c>
      <c r="G388" s="102">
        <v>0</v>
      </c>
      <c r="H388" s="102">
        <v>1.49</v>
      </c>
      <c r="I388" s="102">
        <v>0</v>
      </c>
      <c r="J388" s="102">
        <v>0</v>
      </c>
      <c r="K388" s="102">
        <v>1.49</v>
      </c>
      <c r="N388" s="102">
        <v>72.099999999999994</v>
      </c>
    </row>
    <row r="389" spans="1:14">
      <c r="A389" s="103">
        <v>44393</v>
      </c>
      <c r="B389" s="102" t="s">
        <v>337</v>
      </c>
      <c r="C389" s="102" t="s">
        <v>154</v>
      </c>
      <c r="D389" s="102" t="s">
        <v>162</v>
      </c>
      <c r="E389" s="102" t="s">
        <v>166</v>
      </c>
      <c r="F389" s="102">
        <v>11</v>
      </c>
      <c r="G389" s="102">
        <v>0</v>
      </c>
      <c r="H389" s="102">
        <v>1.49</v>
      </c>
      <c r="I389" s="102">
        <v>0</v>
      </c>
      <c r="J389" s="102">
        <v>0</v>
      </c>
      <c r="K389" s="102">
        <v>1.49</v>
      </c>
      <c r="N389" s="102">
        <v>72.099999999999994</v>
      </c>
    </row>
    <row r="390" spans="1:14">
      <c r="A390" s="103">
        <v>44393</v>
      </c>
      <c r="B390" s="105" t="s">
        <v>326</v>
      </c>
      <c r="C390" s="102" t="s">
        <v>155</v>
      </c>
      <c r="D390" s="102" t="s">
        <v>163</v>
      </c>
      <c r="E390" s="102" t="s">
        <v>166</v>
      </c>
      <c r="F390" s="102">
        <v>11</v>
      </c>
      <c r="G390" s="102">
        <v>0</v>
      </c>
      <c r="H390" s="102">
        <v>1.52</v>
      </c>
      <c r="I390" s="102">
        <v>0</v>
      </c>
      <c r="J390" s="102">
        <v>0</v>
      </c>
      <c r="K390" s="102">
        <v>1.52</v>
      </c>
      <c r="N390" s="102">
        <v>56.9</v>
      </c>
    </row>
    <row r="391" spans="1:14">
      <c r="A391" s="103">
        <v>44393</v>
      </c>
      <c r="B391" s="102" t="s">
        <v>327</v>
      </c>
      <c r="C391" s="102" t="s">
        <v>154</v>
      </c>
      <c r="D391" s="102" t="s">
        <v>163</v>
      </c>
      <c r="E391" s="102" t="s">
        <v>166</v>
      </c>
      <c r="F391" s="102">
        <v>11</v>
      </c>
      <c r="G391" s="102">
        <v>0</v>
      </c>
      <c r="H391" s="102">
        <v>1.52</v>
      </c>
      <c r="I391" s="102">
        <v>0</v>
      </c>
      <c r="J391" s="102">
        <v>0</v>
      </c>
      <c r="K391" s="102">
        <v>1.52</v>
      </c>
      <c r="N391" s="102">
        <v>56.9</v>
      </c>
    </row>
    <row r="392" spans="1:14">
      <c r="A392" s="103">
        <v>44393</v>
      </c>
      <c r="B392" s="105" t="s">
        <v>328</v>
      </c>
      <c r="C392" s="102" t="s">
        <v>155</v>
      </c>
      <c r="D392" s="102" t="s">
        <v>163</v>
      </c>
      <c r="E392" s="102" t="s">
        <v>166</v>
      </c>
      <c r="F392" s="102">
        <v>11</v>
      </c>
      <c r="G392" s="102">
        <v>0</v>
      </c>
      <c r="H392" s="102">
        <v>1.52</v>
      </c>
      <c r="I392" s="102">
        <v>0</v>
      </c>
      <c r="J392" s="102">
        <v>0</v>
      </c>
      <c r="K392" s="102">
        <v>1.52</v>
      </c>
      <c r="N392" s="102">
        <v>56.9</v>
      </c>
    </row>
    <row r="393" spans="1:14">
      <c r="A393" s="103">
        <v>44393</v>
      </c>
      <c r="B393" s="102" t="s">
        <v>329</v>
      </c>
      <c r="C393" s="102" t="s">
        <v>154</v>
      </c>
      <c r="D393" s="102" t="s">
        <v>163</v>
      </c>
      <c r="E393" s="102" t="s">
        <v>166</v>
      </c>
      <c r="F393" s="102">
        <v>11</v>
      </c>
      <c r="G393" s="102">
        <v>0</v>
      </c>
      <c r="H393" s="102">
        <v>1.52</v>
      </c>
      <c r="I393" s="102">
        <v>0</v>
      </c>
      <c r="J393" s="102">
        <v>0</v>
      </c>
      <c r="K393" s="102">
        <v>1.52</v>
      </c>
      <c r="N393" s="102">
        <v>56.9</v>
      </c>
    </row>
    <row r="394" spans="1:14">
      <c r="A394" s="103">
        <v>44393</v>
      </c>
      <c r="B394" s="105" t="s">
        <v>355</v>
      </c>
      <c r="C394" s="102" t="s">
        <v>155</v>
      </c>
      <c r="D394" s="102" t="s">
        <v>162</v>
      </c>
      <c r="E394" s="102" t="s">
        <v>166</v>
      </c>
      <c r="F394" s="102">
        <v>11</v>
      </c>
      <c r="G394" s="102">
        <v>0</v>
      </c>
      <c r="H394" s="102">
        <v>1.52</v>
      </c>
      <c r="I394" s="102">
        <v>0</v>
      </c>
      <c r="J394" s="102">
        <v>0</v>
      </c>
      <c r="K394" s="102">
        <v>1.52</v>
      </c>
      <c r="N394" s="102">
        <v>69.8</v>
      </c>
    </row>
    <row r="395" spans="1:14">
      <c r="A395" s="103">
        <v>44393</v>
      </c>
      <c r="B395" s="102" t="s">
        <v>354</v>
      </c>
      <c r="C395" s="102" t="s">
        <v>154</v>
      </c>
      <c r="D395" s="102" t="s">
        <v>162</v>
      </c>
      <c r="E395" s="102" t="s">
        <v>166</v>
      </c>
      <c r="F395" s="102">
        <v>11</v>
      </c>
      <c r="G395" s="102">
        <v>0</v>
      </c>
      <c r="H395" s="102">
        <v>1.52</v>
      </c>
      <c r="I395" s="102">
        <v>0</v>
      </c>
      <c r="J395" s="102">
        <v>0</v>
      </c>
      <c r="K395" s="102">
        <v>1.52</v>
      </c>
      <c r="N395" s="102">
        <v>69.8</v>
      </c>
    </row>
    <row r="396" spans="1:14">
      <c r="A396" s="103">
        <v>44393</v>
      </c>
      <c r="B396" s="105" t="s">
        <v>357</v>
      </c>
      <c r="C396" s="102" t="s">
        <v>155</v>
      </c>
      <c r="D396" s="102" t="s">
        <v>162</v>
      </c>
      <c r="E396" s="102" t="s">
        <v>166</v>
      </c>
      <c r="F396" s="102">
        <v>11</v>
      </c>
      <c r="G396" s="102">
        <v>0</v>
      </c>
      <c r="H396" s="102">
        <v>1.52</v>
      </c>
      <c r="I396" s="102">
        <v>0</v>
      </c>
      <c r="J396" s="102">
        <v>0</v>
      </c>
      <c r="K396" s="102">
        <v>1.52</v>
      </c>
      <c r="N396" s="102">
        <v>69.8</v>
      </c>
    </row>
    <row r="397" spans="1:14">
      <c r="A397" s="103">
        <v>44393</v>
      </c>
      <c r="B397" s="102" t="s">
        <v>356</v>
      </c>
      <c r="C397" s="102" t="s">
        <v>154</v>
      </c>
      <c r="D397" s="102" t="s">
        <v>162</v>
      </c>
      <c r="E397" s="102" t="s">
        <v>166</v>
      </c>
      <c r="F397" s="102">
        <v>11</v>
      </c>
      <c r="G397" s="102">
        <v>0</v>
      </c>
      <c r="H397" s="102">
        <v>1.52</v>
      </c>
      <c r="I397" s="102">
        <v>0</v>
      </c>
      <c r="J397" s="102">
        <v>0</v>
      </c>
      <c r="K397" s="102">
        <v>1.52</v>
      </c>
      <c r="N397" s="102">
        <v>69.8</v>
      </c>
    </row>
    <row r="398" spans="1:14">
      <c r="A398" s="103">
        <v>44393</v>
      </c>
      <c r="B398" s="105" t="s">
        <v>350</v>
      </c>
      <c r="C398" s="102" t="s">
        <v>155</v>
      </c>
      <c r="D398" s="102" t="s">
        <v>163</v>
      </c>
      <c r="E398" s="102" t="s">
        <v>166</v>
      </c>
      <c r="F398" s="102">
        <v>11</v>
      </c>
      <c r="G398" s="102">
        <v>0</v>
      </c>
      <c r="H398" s="102">
        <v>1.49</v>
      </c>
      <c r="I398" s="102">
        <v>0</v>
      </c>
      <c r="J398" s="102">
        <v>0</v>
      </c>
      <c r="K398" s="102">
        <v>1.49</v>
      </c>
      <c r="N398" s="102">
        <v>71.8</v>
      </c>
    </row>
    <row r="399" spans="1:14">
      <c r="A399" s="103">
        <v>44393</v>
      </c>
      <c r="B399" s="102" t="s">
        <v>351</v>
      </c>
      <c r="C399" s="102" t="s">
        <v>154</v>
      </c>
      <c r="D399" s="102" t="s">
        <v>163</v>
      </c>
      <c r="E399" s="102" t="s">
        <v>166</v>
      </c>
      <c r="F399" s="102">
        <v>11</v>
      </c>
      <c r="G399" s="102">
        <v>0</v>
      </c>
      <c r="H399" s="102">
        <v>1.49</v>
      </c>
      <c r="I399" s="102">
        <v>0</v>
      </c>
      <c r="J399" s="102">
        <v>0</v>
      </c>
      <c r="K399" s="102">
        <v>1.49</v>
      </c>
      <c r="N399" s="102">
        <v>71.8</v>
      </c>
    </row>
    <row r="400" spans="1:14">
      <c r="A400" s="103">
        <v>44393</v>
      </c>
      <c r="B400" s="105" t="s">
        <v>352</v>
      </c>
      <c r="C400" s="102" t="s">
        <v>155</v>
      </c>
      <c r="D400" s="102" t="s">
        <v>163</v>
      </c>
      <c r="E400" s="102" t="s">
        <v>166</v>
      </c>
      <c r="F400" s="102">
        <v>11</v>
      </c>
      <c r="G400" s="102">
        <v>0</v>
      </c>
      <c r="H400" s="102">
        <v>1.49</v>
      </c>
      <c r="I400" s="102">
        <v>0</v>
      </c>
      <c r="J400" s="102">
        <v>0</v>
      </c>
      <c r="K400" s="102">
        <v>1.49</v>
      </c>
      <c r="N400" s="102">
        <v>71.8</v>
      </c>
    </row>
    <row r="401" spans="1:14">
      <c r="A401" s="103">
        <v>44393</v>
      </c>
      <c r="B401" s="102" t="s">
        <v>353</v>
      </c>
      <c r="C401" s="102" t="s">
        <v>154</v>
      </c>
      <c r="D401" s="102" t="s">
        <v>163</v>
      </c>
      <c r="E401" s="102" t="s">
        <v>166</v>
      </c>
      <c r="F401" s="102">
        <v>11</v>
      </c>
      <c r="G401" s="102">
        <v>0</v>
      </c>
      <c r="H401" s="102">
        <v>1.49</v>
      </c>
      <c r="I401" s="102">
        <v>0</v>
      </c>
      <c r="J401" s="102">
        <v>0</v>
      </c>
      <c r="K401" s="102">
        <v>1.49</v>
      </c>
      <c r="N401" s="102">
        <v>71.8</v>
      </c>
    </row>
    <row r="402" spans="1:14">
      <c r="A402" s="103">
        <v>44397</v>
      </c>
      <c r="B402" s="102" t="s">
        <v>302</v>
      </c>
      <c r="C402" s="102" t="s">
        <v>155</v>
      </c>
      <c r="D402" s="102" t="s">
        <v>161</v>
      </c>
      <c r="E402" s="102" t="s">
        <v>166</v>
      </c>
      <c r="F402" s="102">
        <v>15</v>
      </c>
      <c r="G402" s="102">
        <v>50</v>
      </c>
      <c r="H402" s="102">
        <v>1.89</v>
      </c>
      <c r="I402" s="102">
        <v>0</v>
      </c>
      <c r="J402" s="102">
        <v>0</v>
      </c>
      <c r="K402" s="102">
        <v>1.89</v>
      </c>
      <c r="L402" s="102">
        <v>24.6</v>
      </c>
      <c r="M402" s="102">
        <v>7.35</v>
      </c>
    </row>
    <row r="403" spans="1:14">
      <c r="A403" s="103">
        <v>44397</v>
      </c>
      <c r="B403" s="102" t="s">
        <v>303</v>
      </c>
      <c r="C403" s="102" t="s">
        <v>154</v>
      </c>
      <c r="D403" s="102" t="s">
        <v>161</v>
      </c>
      <c r="E403" s="102" t="s">
        <v>166</v>
      </c>
      <c r="F403" s="102">
        <v>15</v>
      </c>
      <c r="G403" s="102">
        <v>50</v>
      </c>
      <c r="H403" s="102">
        <v>1.89</v>
      </c>
      <c r="I403" s="102">
        <v>0</v>
      </c>
      <c r="J403" s="102">
        <v>0</v>
      </c>
      <c r="K403" s="102">
        <v>1.89</v>
      </c>
      <c r="L403" s="102">
        <v>24.6</v>
      </c>
      <c r="M403" s="102">
        <v>7.35</v>
      </c>
    </row>
    <row r="404" spans="1:14">
      <c r="A404" s="103">
        <v>44397</v>
      </c>
      <c r="B404" s="102" t="s">
        <v>305</v>
      </c>
      <c r="C404" s="102" t="s">
        <v>155</v>
      </c>
      <c r="D404" s="102" t="s">
        <v>161</v>
      </c>
      <c r="E404" s="102" t="s">
        <v>166</v>
      </c>
      <c r="F404" s="102">
        <v>15</v>
      </c>
      <c r="G404" s="102">
        <v>50</v>
      </c>
      <c r="H404" s="102">
        <v>1.89</v>
      </c>
      <c r="I404" s="102">
        <v>0</v>
      </c>
      <c r="J404" s="102">
        <v>0</v>
      </c>
      <c r="K404" s="102">
        <v>1.89</v>
      </c>
      <c r="L404" s="102">
        <v>24.6</v>
      </c>
      <c r="M404" s="102">
        <v>7.35</v>
      </c>
    </row>
    <row r="405" spans="1:14">
      <c r="A405" s="103">
        <v>44397</v>
      </c>
      <c r="B405" s="102" t="s">
        <v>304</v>
      </c>
      <c r="C405" s="102" t="s">
        <v>154</v>
      </c>
      <c r="D405" s="102" t="s">
        <v>161</v>
      </c>
      <c r="E405" s="102" t="s">
        <v>166</v>
      </c>
      <c r="F405" s="102">
        <v>15</v>
      </c>
      <c r="G405" s="102">
        <v>50</v>
      </c>
      <c r="H405" s="102">
        <v>1.89</v>
      </c>
      <c r="I405" s="102">
        <v>0</v>
      </c>
      <c r="J405" s="102">
        <v>0</v>
      </c>
      <c r="K405" s="102">
        <v>1.89</v>
      </c>
      <c r="L405" s="102">
        <v>24.6</v>
      </c>
      <c r="M405" s="102">
        <v>7.35</v>
      </c>
    </row>
    <row r="406" spans="1:14">
      <c r="A406" s="103">
        <v>44397</v>
      </c>
      <c r="B406" s="102" t="s">
        <v>306</v>
      </c>
      <c r="C406" s="102" t="s">
        <v>154</v>
      </c>
      <c r="D406" s="102" t="s">
        <v>162</v>
      </c>
      <c r="E406" s="102" t="s">
        <v>167</v>
      </c>
      <c r="F406" s="102">
        <v>15</v>
      </c>
      <c r="G406" s="102">
        <v>140</v>
      </c>
      <c r="H406" s="102">
        <v>1.49</v>
      </c>
      <c r="I406" s="106">
        <f>((1.5-H406)*1.75/(1.5-0.65))</f>
        <v>2.0588235294117668E-2</v>
      </c>
      <c r="J406" s="102">
        <v>0</v>
      </c>
      <c r="K406" s="102">
        <v>1.49</v>
      </c>
      <c r="L406" s="102">
        <v>25</v>
      </c>
      <c r="M406" s="102">
        <v>7.3</v>
      </c>
    </row>
    <row r="407" spans="1:14">
      <c r="A407" s="103">
        <v>44397</v>
      </c>
      <c r="B407" s="102" t="s">
        <v>307</v>
      </c>
      <c r="C407" s="102" t="s">
        <v>155</v>
      </c>
      <c r="D407" s="102" t="s">
        <v>162</v>
      </c>
      <c r="E407" s="102" t="s">
        <v>167</v>
      </c>
      <c r="F407" s="102">
        <v>15</v>
      </c>
      <c r="G407" s="102">
        <v>140</v>
      </c>
      <c r="H407" s="102">
        <v>1.49</v>
      </c>
      <c r="I407" s="106">
        <f t="shared" ref="I407" si="89">((1.5-H407)*1.75/(1.5-0.65))</f>
        <v>2.0588235294117668E-2</v>
      </c>
      <c r="J407" s="102">
        <v>0</v>
      </c>
      <c r="K407" s="102">
        <v>1.49</v>
      </c>
      <c r="L407" s="102">
        <v>25</v>
      </c>
      <c r="M407" s="102">
        <v>7.3</v>
      </c>
    </row>
    <row r="408" spans="1:14">
      <c r="A408" s="103">
        <v>44397</v>
      </c>
      <c r="B408" s="102" t="s">
        <v>308</v>
      </c>
      <c r="C408" s="102" t="s">
        <v>154</v>
      </c>
      <c r="D408" s="102" t="s">
        <v>162</v>
      </c>
      <c r="E408" s="102" t="s">
        <v>167</v>
      </c>
      <c r="F408" s="102">
        <v>15</v>
      </c>
      <c r="G408" s="102">
        <v>180</v>
      </c>
      <c r="H408" s="102">
        <v>1.53</v>
      </c>
      <c r="I408" s="107">
        <v>0</v>
      </c>
      <c r="J408" s="107">
        <f t="shared" ref="J408:J409" si="90">I408*3</f>
        <v>0</v>
      </c>
      <c r="K408" s="102">
        <v>1.53</v>
      </c>
      <c r="L408" s="102">
        <v>25.3</v>
      </c>
      <c r="M408" s="102">
        <v>7.27</v>
      </c>
    </row>
    <row r="409" spans="1:14">
      <c r="A409" s="103">
        <v>44397</v>
      </c>
      <c r="B409" s="102" t="s">
        <v>309</v>
      </c>
      <c r="C409" s="102" t="s">
        <v>155</v>
      </c>
      <c r="D409" s="102" t="s">
        <v>162</v>
      </c>
      <c r="E409" s="102" t="s">
        <v>167</v>
      </c>
      <c r="F409" s="102">
        <v>15</v>
      </c>
      <c r="G409" s="102">
        <v>180</v>
      </c>
      <c r="H409" s="102">
        <v>1.53</v>
      </c>
      <c r="I409" s="107">
        <v>0</v>
      </c>
      <c r="J409" s="107">
        <f t="shared" si="90"/>
        <v>0</v>
      </c>
      <c r="K409" s="102">
        <v>1.53</v>
      </c>
      <c r="L409" s="102">
        <v>25.3</v>
      </c>
      <c r="M409" s="102">
        <v>7.27</v>
      </c>
    </row>
    <row r="410" spans="1:14">
      <c r="A410" s="103">
        <v>44397</v>
      </c>
      <c r="B410" s="102" t="s">
        <v>311</v>
      </c>
      <c r="C410" s="102" t="s">
        <v>154</v>
      </c>
      <c r="D410" s="102" t="s">
        <v>163</v>
      </c>
      <c r="E410" s="102" t="s">
        <v>166</v>
      </c>
      <c r="F410" s="102">
        <v>15</v>
      </c>
      <c r="G410" s="102">
        <v>360</v>
      </c>
      <c r="H410" s="102">
        <v>1.42</v>
      </c>
      <c r="I410" s="106">
        <f>((1.5-H410)*4)/(1.5-0.65)</f>
        <v>0.37647058823529445</v>
      </c>
      <c r="J410" s="106">
        <f>I410*6</f>
        <v>2.2588235294117665</v>
      </c>
      <c r="K410" s="102">
        <v>1.59</v>
      </c>
      <c r="L410" s="102">
        <v>26.4</v>
      </c>
      <c r="M410" s="102">
        <v>7.37</v>
      </c>
    </row>
    <row r="411" spans="1:14">
      <c r="A411" s="103">
        <v>44397</v>
      </c>
      <c r="B411" s="102" t="s">
        <v>310</v>
      </c>
      <c r="C411" s="102" t="s">
        <v>155</v>
      </c>
      <c r="D411" s="102" t="s">
        <v>163</v>
      </c>
      <c r="E411" s="102" t="s">
        <v>166</v>
      </c>
      <c r="F411" s="102">
        <v>15</v>
      </c>
      <c r="G411" s="102">
        <v>360</v>
      </c>
      <c r="H411" s="102">
        <v>1.42</v>
      </c>
      <c r="I411" s="106">
        <f t="shared" ref="I411:I413" si="91">((1.5-H411)*4)/(1.5-0.65)</f>
        <v>0.37647058823529445</v>
      </c>
      <c r="J411" s="106">
        <f t="shared" ref="J411:J413" si="92">I411*6</f>
        <v>2.2588235294117665</v>
      </c>
      <c r="K411" s="102">
        <v>1.59</v>
      </c>
      <c r="L411" s="102">
        <v>26.4</v>
      </c>
      <c r="M411" s="102">
        <v>7.37</v>
      </c>
    </row>
    <row r="412" spans="1:14">
      <c r="A412" s="103">
        <v>44397</v>
      </c>
      <c r="B412" s="102" t="s">
        <v>313</v>
      </c>
      <c r="C412" s="102" t="s">
        <v>155</v>
      </c>
      <c r="D412" s="102" t="s">
        <v>163</v>
      </c>
      <c r="E412" s="102" t="s">
        <v>166</v>
      </c>
      <c r="F412" s="102">
        <v>15</v>
      </c>
      <c r="G412" s="102">
        <v>360</v>
      </c>
      <c r="H412" s="102">
        <v>1.42</v>
      </c>
      <c r="I412" s="106">
        <f t="shared" si="91"/>
        <v>0.37647058823529445</v>
      </c>
      <c r="J412" s="106">
        <f t="shared" si="92"/>
        <v>2.2588235294117665</v>
      </c>
      <c r="K412" s="102">
        <v>1.59</v>
      </c>
      <c r="L412" s="102">
        <v>26.4</v>
      </c>
      <c r="M412" s="102">
        <v>7.37</v>
      </c>
    </row>
    <row r="413" spans="1:14">
      <c r="A413" s="103">
        <v>44397</v>
      </c>
      <c r="B413" s="102" t="s">
        <v>312</v>
      </c>
      <c r="C413" s="102" t="s">
        <v>154</v>
      </c>
      <c r="D413" s="102" t="s">
        <v>163</v>
      </c>
      <c r="E413" s="102" t="s">
        <v>166</v>
      </c>
      <c r="F413" s="102">
        <v>15</v>
      </c>
      <c r="G413" s="102">
        <v>360</v>
      </c>
      <c r="H413" s="102">
        <v>1.42</v>
      </c>
      <c r="I413" s="106">
        <f t="shared" si="91"/>
        <v>0.37647058823529445</v>
      </c>
      <c r="J413" s="106">
        <f t="shared" si="92"/>
        <v>2.2588235294117665</v>
      </c>
      <c r="K413" s="102">
        <v>1.59</v>
      </c>
      <c r="L413" s="102">
        <v>26.4</v>
      </c>
      <c r="M413" s="102">
        <v>7.37</v>
      </c>
    </row>
    <row r="414" spans="1:14">
      <c r="A414" s="103">
        <v>44397</v>
      </c>
      <c r="B414" s="102" t="s">
        <v>315</v>
      </c>
      <c r="C414" s="102" t="s">
        <v>155</v>
      </c>
      <c r="D414" s="102" t="s">
        <v>161</v>
      </c>
      <c r="E414" s="102" t="s">
        <v>167</v>
      </c>
      <c r="F414" s="102">
        <v>15</v>
      </c>
      <c r="G414" s="102">
        <v>350</v>
      </c>
      <c r="H414" s="102">
        <v>1.53</v>
      </c>
      <c r="I414" s="102">
        <v>0</v>
      </c>
      <c r="J414" s="102">
        <v>0</v>
      </c>
      <c r="K414" s="102">
        <v>1.53</v>
      </c>
      <c r="L414" s="102">
        <v>25.4</v>
      </c>
      <c r="M414" s="102">
        <v>7.44</v>
      </c>
    </row>
    <row r="415" spans="1:14">
      <c r="A415" s="103">
        <v>44397</v>
      </c>
      <c r="B415" s="102" t="s">
        <v>314</v>
      </c>
      <c r="C415" s="102" t="s">
        <v>154</v>
      </c>
      <c r="D415" s="102" t="s">
        <v>161</v>
      </c>
      <c r="E415" s="102" t="s">
        <v>167</v>
      </c>
      <c r="F415" s="102">
        <v>15</v>
      </c>
      <c r="G415" s="102">
        <v>350</v>
      </c>
      <c r="H415" s="102">
        <v>1.53</v>
      </c>
      <c r="I415" s="102">
        <v>0</v>
      </c>
      <c r="J415" s="102">
        <v>0</v>
      </c>
      <c r="K415" s="102">
        <v>1.53</v>
      </c>
      <c r="L415" s="102">
        <v>25.4</v>
      </c>
      <c r="M415" s="102">
        <v>7.44</v>
      </c>
    </row>
    <row r="416" spans="1:14">
      <c r="A416" s="103">
        <v>44397</v>
      </c>
      <c r="B416" s="102" t="s">
        <v>317</v>
      </c>
      <c r="C416" s="102" t="s">
        <v>155</v>
      </c>
      <c r="D416" s="102" t="s">
        <v>161</v>
      </c>
      <c r="E416" s="102" t="s">
        <v>167</v>
      </c>
      <c r="F416" s="102">
        <v>15</v>
      </c>
      <c r="G416" s="102">
        <v>150</v>
      </c>
      <c r="H416" s="102">
        <v>1.69</v>
      </c>
      <c r="I416" s="102">
        <v>0</v>
      </c>
      <c r="J416" s="102">
        <v>0</v>
      </c>
      <c r="K416" s="102">
        <v>1.69</v>
      </c>
      <c r="L416" s="102">
        <v>26.8</v>
      </c>
      <c r="M416" s="102">
        <v>7.49</v>
      </c>
    </row>
    <row r="417" spans="1:13">
      <c r="A417" s="103">
        <v>44397</v>
      </c>
      <c r="B417" s="102" t="s">
        <v>316</v>
      </c>
      <c r="C417" s="102" t="s">
        <v>154</v>
      </c>
      <c r="D417" s="102" t="s">
        <v>161</v>
      </c>
      <c r="E417" s="102" t="s">
        <v>167</v>
      </c>
      <c r="F417" s="102">
        <v>15</v>
      </c>
      <c r="G417" s="102">
        <v>150</v>
      </c>
      <c r="H417" s="102">
        <v>1.69</v>
      </c>
      <c r="I417" s="102">
        <v>0</v>
      </c>
      <c r="J417" s="102">
        <v>0</v>
      </c>
      <c r="K417" s="102">
        <v>1.69</v>
      </c>
      <c r="L417" s="102">
        <v>26.8</v>
      </c>
      <c r="M417" s="102">
        <v>7.49</v>
      </c>
    </row>
    <row r="418" spans="1:13">
      <c r="A418" s="103">
        <v>44397</v>
      </c>
      <c r="B418" s="102" t="s">
        <v>294</v>
      </c>
      <c r="C418" s="102" t="s">
        <v>154</v>
      </c>
      <c r="D418" s="102" t="s">
        <v>162</v>
      </c>
      <c r="E418" s="102" t="s">
        <v>166</v>
      </c>
      <c r="F418" s="102">
        <v>15</v>
      </c>
      <c r="G418" s="102">
        <v>270</v>
      </c>
      <c r="H418" s="102">
        <v>1.45</v>
      </c>
      <c r="I418" s="106">
        <f t="shared" ref="I418:I421" si="93">((1.5-H418)*1.75/(1.5-0.65))</f>
        <v>0.10294117647058833</v>
      </c>
      <c r="J418" s="106">
        <f>I418*6</f>
        <v>0.61764705882352999</v>
      </c>
      <c r="K418" s="102">
        <v>1.49</v>
      </c>
      <c r="L418" s="102">
        <v>25.6</v>
      </c>
      <c r="M418" s="102">
        <v>7.13</v>
      </c>
    </row>
    <row r="419" spans="1:13">
      <c r="A419" s="103">
        <v>44397</v>
      </c>
      <c r="B419" s="102" t="s">
        <v>295</v>
      </c>
      <c r="C419" s="102" t="s">
        <v>155</v>
      </c>
      <c r="D419" s="102" t="s">
        <v>162</v>
      </c>
      <c r="E419" s="102" t="s">
        <v>166</v>
      </c>
      <c r="F419" s="102">
        <v>15</v>
      </c>
      <c r="G419" s="102">
        <v>270</v>
      </c>
      <c r="H419" s="102">
        <v>1.45</v>
      </c>
      <c r="I419" s="106">
        <f t="shared" si="93"/>
        <v>0.10294117647058833</v>
      </c>
      <c r="J419" s="106">
        <f t="shared" ref="J419:J421" si="94">I419*6</f>
        <v>0.61764705882352999</v>
      </c>
      <c r="K419" s="102">
        <v>1.49</v>
      </c>
      <c r="L419" s="102">
        <v>25.6</v>
      </c>
      <c r="M419" s="102">
        <v>7.13</v>
      </c>
    </row>
    <row r="420" spans="1:13">
      <c r="A420" s="103">
        <v>44397</v>
      </c>
      <c r="B420" s="102" t="s">
        <v>296</v>
      </c>
      <c r="C420" s="102" t="s">
        <v>155</v>
      </c>
      <c r="D420" s="102" t="s">
        <v>162</v>
      </c>
      <c r="E420" s="102" t="s">
        <v>166</v>
      </c>
      <c r="F420" s="102">
        <v>15</v>
      </c>
      <c r="G420" s="102">
        <v>270</v>
      </c>
      <c r="H420" s="102">
        <v>1.45</v>
      </c>
      <c r="I420" s="106">
        <f t="shared" si="93"/>
        <v>0.10294117647058833</v>
      </c>
      <c r="J420" s="106">
        <f t="shared" si="94"/>
        <v>0.61764705882352999</v>
      </c>
      <c r="K420" s="102">
        <v>1.49</v>
      </c>
      <c r="L420" s="102">
        <v>25.6</v>
      </c>
      <c r="M420" s="102">
        <v>7.13</v>
      </c>
    </row>
    <row r="421" spans="1:13">
      <c r="A421" s="103">
        <v>44397</v>
      </c>
      <c r="B421" s="102" t="s">
        <v>297</v>
      </c>
      <c r="C421" s="102" t="s">
        <v>154</v>
      </c>
      <c r="D421" s="102" t="s">
        <v>162</v>
      </c>
      <c r="E421" s="102" t="s">
        <v>166</v>
      </c>
      <c r="F421" s="102">
        <v>15</v>
      </c>
      <c r="G421" s="102">
        <v>270</v>
      </c>
      <c r="H421" s="102">
        <v>1.45</v>
      </c>
      <c r="I421" s="106">
        <f t="shared" si="93"/>
        <v>0.10294117647058833</v>
      </c>
      <c r="J421" s="106">
        <f t="shared" si="94"/>
        <v>0.61764705882352999</v>
      </c>
      <c r="K421" s="102">
        <v>1.49</v>
      </c>
      <c r="L421" s="102">
        <v>25.6</v>
      </c>
      <c r="M421" s="102">
        <v>7.13</v>
      </c>
    </row>
    <row r="422" spans="1:13">
      <c r="A422" s="103">
        <v>44397</v>
      </c>
      <c r="B422" s="102" t="s">
        <v>298</v>
      </c>
      <c r="C422" s="102" t="s">
        <v>155</v>
      </c>
      <c r="D422" s="102" t="s">
        <v>163</v>
      </c>
      <c r="E422" s="102" t="s">
        <v>167</v>
      </c>
      <c r="F422" s="102">
        <v>15</v>
      </c>
      <c r="G422" s="102">
        <v>90</v>
      </c>
      <c r="H422" s="102">
        <v>1.5</v>
      </c>
      <c r="I422" s="107">
        <f t="shared" ref="I422:I423" si="95">((1.5-H422)*4)/(1.5-0.65)</f>
        <v>0</v>
      </c>
      <c r="J422" s="107">
        <f>I422*3</f>
        <v>0</v>
      </c>
      <c r="K422" s="102">
        <v>1.5</v>
      </c>
      <c r="L422" s="102">
        <v>25.9</v>
      </c>
      <c r="M422" s="102">
        <v>7.48</v>
      </c>
    </row>
    <row r="423" spans="1:13">
      <c r="A423" s="103">
        <v>44397</v>
      </c>
      <c r="B423" s="102" t="s">
        <v>299</v>
      </c>
      <c r="C423" s="102" t="s">
        <v>154</v>
      </c>
      <c r="D423" s="102" t="s">
        <v>163</v>
      </c>
      <c r="E423" s="102" t="s">
        <v>167</v>
      </c>
      <c r="F423" s="102">
        <v>15</v>
      </c>
      <c r="G423" s="102">
        <v>90</v>
      </c>
      <c r="H423" s="102">
        <v>1.5</v>
      </c>
      <c r="I423" s="107">
        <f t="shared" si="95"/>
        <v>0</v>
      </c>
      <c r="J423" s="107">
        <f t="shared" ref="J423:J425" si="96">I423*3</f>
        <v>0</v>
      </c>
      <c r="K423" s="102">
        <v>1.5</v>
      </c>
      <c r="L423" s="102">
        <v>25.9</v>
      </c>
      <c r="M423" s="102">
        <v>7.48</v>
      </c>
    </row>
    <row r="424" spans="1:13">
      <c r="A424" s="103">
        <v>44397</v>
      </c>
      <c r="B424" s="102" t="s">
        <v>300</v>
      </c>
      <c r="C424" s="102" t="s">
        <v>155</v>
      </c>
      <c r="D424" s="102" t="s">
        <v>163</v>
      </c>
      <c r="E424" s="102" t="s">
        <v>167</v>
      </c>
      <c r="F424" s="102">
        <v>15</v>
      </c>
      <c r="G424" s="102">
        <v>240</v>
      </c>
      <c r="H424" s="102">
        <v>1.54</v>
      </c>
      <c r="I424" s="107">
        <v>0</v>
      </c>
      <c r="J424" s="107">
        <f t="shared" si="96"/>
        <v>0</v>
      </c>
      <c r="K424" s="102">
        <v>1.54</v>
      </c>
      <c r="L424" s="102">
        <v>25.8</v>
      </c>
      <c r="M424" s="102">
        <v>7.5</v>
      </c>
    </row>
    <row r="425" spans="1:13">
      <c r="A425" s="103">
        <v>44397</v>
      </c>
      <c r="B425" s="102" t="s">
        <v>301</v>
      </c>
      <c r="C425" s="102" t="s">
        <v>154</v>
      </c>
      <c r="D425" s="102" t="s">
        <v>163</v>
      </c>
      <c r="E425" s="102" t="s">
        <v>167</v>
      </c>
      <c r="F425" s="102">
        <v>15</v>
      </c>
      <c r="G425" s="102">
        <v>240</v>
      </c>
      <c r="H425" s="102">
        <v>1.54</v>
      </c>
      <c r="I425" s="107">
        <v>0</v>
      </c>
      <c r="J425" s="107">
        <f t="shared" si="96"/>
        <v>0</v>
      </c>
      <c r="K425" s="102">
        <v>1.54</v>
      </c>
      <c r="L425" s="102">
        <v>25.8</v>
      </c>
      <c r="M425" s="102">
        <v>7.5</v>
      </c>
    </row>
    <row r="426" spans="1:13">
      <c r="A426" s="103">
        <v>44397</v>
      </c>
      <c r="B426" s="102" t="s">
        <v>342</v>
      </c>
      <c r="C426" s="102" t="s">
        <v>155</v>
      </c>
      <c r="D426" s="102" t="s">
        <v>161</v>
      </c>
      <c r="E426" s="102" t="s">
        <v>166</v>
      </c>
      <c r="F426" s="102">
        <v>15</v>
      </c>
      <c r="G426" s="102">
        <v>120</v>
      </c>
      <c r="H426" s="102">
        <v>1.68</v>
      </c>
      <c r="I426" s="102">
        <v>0</v>
      </c>
      <c r="J426" s="102">
        <v>0</v>
      </c>
      <c r="K426" s="102">
        <v>1.68</v>
      </c>
      <c r="L426" s="102">
        <v>26</v>
      </c>
      <c r="M426" s="102">
        <v>7.02</v>
      </c>
    </row>
    <row r="427" spans="1:13">
      <c r="A427" s="103">
        <v>44397</v>
      </c>
      <c r="B427" s="102" t="s">
        <v>343</v>
      </c>
      <c r="C427" s="102" t="s">
        <v>154</v>
      </c>
      <c r="D427" s="102" t="s">
        <v>161</v>
      </c>
      <c r="E427" s="102" t="s">
        <v>166</v>
      </c>
      <c r="F427" s="102">
        <v>15</v>
      </c>
      <c r="G427" s="102">
        <v>120</v>
      </c>
      <c r="H427" s="102">
        <v>1.68</v>
      </c>
      <c r="I427" s="102">
        <v>0</v>
      </c>
      <c r="J427" s="102">
        <v>0</v>
      </c>
      <c r="K427" s="102">
        <v>1.68</v>
      </c>
      <c r="L427" s="102">
        <v>26</v>
      </c>
      <c r="M427" s="102">
        <v>7.02</v>
      </c>
    </row>
    <row r="428" spans="1:13">
      <c r="A428" s="103">
        <v>44397</v>
      </c>
      <c r="B428" s="102" t="s">
        <v>344</v>
      </c>
      <c r="C428" s="102" t="s">
        <v>155</v>
      </c>
      <c r="D428" s="102" t="s">
        <v>161</v>
      </c>
      <c r="E428" s="102" t="s">
        <v>166</v>
      </c>
      <c r="F428" s="102">
        <v>15</v>
      </c>
      <c r="G428" s="102">
        <v>120</v>
      </c>
      <c r="H428" s="102">
        <v>1.68</v>
      </c>
      <c r="I428" s="102">
        <v>0</v>
      </c>
      <c r="J428" s="102">
        <v>0</v>
      </c>
      <c r="K428" s="102">
        <v>1.68</v>
      </c>
      <c r="L428" s="102">
        <v>26</v>
      </c>
      <c r="M428" s="102">
        <v>7.02</v>
      </c>
    </row>
    <row r="429" spans="1:13">
      <c r="A429" s="103">
        <v>44397</v>
      </c>
      <c r="B429" s="102" t="s">
        <v>345</v>
      </c>
      <c r="C429" s="102" t="s">
        <v>154</v>
      </c>
      <c r="D429" s="102" t="s">
        <v>161</v>
      </c>
      <c r="E429" s="102" t="s">
        <v>166</v>
      </c>
      <c r="F429" s="102">
        <v>15</v>
      </c>
      <c r="G429" s="102">
        <v>120</v>
      </c>
      <c r="H429" s="102">
        <v>1.68</v>
      </c>
      <c r="I429" s="102">
        <v>0</v>
      </c>
      <c r="J429" s="102">
        <v>0</v>
      </c>
      <c r="K429" s="102">
        <v>1.68</v>
      </c>
      <c r="L429" s="102">
        <v>26</v>
      </c>
      <c r="M429" s="102">
        <v>7.02</v>
      </c>
    </row>
    <row r="430" spans="1:13">
      <c r="A430" s="103">
        <v>44397</v>
      </c>
      <c r="B430" s="102" t="s">
        <v>346</v>
      </c>
      <c r="C430" s="102" t="s">
        <v>154</v>
      </c>
      <c r="D430" s="102" t="s">
        <v>162</v>
      </c>
      <c r="E430" s="102" t="s">
        <v>167</v>
      </c>
      <c r="F430" s="102">
        <v>15</v>
      </c>
      <c r="G430" s="102">
        <v>230</v>
      </c>
      <c r="H430" s="102">
        <v>1.53</v>
      </c>
      <c r="I430" s="107">
        <v>0</v>
      </c>
      <c r="J430" s="107">
        <f t="shared" ref="J430:J437" si="97">I430*3</f>
        <v>0</v>
      </c>
      <c r="K430" s="102">
        <v>1.53</v>
      </c>
      <c r="L430" s="102">
        <v>24.7</v>
      </c>
      <c r="M430" s="102">
        <v>7.27</v>
      </c>
    </row>
    <row r="431" spans="1:13">
      <c r="A431" s="103">
        <v>44397</v>
      </c>
      <c r="B431" s="105" t="s">
        <v>347</v>
      </c>
      <c r="C431" s="102" t="s">
        <v>155</v>
      </c>
      <c r="D431" s="102" t="s">
        <v>162</v>
      </c>
      <c r="E431" s="102" t="s">
        <v>167</v>
      </c>
      <c r="F431" s="102">
        <v>15</v>
      </c>
      <c r="G431" s="102">
        <v>230</v>
      </c>
      <c r="H431" s="102">
        <v>1.53</v>
      </c>
      <c r="I431" s="107">
        <v>0</v>
      </c>
      <c r="J431" s="107">
        <f t="shared" si="97"/>
        <v>0</v>
      </c>
      <c r="K431" s="102">
        <v>1.53</v>
      </c>
      <c r="L431" s="102">
        <v>24.7</v>
      </c>
      <c r="M431" s="102">
        <v>7.27</v>
      </c>
    </row>
    <row r="432" spans="1:13">
      <c r="A432" s="103">
        <v>44397</v>
      </c>
      <c r="B432" s="102" t="s">
        <v>348</v>
      </c>
      <c r="C432" s="102" t="s">
        <v>154</v>
      </c>
      <c r="D432" s="102" t="s">
        <v>162</v>
      </c>
      <c r="E432" s="102" t="s">
        <v>167</v>
      </c>
      <c r="F432" s="102">
        <v>15</v>
      </c>
      <c r="G432" s="102">
        <v>290</v>
      </c>
      <c r="H432" s="102">
        <v>1.41</v>
      </c>
      <c r="I432" s="106">
        <f t="shared" ref="I432:I433" si="98">((1.5-H432)*1.75/(1.5-0.65))</f>
        <v>0.185294117647059</v>
      </c>
      <c r="J432" s="106">
        <f t="shared" si="97"/>
        <v>0.55588235294117694</v>
      </c>
      <c r="K432" s="102">
        <v>1.57</v>
      </c>
      <c r="L432" s="102">
        <v>25</v>
      </c>
      <c r="M432" s="102">
        <v>7.21</v>
      </c>
    </row>
    <row r="433" spans="1:13">
      <c r="A433" s="103">
        <v>44397</v>
      </c>
      <c r="B433" s="105" t="s">
        <v>349</v>
      </c>
      <c r="C433" s="102" t="s">
        <v>155</v>
      </c>
      <c r="D433" s="102" t="s">
        <v>162</v>
      </c>
      <c r="E433" s="102" t="s">
        <v>167</v>
      </c>
      <c r="F433" s="102">
        <v>15</v>
      </c>
      <c r="G433" s="102">
        <v>290</v>
      </c>
      <c r="H433" s="102">
        <v>1.41</v>
      </c>
      <c r="I433" s="106">
        <f t="shared" si="98"/>
        <v>0.185294117647059</v>
      </c>
      <c r="J433" s="106">
        <f t="shared" si="97"/>
        <v>0.55588235294117694</v>
      </c>
      <c r="K433" s="102">
        <v>1.57</v>
      </c>
      <c r="L433" s="102">
        <v>25</v>
      </c>
      <c r="M433" s="102">
        <v>7.21</v>
      </c>
    </row>
    <row r="434" spans="1:13">
      <c r="A434" s="103">
        <v>44397</v>
      </c>
      <c r="B434" s="102" t="s">
        <v>338</v>
      </c>
      <c r="C434" s="102" t="s">
        <v>155</v>
      </c>
      <c r="D434" s="102" t="s">
        <v>163</v>
      </c>
      <c r="E434" s="102" t="s">
        <v>167</v>
      </c>
      <c r="F434" s="102">
        <v>15</v>
      </c>
      <c r="G434" s="102">
        <v>300</v>
      </c>
      <c r="H434" s="102">
        <v>1.51</v>
      </c>
      <c r="I434" s="107">
        <v>0</v>
      </c>
      <c r="J434" s="107">
        <f t="shared" si="97"/>
        <v>0</v>
      </c>
      <c r="K434" s="102">
        <v>1.51</v>
      </c>
      <c r="L434" s="102">
        <v>24.2</v>
      </c>
      <c r="M434" s="102">
        <v>7.6</v>
      </c>
    </row>
    <row r="435" spans="1:13">
      <c r="A435" s="103">
        <v>44397</v>
      </c>
      <c r="B435" s="102" t="s">
        <v>339</v>
      </c>
      <c r="C435" s="102" t="s">
        <v>154</v>
      </c>
      <c r="D435" s="102" t="s">
        <v>163</v>
      </c>
      <c r="E435" s="102" t="s">
        <v>167</v>
      </c>
      <c r="F435" s="102">
        <v>15</v>
      </c>
      <c r="G435" s="102">
        <v>300</v>
      </c>
      <c r="H435" s="102">
        <v>1.51</v>
      </c>
      <c r="I435" s="107">
        <v>0</v>
      </c>
      <c r="J435" s="107">
        <f t="shared" si="97"/>
        <v>0</v>
      </c>
      <c r="K435" s="102">
        <v>1.51</v>
      </c>
      <c r="L435" s="102">
        <v>24.2</v>
      </c>
      <c r="M435" s="102">
        <v>7.6</v>
      </c>
    </row>
    <row r="436" spans="1:13">
      <c r="A436" s="103">
        <v>44397</v>
      </c>
      <c r="B436" s="102" t="s">
        <v>341</v>
      </c>
      <c r="C436" s="102" t="s">
        <v>155</v>
      </c>
      <c r="D436" s="102" t="s">
        <v>163</v>
      </c>
      <c r="E436" s="102" t="s">
        <v>167</v>
      </c>
      <c r="F436" s="102">
        <v>15</v>
      </c>
      <c r="G436" s="102">
        <v>250</v>
      </c>
      <c r="H436" s="102">
        <v>1.53</v>
      </c>
      <c r="I436" s="107">
        <v>0</v>
      </c>
      <c r="J436" s="107">
        <f t="shared" si="97"/>
        <v>0</v>
      </c>
      <c r="K436" s="102">
        <v>1.53</v>
      </c>
      <c r="L436" s="102">
        <v>23.6</v>
      </c>
      <c r="M436" s="102">
        <v>7.59</v>
      </c>
    </row>
    <row r="437" spans="1:13">
      <c r="A437" s="103">
        <v>44397</v>
      </c>
      <c r="B437" s="102" t="s">
        <v>340</v>
      </c>
      <c r="C437" s="102" t="s">
        <v>154</v>
      </c>
      <c r="D437" s="102" t="s">
        <v>163</v>
      </c>
      <c r="E437" s="102" t="s">
        <v>167</v>
      </c>
      <c r="F437" s="102">
        <v>15</v>
      </c>
      <c r="G437" s="102">
        <v>250</v>
      </c>
      <c r="H437" s="102">
        <v>1.53</v>
      </c>
      <c r="I437" s="107">
        <v>0</v>
      </c>
      <c r="J437" s="107">
        <f t="shared" si="97"/>
        <v>0</v>
      </c>
      <c r="K437" s="102">
        <v>1.53</v>
      </c>
      <c r="L437" s="102">
        <v>23.6</v>
      </c>
      <c r="M437" s="102">
        <v>7.59</v>
      </c>
    </row>
    <row r="438" spans="1:13">
      <c r="A438" s="103">
        <v>44397</v>
      </c>
      <c r="B438" s="102" t="s">
        <v>330</v>
      </c>
      <c r="C438" s="102" t="s">
        <v>154</v>
      </c>
      <c r="D438" s="102" t="s">
        <v>161</v>
      </c>
      <c r="E438" s="102" t="s">
        <v>167</v>
      </c>
      <c r="F438" s="102">
        <v>15</v>
      </c>
      <c r="G438" s="102">
        <v>210</v>
      </c>
      <c r="H438" s="102">
        <v>1.79</v>
      </c>
      <c r="I438" s="102">
        <v>0</v>
      </c>
      <c r="J438" s="102">
        <v>0</v>
      </c>
      <c r="K438" s="102">
        <v>1.79</v>
      </c>
      <c r="L438" s="102">
        <v>23.4</v>
      </c>
      <c r="M438" s="102">
        <v>7.42</v>
      </c>
    </row>
    <row r="439" spans="1:13">
      <c r="A439" s="103">
        <v>44397</v>
      </c>
      <c r="B439" s="102" t="s">
        <v>331</v>
      </c>
      <c r="C439" s="102" t="s">
        <v>155</v>
      </c>
      <c r="D439" s="102" t="s">
        <v>161</v>
      </c>
      <c r="E439" s="102" t="s">
        <v>167</v>
      </c>
      <c r="F439" s="102">
        <v>15</v>
      </c>
      <c r="G439" s="102">
        <v>210</v>
      </c>
      <c r="H439" s="102">
        <v>1.79</v>
      </c>
      <c r="I439" s="102">
        <v>0</v>
      </c>
      <c r="J439" s="102">
        <v>0</v>
      </c>
      <c r="K439" s="102">
        <v>1.79</v>
      </c>
      <c r="L439" s="102">
        <v>23.4</v>
      </c>
      <c r="M439" s="102">
        <v>7.42</v>
      </c>
    </row>
    <row r="440" spans="1:13">
      <c r="A440" s="103">
        <v>44397</v>
      </c>
      <c r="B440" s="102" t="s">
        <v>332</v>
      </c>
      <c r="C440" s="102" t="s">
        <v>154</v>
      </c>
      <c r="D440" s="102" t="s">
        <v>161</v>
      </c>
      <c r="E440" s="102" t="s">
        <v>167</v>
      </c>
      <c r="F440" s="102">
        <v>15</v>
      </c>
      <c r="G440" s="102">
        <v>450</v>
      </c>
      <c r="H440" s="102">
        <v>1.71</v>
      </c>
      <c r="I440" s="102">
        <v>0</v>
      </c>
      <c r="J440" s="102">
        <v>0</v>
      </c>
      <c r="K440" s="102">
        <v>1.71</v>
      </c>
      <c r="L440" s="102">
        <v>23</v>
      </c>
      <c r="M440" s="102">
        <v>7.44</v>
      </c>
    </row>
    <row r="441" spans="1:13">
      <c r="A441" s="103">
        <v>44397</v>
      </c>
      <c r="B441" s="102" t="s">
        <v>333</v>
      </c>
      <c r="C441" s="102" t="s">
        <v>155</v>
      </c>
      <c r="D441" s="102" t="s">
        <v>161</v>
      </c>
      <c r="E441" s="102" t="s">
        <v>167</v>
      </c>
      <c r="F441" s="102">
        <v>15</v>
      </c>
      <c r="G441" s="102">
        <v>450</v>
      </c>
      <c r="H441" s="102">
        <v>1.71</v>
      </c>
      <c r="I441" s="102">
        <v>0</v>
      </c>
      <c r="J441" s="102">
        <v>0</v>
      </c>
      <c r="K441" s="102">
        <v>1.71</v>
      </c>
      <c r="L441" s="102">
        <v>23</v>
      </c>
      <c r="M441" s="102">
        <v>7.44</v>
      </c>
    </row>
    <row r="442" spans="1:13">
      <c r="A442" s="103">
        <v>44397</v>
      </c>
      <c r="B442" s="102" t="s">
        <v>318</v>
      </c>
      <c r="C442" s="102" t="s">
        <v>154</v>
      </c>
      <c r="D442" s="102" t="s">
        <v>162</v>
      </c>
      <c r="E442" s="102" t="s">
        <v>166</v>
      </c>
      <c r="F442" s="102">
        <v>15</v>
      </c>
      <c r="G442" s="102">
        <v>220</v>
      </c>
      <c r="H442" s="102">
        <v>1.44</v>
      </c>
      <c r="I442" s="106">
        <f t="shared" ref="I442:I445" si="99">((1.5-H442)*1.75/(1.5-0.65))</f>
        <v>0.123529411764706</v>
      </c>
      <c r="J442" s="106">
        <f t="shared" ref="J442:J445" si="100">I442*6</f>
        <v>0.74117647058823599</v>
      </c>
      <c r="K442" s="102">
        <v>1.54</v>
      </c>
      <c r="L442" s="102">
        <v>24.6</v>
      </c>
      <c r="M442" s="102">
        <v>7.16</v>
      </c>
    </row>
    <row r="443" spans="1:13">
      <c r="A443" s="103">
        <v>44397</v>
      </c>
      <c r="B443" s="102" t="s">
        <v>319</v>
      </c>
      <c r="C443" s="102" t="s">
        <v>155</v>
      </c>
      <c r="D443" s="102" t="s">
        <v>162</v>
      </c>
      <c r="E443" s="102" t="s">
        <v>166</v>
      </c>
      <c r="F443" s="102">
        <v>15</v>
      </c>
      <c r="G443" s="102">
        <v>220</v>
      </c>
      <c r="H443" s="102">
        <v>1.44</v>
      </c>
      <c r="I443" s="106">
        <f t="shared" si="99"/>
        <v>0.123529411764706</v>
      </c>
      <c r="J443" s="106">
        <f t="shared" si="100"/>
        <v>0.74117647058823599</v>
      </c>
      <c r="K443" s="102">
        <v>1.54</v>
      </c>
      <c r="L443" s="102">
        <v>24.6</v>
      </c>
      <c r="M443" s="102">
        <v>7.16</v>
      </c>
    </row>
    <row r="444" spans="1:13">
      <c r="A444" s="103">
        <v>44397</v>
      </c>
      <c r="B444" s="102" t="s">
        <v>320</v>
      </c>
      <c r="C444" s="102" t="s">
        <v>154</v>
      </c>
      <c r="D444" s="102" t="s">
        <v>162</v>
      </c>
      <c r="E444" s="102" t="s">
        <v>166</v>
      </c>
      <c r="F444" s="102">
        <v>15</v>
      </c>
      <c r="G444" s="102">
        <v>220</v>
      </c>
      <c r="H444" s="102">
        <v>1.44</v>
      </c>
      <c r="I444" s="106">
        <f t="shared" si="99"/>
        <v>0.123529411764706</v>
      </c>
      <c r="J444" s="106">
        <f t="shared" si="100"/>
        <v>0.74117647058823599</v>
      </c>
      <c r="K444" s="102">
        <v>1.54</v>
      </c>
      <c r="L444" s="102">
        <v>24.6</v>
      </c>
      <c r="M444" s="102">
        <v>7.16</v>
      </c>
    </row>
    <row r="445" spans="1:13">
      <c r="A445" s="103">
        <v>44397</v>
      </c>
      <c r="B445" s="102" t="s">
        <v>321</v>
      </c>
      <c r="C445" s="102" t="s">
        <v>155</v>
      </c>
      <c r="D445" s="102" t="s">
        <v>162</v>
      </c>
      <c r="E445" s="102" t="s">
        <v>166</v>
      </c>
      <c r="F445" s="102">
        <v>15</v>
      </c>
      <c r="G445" s="102">
        <v>220</v>
      </c>
      <c r="H445" s="102">
        <v>1.44</v>
      </c>
      <c r="I445" s="106">
        <f t="shared" si="99"/>
        <v>0.123529411764706</v>
      </c>
      <c r="J445" s="106">
        <f t="shared" si="100"/>
        <v>0.74117647058823599</v>
      </c>
      <c r="K445" s="102">
        <v>1.54</v>
      </c>
      <c r="L445" s="102">
        <v>24.6</v>
      </c>
      <c r="M445" s="102">
        <v>7.16</v>
      </c>
    </row>
    <row r="446" spans="1:13">
      <c r="A446" s="103">
        <v>44397</v>
      </c>
      <c r="B446" s="102" t="s">
        <v>366</v>
      </c>
      <c r="C446" s="102" t="s">
        <v>155</v>
      </c>
      <c r="D446" s="102" t="s">
        <v>163</v>
      </c>
      <c r="E446" s="102" t="s">
        <v>167</v>
      </c>
      <c r="F446" s="102">
        <v>15</v>
      </c>
      <c r="G446" s="102">
        <v>200</v>
      </c>
      <c r="H446" s="102">
        <v>1.49</v>
      </c>
      <c r="I446" s="107">
        <v>0</v>
      </c>
      <c r="J446" s="107">
        <f t="shared" ref="J446:J447" si="101">I446*3</f>
        <v>0</v>
      </c>
      <c r="K446" s="102">
        <v>1.49</v>
      </c>
      <c r="L446" s="102">
        <v>25.4</v>
      </c>
      <c r="M446" s="102">
        <v>7.68</v>
      </c>
    </row>
    <row r="447" spans="1:13">
      <c r="A447" s="103">
        <v>44397</v>
      </c>
      <c r="B447" s="102" t="s">
        <v>367</v>
      </c>
      <c r="C447" s="102" t="s">
        <v>154</v>
      </c>
      <c r="D447" s="102" t="s">
        <v>163</v>
      </c>
      <c r="E447" s="102" t="s">
        <v>167</v>
      </c>
      <c r="F447" s="102">
        <v>15</v>
      </c>
      <c r="G447" s="102">
        <v>200</v>
      </c>
      <c r="H447" s="102">
        <v>1.49</v>
      </c>
      <c r="I447" s="107">
        <v>0</v>
      </c>
      <c r="J447" s="107">
        <f t="shared" si="101"/>
        <v>0</v>
      </c>
      <c r="K447" s="102">
        <v>1.49</v>
      </c>
      <c r="L447" s="102">
        <v>25.4</v>
      </c>
      <c r="M447" s="102">
        <v>7.68</v>
      </c>
    </row>
    <row r="448" spans="1:13">
      <c r="A448" s="103">
        <v>44397</v>
      </c>
      <c r="B448" s="102" t="s">
        <v>368</v>
      </c>
      <c r="C448" s="102" t="s">
        <v>155</v>
      </c>
      <c r="D448" s="102" t="s">
        <v>163</v>
      </c>
      <c r="E448" s="102" t="s">
        <v>167</v>
      </c>
      <c r="F448" s="102">
        <v>15</v>
      </c>
      <c r="G448" s="102">
        <v>280</v>
      </c>
      <c r="H448" s="102">
        <v>1.44</v>
      </c>
      <c r="I448" s="106">
        <f t="shared" ref="I448:I449" si="102">((1.5-H448)*4)/(1.5-0.65)</f>
        <v>0.28235294117647086</v>
      </c>
      <c r="J448" s="106">
        <f t="shared" ref="J448:J449" si="103">I448*3</f>
        <v>0.84705882352941253</v>
      </c>
      <c r="K448" s="102">
        <v>1.53</v>
      </c>
      <c r="L448" s="102">
        <v>25.5</v>
      </c>
      <c r="M448" s="102">
        <v>7.64</v>
      </c>
    </row>
    <row r="449" spans="1:13">
      <c r="A449" s="103">
        <v>44397</v>
      </c>
      <c r="B449" s="102" t="s">
        <v>369</v>
      </c>
      <c r="C449" s="102" t="s">
        <v>154</v>
      </c>
      <c r="D449" s="102" t="s">
        <v>163</v>
      </c>
      <c r="E449" s="102" t="s">
        <v>167</v>
      </c>
      <c r="F449" s="102">
        <v>15</v>
      </c>
      <c r="G449" s="102">
        <v>280</v>
      </c>
      <c r="H449" s="102">
        <v>1.44</v>
      </c>
      <c r="I449" s="106">
        <f t="shared" si="102"/>
        <v>0.28235294117647086</v>
      </c>
      <c r="J449" s="106">
        <f t="shared" si="103"/>
        <v>0.84705882352941253</v>
      </c>
      <c r="K449" s="102">
        <v>1.53</v>
      </c>
      <c r="L449" s="102">
        <v>25.5</v>
      </c>
      <c r="M449" s="102">
        <v>7.64</v>
      </c>
    </row>
    <row r="450" spans="1:13">
      <c r="A450" s="103">
        <v>44397</v>
      </c>
      <c r="B450" s="102" t="s">
        <v>363</v>
      </c>
      <c r="C450" s="102" t="s">
        <v>154</v>
      </c>
      <c r="D450" s="102" t="s">
        <v>161</v>
      </c>
      <c r="E450" s="102" t="s">
        <v>166</v>
      </c>
      <c r="F450" s="102">
        <v>15</v>
      </c>
      <c r="G450" s="102">
        <v>410</v>
      </c>
      <c r="H450" s="102">
        <v>1.85</v>
      </c>
      <c r="I450" s="102">
        <v>0</v>
      </c>
      <c r="J450" s="102">
        <v>0</v>
      </c>
      <c r="K450" s="102">
        <v>1.85</v>
      </c>
      <c r="L450" s="102">
        <v>26.5</v>
      </c>
      <c r="M450" s="102">
        <v>7.22</v>
      </c>
    </row>
    <row r="451" spans="1:13">
      <c r="A451" s="103">
        <v>44397</v>
      </c>
      <c r="B451" s="102" t="s">
        <v>362</v>
      </c>
      <c r="C451" s="102" t="s">
        <v>155</v>
      </c>
      <c r="D451" s="102" t="s">
        <v>161</v>
      </c>
      <c r="E451" s="102" t="s">
        <v>166</v>
      </c>
      <c r="F451" s="102">
        <v>15</v>
      </c>
      <c r="G451" s="102">
        <v>410</v>
      </c>
      <c r="H451" s="102">
        <v>1.85</v>
      </c>
      <c r="I451" s="102">
        <v>0</v>
      </c>
      <c r="J451" s="102">
        <v>0</v>
      </c>
      <c r="K451" s="102">
        <v>1.85</v>
      </c>
      <c r="L451" s="102">
        <v>26.5</v>
      </c>
      <c r="M451" s="102">
        <v>7.22</v>
      </c>
    </row>
    <row r="452" spans="1:13">
      <c r="A452" s="103">
        <v>44397</v>
      </c>
      <c r="B452" s="102" t="s">
        <v>365</v>
      </c>
      <c r="C452" s="102" t="s">
        <v>154</v>
      </c>
      <c r="D452" s="102" t="s">
        <v>161</v>
      </c>
      <c r="E452" s="102" t="s">
        <v>166</v>
      </c>
      <c r="F452" s="102">
        <v>15</v>
      </c>
      <c r="G452" s="102">
        <v>410</v>
      </c>
      <c r="H452" s="102">
        <v>1.85</v>
      </c>
      <c r="I452" s="102">
        <v>0</v>
      </c>
      <c r="J452" s="102">
        <v>0</v>
      </c>
      <c r="K452" s="102">
        <v>1.85</v>
      </c>
      <c r="L452" s="102">
        <v>26.5</v>
      </c>
      <c r="M452" s="102">
        <v>7.22</v>
      </c>
    </row>
    <row r="453" spans="1:13">
      <c r="A453" s="103">
        <v>44397</v>
      </c>
      <c r="B453" s="102" t="s">
        <v>364</v>
      </c>
      <c r="C453" s="102" t="s">
        <v>155</v>
      </c>
      <c r="D453" s="102" t="s">
        <v>161</v>
      </c>
      <c r="E453" s="102" t="s">
        <v>166</v>
      </c>
      <c r="F453" s="102">
        <v>15</v>
      </c>
      <c r="G453" s="102">
        <v>410</v>
      </c>
      <c r="H453" s="102">
        <v>1.85</v>
      </c>
      <c r="I453" s="102">
        <v>0</v>
      </c>
      <c r="J453" s="102">
        <v>0</v>
      </c>
      <c r="K453" s="102">
        <v>1.85</v>
      </c>
      <c r="L453" s="102">
        <v>26.5</v>
      </c>
      <c r="M453" s="102">
        <v>7.22</v>
      </c>
    </row>
    <row r="454" spans="1:13">
      <c r="A454" s="103">
        <v>44397</v>
      </c>
      <c r="B454" s="102" t="s">
        <v>359</v>
      </c>
      <c r="C454" s="102" t="s">
        <v>154</v>
      </c>
      <c r="D454" s="102" t="s">
        <v>162</v>
      </c>
      <c r="E454" s="102" t="s">
        <v>167</v>
      </c>
      <c r="F454" s="102">
        <v>15</v>
      </c>
      <c r="G454" s="102">
        <v>410</v>
      </c>
      <c r="H454" s="102">
        <v>1.5</v>
      </c>
      <c r="I454" s="107">
        <f t="shared" ref="I454:I457" si="104">((1.5-H454)*1.75/(1.5-0.65))</f>
        <v>0</v>
      </c>
      <c r="J454" s="107">
        <f t="shared" ref="J454:J457" si="105">I454*3</f>
        <v>0</v>
      </c>
      <c r="K454" s="102">
        <v>1.5</v>
      </c>
      <c r="L454" s="102">
        <v>26.5</v>
      </c>
      <c r="M454" s="102">
        <v>7.21</v>
      </c>
    </row>
    <row r="455" spans="1:13">
      <c r="A455" s="103">
        <v>44397</v>
      </c>
      <c r="B455" s="105" t="s">
        <v>360</v>
      </c>
      <c r="C455" s="102" t="s">
        <v>155</v>
      </c>
      <c r="D455" s="102" t="s">
        <v>162</v>
      </c>
      <c r="E455" s="102" t="s">
        <v>167</v>
      </c>
      <c r="F455" s="102">
        <v>15</v>
      </c>
      <c r="G455" s="102">
        <v>410</v>
      </c>
      <c r="H455" s="102">
        <v>1.5</v>
      </c>
      <c r="I455" s="107">
        <f t="shared" si="104"/>
        <v>0</v>
      </c>
      <c r="J455" s="107">
        <f t="shared" si="105"/>
        <v>0</v>
      </c>
      <c r="K455" s="102">
        <v>1.5</v>
      </c>
      <c r="L455" s="102">
        <v>26.5</v>
      </c>
      <c r="M455" s="102">
        <v>7.21</v>
      </c>
    </row>
    <row r="456" spans="1:13">
      <c r="A456" s="103">
        <v>44397</v>
      </c>
      <c r="B456" s="102" t="s">
        <v>361</v>
      </c>
      <c r="C456" s="102" t="s">
        <v>154</v>
      </c>
      <c r="D456" s="102" t="s">
        <v>162</v>
      </c>
      <c r="E456" s="102" t="s">
        <v>167</v>
      </c>
      <c r="F456" s="102">
        <v>15</v>
      </c>
      <c r="G456" s="102">
        <v>400</v>
      </c>
      <c r="H456" s="102">
        <v>1.48</v>
      </c>
      <c r="I456" s="106">
        <f t="shared" si="104"/>
        <v>4.1176470588235335E-2</v>
      </c>
      <c r="J456" s="106">
        <f t="shared" si="105"/>
        <v>0.123529411764706</v>
      </c>
      <c r="K456" s="102">
        <v>1.56</v>
      </c>
      <c r="L456" s="102">
        <v>26.3</v>
      </c>
      <c r="M456" s="102">
        <v>7.15</v>
      </c>
    </row>
    <row r="457" spans="1:13">
      <c r="A457" s="103">
        <v>44397</v>
      </c>
      <c r="B457" s="105" t="s">
        <v>358</v>
      </c>
      <c r="C457" s="102" t="s">
        <v>155</v>
      </c>
      <c r="D457" s="102" t="s">
        <v>162</v>
      </c>
      <c r="E457" s="102" t="s">
        <v>167</v>
      </c>
      <c r="F457" s="102">
        <v>15</v>
      </c>
      <c r="G457" s="102">
        <v>400</v>
      </c>
      <c r="H457" s="102">
        <v>1.48</v>
      </c>
      <c r="I457" s="106">
        <f t="shared" si="104"/>
        <v>4.1176470588235335E-2</v>
      </c>
      <c r="J457" s="106">
        <f t="shared" si="105"/>
        <v>0.123529411764706</v>
      </c>
      <c r="K457" s="102">
        <v>1.56</v>
      </c>
      <c r="L457" s="102">
        <v>26.3</v>
      </c>
      <c r="M457" s="102">
        <v>7.15</v>
      </c>
    </row>
    <row r="458" spans="1:13">
      <c r="A458" s="103">
        <v>44397</v>
      </c>
      <c r="B458" s="105" t="s">
        <v>322</v>
      </c>
      <c r="C458" s="102" t="s">
        <v>155</v>
      </c>
      <c r="D458" s="102" t="s">
        <v>163</v>
      </c>
      <c r="E458" s="102" t="s">
        <v>166</v>
      </c>
      <c r="F458" s="102">
        <v>15</v>
      </c>
      <c r="G458" s="102">
        <v>385</v>
      </c>
      <c r="H458" s="102">
        <v>1.52</v>
      </c>
      <c r="I458" s="107">
        <v>0</v>
      </c>
      <c r="J458" s="107">
        <f t="shared" ref="J458:J461" si="106">I458*6</f>
        <v>0</v>
      </c>
      <c r="K458" s="102">
        <v>1.52</v>
      </c>
      <c r="L458" s="102">
        <v>26</v>
      </c>
      <c r="M458" s="102">
        <v>7.65</v>
      </c>
    </row>
    <row r="459" spans="1:13">
      <c r="A459" s="103">
        <v>44397</v>
      </c>
      <c r="B459" s="102" t="s">
        <v>323</v>
      </c>
      <c r="C459" s="102" t="s">
        <v>154</v>
      </c>
      <c r="D459" s="102" t="s">
        <v>163</v>
      </c>
      <c r="E459" s="102" t="s">
        <v>166</v>
      </c>
      <c r="F459" s="102">
        <v>15</v>
      </c>
      <c r="G459" s="102">
        <v>385</v>
      </c>
      <c r="H459" s="102">
        <v>1.52</v>
      </c>
      <c r="I459" s="107">
        <v>0</v>
      </c>
      <c r="J459" s="107">
        <f t="shared" si="106"/>
        <v>0</v>
      </c>
      <c r="K459" s="102">
        <v>1.52</v>
      </c>
      <c r="L459" s="102">
        <v>26</v>
      </c>
      <c r="M459" s="102">
        <v>7.65</v>
      </c>
    </row>
    <row r="460" spans="1:13">
      <c r="A460" s="103">
        <v>44397</v>
      </c>
      <c r="B460" s="105" t="s">
        <v>325</v>
      </c>
      <c r="C460" s="102" t="s">
        <v>155</v>
      </c>
      <c r="D460" s="102" t="s">
        <v>163</v>
      </c>
      <c r="E460" s="102" t="s">
        <v>166</v>
      </c>
      <c r="F460" s="102">
        <v>15</v>
      </c>
      <c r="G460" s="102">
        <v>385</v>
      </c>
      <c r="H460" s="102">
        <v>1.52</v>
      </c>
      <c r="I460" s="107">
        <v>0</v>
      </c>
      <c r="J460" s="107">
        <f t="shared" si="106"/>
        <v>0</v>
      </c>
      <c r="K460" s="102">
        <v>1.52</v>
      </c>
      <c r="L460" s="102">
        <v>26</v>
      </c>
      <c r="M460" s="102">
        <v>7.65</v>
      </c>
    </row>
    <row r="461" spans="1:13">
      <c r="A461" s="103">
        <v>44397</v>
      </c>
      <c r="B461" s="102" t="s">
        <v>324</v>
      </c>
      <c r="C461" s="102" t="s">
        <v>154</v>
      </c>
      <c r="D461" s="102" t="s">
        <v>163</v>
      </c>
      <c r="E461" s="102" t="s">
        <v>166</v>
      </c>
      <c r="F461" s="102">
        <v>15</v>
      </c>
      <c r="G461" s="102">
        <v>385</v>
      </c>
      <c r="H461" s="102">
        <v>1.52</v>
      </c>
      <c r="I461" s="107">
        <v>0</v>
      </c>
      <c r="J461" s="107">
        <f t="shared" si="106"/>
        <v>0</v>
      </c>
      <c r="K461" s="102">
        <v>1.52</v>
      </c>
      <c r="L461" s="102">
        <v>26</v>
      </c>
      <c r="M461" s="102">
        <v>7.65</v>
      </c>
    </row>
    <row r="462" spans="1:13">
      <c r="A462" s="103">
        <v>44397</v>
      </c>
      <c r="B462" s="102" t="s">
        <v>371</v>
      </c>
      <c r="C462" s="102" t="s">
        <v>387</v>
      </c>
      <c r="D462" s="102" t="s">
        <v>161</v>
      </c>
      <c r="E462" s="102" t="s">
        <v>167</v>
      </c>
      <c r="F462" s="102">
        <v>15</v>
      </c>
      <c r="G462" s="102">
        <v>290</v>
      </c>
      <c r="H462" s="102">
        <v>1.58</v>
      </c>
      <c r="I462" s="102">
        <v>0</v>
      </c>
      <c r="J462" s="102">
        <v>0</v>
      </c>
      <c r="K462" s="102">
        <v>1.58</v>
      </c>
      <c r="L462" s="102">
        <v>25.4</v>
      </c>
      <c r="M462" s="102">
        <v>7.58</v>
      </c>
    </row>
    <row r="463" spans="1:13">
      <c r="A463" s="103">
        <v>44397</v>
      </c>
      <c r="B463" s="102" t="s">
        <v>370</v>
      </c>
      <c r="C463" s="102" t="s">
        <v>154</v>
      </c>
      <c r="D463" s="102" t="s">
        <v>161</v>
      </c>
      <c r="E463" s="102" t="s">
        <v>167</v>
      </c>
      <c r="F463" s="102">
        <v>15</v>
      </c>
      <c r="G463" s="102">
        <v>290</v>
      </c>
      <c r="H463" s="102">
        <v>1.58</v>
      </c>
      <c r="I463" s="102">
        <v>0</v>
      </c>
      <c r="J463" s="102">
        <v>0</v>
      </c>
      <c r="K463" s="102">
        <v>1.58</v>
      </c>
      <c r="L463" s="102">
        <v>25.4</v>
      </c>
      <c r="M463" s="102">
        <v>7.58</v>
      </c>
    </row>
    <row r="464" spans="1:13">
      <c r="A464" s="103">
        <v>44397</v>
      </c>
      <c r="B464" s="102" t="s">
        <v>373</v>
      </c>
      <c r="C464" s="102" t="s">
        <v>154</v>
      </c>
      <c r="D464" s="102" t="s">
        <v>161</v>
      </c>
      <c r="E464" s="102" t="s">
        <v>167</v>
      </c>
      <c r="F464" s="102">
        <v>15</v>
      </c>
      <c r="G464" s="102">
        <v>270</v>
      </c>
      <c r="H464" s="102">
        <v>1.69</v>
      </c>
      <c r="I464" s="102">
        <v>0</v>
      </c>
      <c r="J464" s="102">
        <v>0</v>
      </c>
      <c r="K464" s="102">
        <v>1.69</v>
      </c>
      <c r="L464" s="102">
        <v>25.1</v>
      </c>
      <c r="M464" s="102">
        <v>7.57</v>
      </c>
    </row>
    <row r="465" spans="1:13">
      <c r="A465" s="103">
        <v>44397</v>
      </c>
      <c r="B465" s="102" t="s">
        <v>372</v>
      </c>
      <c r="C465" s="102" t="s">
        <v>155</v>
      </c>
      <c r="D465" s="102" t="s">
        <v>161</v>
      </c>
      <c r="E465" s="102" t="s">
        <v>167</v>
      </c>
      <c r="F465" s="102">
        <v>15</v>
      </c>
      <c r="G465" s="102">
        <v>270</v>
      </c>
      <c r="H465" s="102">
        <v>1.69</v>
      </c>
      <c r="I465" s="102">
        <v>0</v>
      </c>
      <c r="J465" s="102">
        <v>0</v>
      </c>
      <c r="K465" s="102">
        <v>1.69</v>
      </c>
      <c r="L465" s="102">
        <v>25.1</v>
      </c>
      <c r="M465" s="102">
        <v>7.57</v>
      </c>
    </row>
    <row r="466" spans="1:13">
      <c r="A466" s="103">
        <v>44397</v>
      </c>
      <c r="B466" s="102" t="s">
        <v>334</v>
      </c>
      <c r="C466" s="102" t="s">
        <v>155</v>
      </c>
      <c r="D466" s="102" t="s">
        <v>162</v>
      </c>
      <c r="E466" s="102" t="s">
        <v>166</v>
      </c>
      <c r="F466" s="102">
        <v>15</v>
      </c>
      <c r="G466" s="102">
        <v>280</v>
      </c>
      <c r="H466" s="102">
        <v>1.42</v>
      </c>
      <c r="I466" s="106">
        <f t="shared" ref="I466:I469" si="107">((1.5-H466)*1.75/(1.5-0.65))</f>
        <v>0.16470588235294134</v>
      </c>
      <c r="J466" s="106">
        <f t="shared" ref="J466:J473" si="108">I466*6</f>
        <v>0.98823529411764799</v>
      </c>
      <c r="K466" s="102">
        <v>1.51</v>
      </c>
      <c r="L466" s="102">
        <v>24.7</v>
      </c>
      <c r="M466" s="102">
        <v>7.11</v>
      </c>
    </row>
    <row r="467" spans="1:13">
      <c r="A467" s="103">
        <v>44397</v>
      </c>
      <c r="B467" s="102" t="s">
        <v>335</v>
      </c>
      <c r="C467" s="102" t="s">
        <v>154</v>
      </c>
      <c r="D467" s="102" t="s">
        <v>162</v>
      </c>
      <c r="E467" s="102" t="s">
        <v>166</v>
      </c>
      <c r="F467" s="102">
        <v>15</v>
      </c>
      <c r="G467" s="102">
        <v>280</v>
      </c>
      <c r="H467" s="102">
        <v>1.42</v>
      </c>
      <c r="I467" s="106">
        <f t="shared" si="107"/>
        <v>0.16470588235294134</v>
      </c>
      <c r="J467" s="106">
        <f t="shared" si="108"/>
        <v>0.98823529411764799</v>
      </c>
      <c r="K467" s="102">
        <v>1.51</v>
      </c>
      <c r="L467" s="102">
        <v>24.7</v>
      </c>
      <c r="M467" s="102">
        <v>7.11</v>
      </c>
    </row>
    <row r="468" spans="1:13">
      <c r="A468" s="103">
        <v>44397</v>
      </c>
      <c r="B468" s="102" t="s">
        <v>336</v>
      </c>
      <c r="C468" s="102" t="s">
        <v>155</v>
      </c>
      <c r="D468" s="102" t="s">
        <v>162</v>
      </c>
      <c r="E468" s="102" t="s">
        <v>166</v>
      </c>
      <c r="F468" s="102">
        <v>15</v>
      </c>
      <c r="G468" s="102">
        <v>280</v>
      </c>
      <c r="H468" s="102">
        <v>1.42</v>
      </c>
      <c r="I468" s="106">
        <f t="shared" si="107"/>
        <v>0.16470588235294134</v>
      </c>
      <c r="J468" s="106">
        <f t="shared" si="108"/>
        <v>0.98823529411764799</v>
      </c>
      <c r="K468" s="102">
        <v>1.51</v>
      </c>
      <c r="L468" s="102">
        <v>24.7</v>
      </c>
      <c r="M468" s="102">
        <v>7.11</v>
      </c>
    </row>
    <row r="469" spans="1:13">
      <c r="A469" s="103">
        <v>44397</v>
      </c>
      <c r="B469" s="102" t="s">
        <v>337</v>
      </c>
      <c r="C469" s="102" t="s">
        <v>154</v>
      </c>
      <c r="D469" s="102" t="s">
        <v>162</v>
      </c>
      <c r="E469" s="102" t="s">
        <v>166</v>
      </c>
      <c r="F469" s="102">
        <v>15</v>
      </c>
      <c r="G469" s="102">
        <v>280</v>
      </c>
      <c r="H469" s="102">
        <v>1.42</v>
      </c>
      <c r="I469" s="106">
        <f t="shared" si="107"/>
        <v>0.16470588235294134</v>
      </c>
      <c r="J469" s="106">
        <f t="shared" si="108"/>
        <v>0.98823529411764799</v>
      </c>
      <c r="K469" s="102">
        <v>1.51</v>
      </c>
      <c r="L469" s="102">
        <v>24.7</v>
      </c>
      <c r="M469" s="102">
        <v>7.11</v>
      </c>
    </row>
    <row r="470" spans="1:13">
      <c r="A470" s="103">
        <v>44397</v>
      </c>
      <c r="B470" s="105" t="s">
        <v>326</v>
      </c>
      <c r="C470" s="102" t="s">
        <v>155</v>
      </c>
      <c r="D470" s="102" t="s">
        <v>163</v>
      </c>
      <c r="E470" s="102" t="s">
        <v>166</v>
      </c>
      <c r="F470" s="102">
        <v>15</v>
      </c>
      <c r="G470" s="102">
        <v>250</v>
      </c>
      <c r="H470" s="102">
        <v>1.46</v>
      </c>
      <c r="I470" s="106">
        <f t="shared" ref="I470:I473" si="109">((1.5-H470)*4)/(1.5-0.65)</f>
        <v>0.18823529411764722</v>
      </c>
      <c r="J470" s="106">
        <f t="shared" si="108"/>
        <v>1.1294117647058832</v>
      </c>
      <c r="K470" s="102">
        <v>1.5</v>
      </c>
      <c r="L470" s="102">
        <v>25.1</v>
      </c>
      <c r="M470" s="102">
        <v>7.25</v>
      </c>
    </row>
    <row r="471" spans="1:13">
      <c r="A471" s="103">
        <v>44397</v>
      </c>
      <c r="B471" s="102" t="s">
        <v>327</v>
      </c>
      <c r="C471" s="102" t="s">
        <v>154</v>
      </c>
      <c r="D471" s="102" t="s">
        <v>163</v>
      </c>
      <c r="E471" s="102" t="s">
        <v>166</v>
      </c>
      <c r="F471" s="102">
        <v>15</v>
      </c>
      <c r="G471" s="102">
        <v>250</v>
      </c>
      <c r="H471" s="102">
        <v>1.46</v>
      </c>
      <c r="I471" s="106">
        <f t="shared" si="109"/>
        <v>0.18823529411764722</v>
      </c>
      <c r="J471" s="106">
        <f t="shared" si="108"/>
        <v>1.1294117647058832</v>
      </c>
      <c r="K471" s="102">
        <v>1.5</v>
      </c>
      <c r="L471" s="102">
        <v>25.1</v>
      </c>
      <c r="M471" s="102">
        <v>7.25</v>
      </c>
    </row>
    <row r="472" spans="1:13">
      <c r="A472" s="103">
        <v>44397</v>
      </c>
      <c r="B472" s="105" t="s">
        <v>328</v>
      </c>
      <c r="C472" s="102" t="s">
        <v>155</v>
      </c>
      <c r="D472" s="102" t="s">
        <v>163</v>
      </c>
      <c r="E472" s="102" t="s">
        <v>166</v>
      </c>
      <c r="F472" s="102">
        <v>15</v>
      </c>
      <c r="G472" s="102">
        <v>250</v>
      </c>
      <c r="H472" s="102">
        <v>1.46</v>
      </c>
      <c r="I472" s="106">
        <f t="shared" si="109"/>
        <v>0.18823529411764722</v>
      </c>
      <c r="J472" s="106">
        <f t="shared" si="108"/>
        <v>1.1294117647058832</v>
      </c>
      <c r="K472" s="102">
        <v>1.5</v>
      </c>
      <c r="L472" s="102">
        <v>25.1</v>
      </c>
      <c r="M472" s="102">
        <v>7.25</v>
      </c>
    </row>
    <row r="473" spans="1:13">
      <c r="A473" s="103">
        <v>44397</v>
      </c>
      <c r="B473" s="102" t="s">
        <v>329</v>
      </c>
      <c r="C473" s="102" t="s">
        <v>154</v>
      </c>
      <c r="D473" s="102" t="s">
        <v>163</v>
      </c>
      <c r="E473" s="102" t="s">
        <v>166</v>
      </c>
      <c r="F473" s="102">
        <v>15</v>
      </c>
      <c r="G473" s="102">
        <v>250</v>
      </c>
      <c r="H473" s="102">
        <v>1.46</v>
      </c>
      <c r="I473" s="106">
        <f t="shared" si="109"/>
        <v>0.18823529411764722</v>
      </c>
      <c r="J473" s="106">
        <f t="shared" si="108"/>
        <v>1.1294117647058832</v>
      </c>
      <c r="K473" s="102">
        <v>1.5</v>
      </c>
      <c r="L473" s="102">
        <v>25.1</v>
      </c>
      <c r="M473" s="102">
        <v>7.25</v>
      </c>
    </row>
    <row r="474" spans="1:13">
      <c r="A474" s="103">
        <v>44397</v>
      </c>
      <c r="B474" s="105" t="s">
        <v>355</v>
      </c>
      <c r="C474" s="102" t="s">
        <v>155</v>
      </c>
      <c r="D474" s="102" t="s">
        <v>162</v>
      </c>
      <c r="E474" s="102" t="s">
        <v>166</v>
      </c>
      <c r="F474" s="102">
        <v>15</v>
      </c>
      <c r="G474" s="102">
        <v>350</v>
      </c>
      <c r="H474" s="102">
        <v>1.44</v>
      </c>
      <c r="I474" s="106">
        <f t="shared" ref="I474:I477" si="110">((1.5-H474)*1.75/(1.5-0.65))</f>
        <v>0.123529411764706</v>
      </c>
      <c r="J474" s="106">
        <f t="shared" ref="J474:J481" si="111">I474*6</f>
        <v>0.74117647058823599</v>
      </c>
      <c r="K474" s="102">
        <v>1.52</v>
      </c>
      <c r="L474" s="102">
        <v>24.2</v>
      </c>
      <c r="M474" s="102">
        <v>7.09</v>
      </c>
    </row>
    <row r="475" spans="1:13">
      <c r="A475" s="103">
        <v>44397</v>
      </c>
      <c r="B475" s="102" t="s">
        <v>354</v>
      </c>
      <c r="C475" s="102" t="s">
        <v>154</v>
      </c>
      <c r="D475" s="102" t="s">
        <v>162</v>
      </c>
      <c r="E475" s="102" t="s">
        <v>166</v>
      </c>
      <c r="F475" s="102">
        <v>15</v>
      </c>
      <c r="G475" s="102">
        <v>350</v>
      </c>
      <c r="H475" s="102">
        <v>1.44</v>
      </c>
      <c r="I475" s="106">
        <f t="shared" si="110"/>
        <v>0.123529411764706</v>
      </c>
      <c r="J475" s="106">
        <f t="shared" si="111"/>
        <v>0.74117647058823599</v>
      </c>
      <c r="K475" s="102">
        <v>1.52</v>
      </c>
      <c r="L475" s="102">
        <v>24.2</v>
      </c>
      <c r="M475" s="102">
        <v>7.09</v>
      </c>
    </row>
    <row r="476" spans="1:13">
      <c r="A476" s="103">
        <v>44397</v>
      </c>
      <c r="B476" s="105" t="s">
        <v>357</v>
      </c>
      <c r="C476" s="102" t="s">
        <v>155</v>
      </c>
      <c r="D476" s="102" t="s">
        <v>162</v>
      </c>
      <c r="E476" s="102" t="s">
        <v>166</v>
      </c>
      <c r="F476" s="102">
        <v>15</v>
      </c>
      <c r="G476" s="102">
        <v>350</v>
      </c>
      <c r="H476" s="102">
        <v>1.44</v>
      </c>
      <c r="I476" s="106">
        <f t="shared" si="110"/>
        <v>0.123529411764706</v>
      </c>
      <c r="J476" s="106">
        <f t="shared" si="111"/>
        <v>0.74117647058823599</v>
      </c>
      <c r="K476" s="102">
        <v>1.52</v>
      </c>
      <c r="L476" s="102">
        <v>24.2</v>
      </c>
      <c r="M476" s="102">
        <v>7.09</v>
      </c>
    </row>
    <row r="477" spans="1:13">
      <c r="A477" s="103">
        <v>44397</v>
      </c>
      <c r="B477" s="102" t="s">
        <v>356</v>
      </c>
      <c r="C477" s="102" t="s">
        <v>154</v>
      </c>
      <c r="D477" s="102" t="s">
        <v>162</v>
      </c>
      <c r="E477" s="102" t="s">
        <v>166</v>
      </c>
      <c r="F477" s="102">
        <v>15</v>
      </c>
      <c r="G477" s="102">
        <v>350</v>
      </c>
      <c r="H477" s="102">
        <v>1.44</v>
      </c>
      <c r="I477" s="106">
        <f t="shared" si="110"/>
        <v>0.123529411764706</v>
      </c>
      <c r="J477" s="106">
        <f t="shared" si="111"/>
        <v>0.74117647058823599</v>
      </c>
      <c r="K477" s="102">
        <v>1.52</v>
      </c>
      <c r="L477" s="102">
        <v>24.2</v>
      </c>
      <c r="M477" s="102">
        <v>7.09</v>
      </c>
    </row>
    <row r="478" spans="1:13">
      <c r="A478" s="103">
        <v>44397</v>
      </c>
      <c r="B478" s="105" t="s">
        <v>350</v>
      </c>
      <c r="C478" s="102" t="s">
        <v>155</v>
      </c>
      <c r="D478" s="102" t="s">
        <v>163</v>
      </c>
      <c r="E478" s="102" t="s">
        <v>166</v>
      </c>
      <c r="F478" s="102">
        <v>15</v>
      </c>
      <c r="G478" s="102">
        <v>320</v>
      </c>
      <c r="H478" s="102">
        <v>1.45</v>
      </c>
      <c r="I478" s="106">
        <f t="shared" ref="I478:I481" si="112">((1.5-H478)*4)/(1.5-0.65)</f>
        <v>0.23529411764705904</v>
      </c>
      <c r="J478" s="106">
        <f t="shared" si="111"/>
        <v>1.4117647058823541</v>
      </c>
      <c r="K478" s="102">
        <v>1.53</v>
      </c>
      <c r="L478" s="102">
        <v>23.6</v>
      </c>
      <c r="M478" s="102">
        <v>7.32</v>
      </c>
    </row>
    <row r="479" spans="1:13">
      <c r="A479" s="103">
        <v>44397</v>
      </c>
      <c r="B479" s="102" t="s">
        <v>351</v>
      </c>
      <c r="C479" s="102" t="s">
        <v>154</v>
      </c>
      <c r="D479" s="102" t="s">
        <v>163</v>
      </c>
      <c r="E479" s="102" t="s">
        <v>166</v>
      </c>
      <c r="F479" s="102">
        <v>15</v>
      </c>
      <c r="G479" s="102">
        <v>320</v>
      </c>
      <c r="H479" s="102">
        <v>1.45</v>
      </c>
      <c r="I479" s="106">
        <f t="shared" si="112"/>
        <v>0.23529411764705904</v>
      </c>
      <c r="J479" s="106">
        <f t="shared" si="111"/>
        <v>1.4117647058823541</v>
      </c>
      <c r="K479" s="102">
        <v>1.53</v>
      </c>
      <c r="L479" s="102">
        <v>23.6</v>
      </c>
      <c r="M479" s="102">
        <v>7.32</v>
      </c>
    </row>
    <row r="480" spans="1:13">
      <c r="A480" s="103">
        <v>44397</v>
      </c>
      <c r="B480" s="105" t="s">
        <v>352</v>
      </c>
      <c r="C480" s="102" t="s">
        <v>155</v>
      </c>
      <c r="D480" s="102" t="s">
        <v>163</v>
      </c>
      <c r="E480" s="102" t="s">
        <v>166</v>
      </c>
      <c r="F480" s="102">
        <v>15</v>
      </c>
      <c r="G480" s="102">
        <v>320</v>
      </c>
      <c r="H480" s="102">
        <v>1.45</v>
      </c>
      <c r="I480" s="106">
        <f t="shared" si="112"/>
        <v>0.23529411764705904</v>
      </c>
      <c r="J480" s="106">
        <f t="shared" si="111"/>
        <v>1.4117647058823541</v>
      </c>
      <c r="K480" s="102">
        <v>1.53</v>
      </c>
      <c r="L480" s="102">
        <v>23.6</v>
      </c>
      <c r="M480" s="102">
        <v>7.32</v>
      </c>
    </row>
    <row r="481" spans="1:15">
      <c r="A481" s="103">
        <v>44397</v>
      </c>
      <c r="B481" s="102" t="s">
        <v>353</v>
      </c>
      <c r="C481" s="102" t="s">
        <v>154</v>
      </c>
      <c r="D481" s="102" t="s">
        <v>163</v>
      </c>
      <c r="E481" s="102" t="s">
        <v>166</v>
      </c>
      <c r="F481" s="102">
        <v>15</v>
      </c>
      <c r="G481" s="102">
        <v>320</v>
      </c>
      <c r="H481" s="102">
        <v>1.45</v>
      </c>
      <c r="I481" s="106">
        <f t="shared" si="112"/>
        <v>0.23529411764705904</v>
      </c>
      <c r="J481" s="106">
        <f t="shared" si="111"/>
        <v>1.4117647058823541</v>
      </c>
      <c r="K481" s="102">
        <v>1.53</v>
      </c>
      <c r="L481" s="102">
        <v>23.6</v>
      </c>
      <c r="M481" s="102">
        <v>7.32</v>
      </c>
    </row>
    <row r="482" spans="1:15">
      <c r="A482" s="103">
        <v>44400</v>
      </c>
      <c r="B482" s="102" t="s">
        <v>302</v>
      </c>
      <c r="C482" s="102" t="s">
        <v>155</v>
      </c>
      <c r="D482" s="102" t="s">
        <v>161</v>
      </c>
      <c r="E482" s="102" t="s">
        <v>166</v>
      </c>
      <c r="F482" s="102">
        <v>18</v>
      </c>
      <c r="G482" s="102">
        <v>0</v>
      </c>
      <c r="H482" s="102">
        <v>2.0099999999999998</v>
      </c>
      <c r="I482" s="102">
        <v>0</v>
      </c>
      <c r="J482" s="102">
        <v>0</v>
      </c>
      <c r="K482" s="102">
        <v>2.0099999999999998</v>
      </c>
      <c r="N482" s="102">
        <v>34.799999999999997</v>
      </c>
      <c r="O482" s="118"/>
    </row>
    <row r="483" spans="1:15">
      <c r="A483" s="103">
        <v>44400</v>
      </c>
      <c r="B483" s="102" t="s">
        <v>303</v>
      </c>
      <c r="C483" s="102" t="s">
        <v>154</v>
      </c>
      <c r="D483" s="102" t="s">
        <v>161</v>
      </c>
      <c r="E483" s="102" t="s">
        <v>166</v>
      </c>
      <c r="F483" s="102">
        <v>18</v>
      </c>
      <c r="G483" s="102">
        <v>0</v>
      </c>
      <c r="H483" s="102">
        <v>2.0099999999999998</v>
      </c>
      <c r="I483" s="102">
        <v>0</v>
      </c>
      <c r="J483" s="102">
        <v>0</v>
      </c>
      <c r="K483" s="102">
        <v>2.0099999999999998</v>
      </c>
      <c r="N483" s="102">
        <v>34.799999999999997</v>
      </c>
      <c r="O483" s="118"/>
    </row>
    <row r="484" spans="1:15">
      <c r="A484" s="103">
        <v>44400</v>
      </c>
      <c r="B484" s="102" t="s">
        <v>305</v>
      </c>
      <c r="C484" s="102" t="s">
        <v>155</v>
      </c>
      <c r="D484" s="102" t="s">
        <v>161</v>
      </c>
      <c r="E484" s="102" t="s">
        <v>166</v>
      </c>
      <c r="F484" s="102">
        <v>18</v>
      </c>
      <c r="G484" s="102">
        <v>0</v>
      </c>
      <c r="H484" s="102">
        <v>2.0099999999999998</v>
      </c>
      <c r="I484" s="102">
        <v>0</v>
      </c>
      <c r="J484" s="102">
        <v>0</v>
      </c>
      <c r="K484" s="102">
        <v>2.0099999999999998</v>
      </c>
      <c r="N484" s="102">
        <v>34.799999999999997</v>
      </c>
      <c r="O484" s="118"/>
    </row>
    <row r="485" spans="1:15">
      <c r="A485" s="103">
        <v>44400</v>
      </c>
      <c r="B485" s="102" t="s">
        <v>304</v>
      </c>
      <c r="C485" s="102" t="s">
        <v>154</v>
      </c>
      <c r="D485" s="102" t="s">
        <v>161</v>
      </c>
      <c r="E485" s="102" t="s">
        <v>166</v>
      </c>
      <c r="F485" s="102">
        <v>18</v>
      </c>
      <c r="G485" s="102">
        <v>0</v>
      </c>
      <c r="H485" s="102">
        <v>2.0099999999999998</v>
      </c>
      <c r="I485" s="102">
        <v>0</v>
      </c>
      <c r="J485" s="102">
        <v>0</v>
      </c>
      <c r="K485" s="102">
        <v>2.0099999999999998</v>
      </c>
      <c r="N485" s="102">
        <v>34.799999999999997</v>
      </c>
      <c r="O485" s="118"/>
    </row>
    <row r="486" spans="1:15">
      <c r="A486" s="103">
        <v>44400</v>
      </c>
      <c r="B486" s="102" t="s">
        <v>306</v>
      </c>
      <c r="C486" s="102" t="s">
        <v>154</v>
      </c>
      <c r="D486" s="102" t="s">
        <v>162</v>
      </c>
      <c r="E486" s="102" t="s">
        <v>167</v>
      </c>
      <c r="F486" s="102">
        <v>18</v>
      </c>
      <c r="G486" s="102">
        <v>0</v>
      </c>
      <c r="H486" s="102">
        <v>1.62</v>
      </c>
      <c r="I486" s="102">
        <v>0</v>
      </c>
      <c r="J486" s="102">
        <v>0</v>
      </c>
      <c r="K486" s="102">
        <v>1.62</v>
      </c>
      <c r="N486" s="102">
        <v>56</v>
      </c>
    </row>
    <row r="487" spans="1:15">
      <c r="A487" s="103">
        <v>44400</v>
      </c>
      <c r="B487" s="102" t="s">
        <v>307</v>
      </c>
      <c r="C487" s="102" t="s">
        <v>155</v>
      </c>
      <c r="D487" s="102" t="s">
        <v>162</v>
      </c>
      <c r="E487" s="102" t="s">
        <v>167</v>
      </c>
      <c r="F487" s="102">
        <v>18</v>
      </c>
      <c r="G487" s="102">
        <v>0</v>
      </c>
      <c r="H487" s="102">
        <v>1.62</v>
      </c>
      <c r="I487" s="102">
        <v>0</v>
      </c>
      <c r="J487" s="102">
        <v>0</v>
      </c>
      <c r="K487" s="102">
        <v>1.62</v>
      </c>
      <c r="N487" s="102">
        <v>56</v>
      </c>
    </row>
    <row r="488" spans="1:15">
      <c r="A488" s="103">
        <v>44400</v>
      </c>
      <c r="B488" s="102" t="s">
        <v>308</v>
      </c>
      <c r="C488" s="102" t="s">
        <v>154</v>
      </c>
      <c r="D488" s="102" t="s">
        <v>162</v>
      </c>
      <c r="E488" s="102" t="s">
        <v>167</v>
      </c>
      <c r="F488" s="102">
        <v>18</v>
      </c>
      <c r="G488" s="102">
        <v>0</v>
      </c>
      <c r="H488" s="102">
        <v>1.65</v>
      </c>
      <c r="I488" s="102">
        <v>0</v>
      </c>
      <c r="J488" s="102">
        <v>0</v>
      </c>
      <c r="K488" s="102">
        <v>1.65</v>
      </c>
      <c r="N488" s="102">
        <v>63.8</v>
      </c>
    </row>
    <row r="489" spans="1:15">
      <c r="A489" s="103">
        <v>44400</v>
      </c>
      <c r="B489" s="102" t="s">
        <v>309</v>
      </c>
      <c r="C489" s="102" t="s">
        <v>155</v>
      </c>
      <c r="D489" s="102" t="s">
        <v>162</v>
      </c>
      <c r="E489" s="102" t="s">
        <v>167</v>
      </c>
      <c r="F489" s="102">
        <v>18</v>
      </c>
      <c r="G489" s="102">
        <v>0</v>
      </c>
      <c r="H489" s="102">
        <v>1.65</v>
      </c>
      <c r="I489" s="102">
        <v>0</v>
      </c>
      <c r="J489" s="102">
        <v>0</v>
      </c>
      <c r="K489" s="102">
        <v>1.65</v>
      </c>
      <c r="N489" s="102">
        <v>63.8</v>
      </c>
    </row>
    <row r="490" spans="1:15">
      <c r="A490" s="103">
        <v>44400</v>
      </c>
      <c r="B490" s="102" t="s">
        <v>311</v>
      </c>
      <c r="C490" s="102" t="s">
        <v>154</v>
      </c>
      <c r="D490" s="102" t="s">
        <v>163</v>
      </c>
      <c r="E490" s="102" t="s">
        <v>166</v>
      </c>
      <c r="F490" s="102">
        <v>18</v>
      </c>
      <c r="G490" s="102">
        <v>0</v>
      </c>
      <c r="H490" s="102">
        <v>1.56</v>
      </c>
      <c r="I490" s="102">
        <v>0</v>
      </c>
      <c r="J490" s="102">
        <v>0</v>
      </c>
      <c r="K490" s="102">
        <v>1.56</v>
      </c>
      <c r="N490" s="102">
        <v>59.1</v>
      </c>
    </row>
    <row r="491" spans="1:15">
      <c r="A491" s="103">
        <v>44400</v>
      </c>
      <c r="B491" s="102" t="s">
        <v>310</v>
      </c>
      <c r="C491" s="102" t="s">
        <v>155</v>
      </c>
      <c r="D491" s="102" t="s">
        <v>163</v>
      </c>
      <c r="E491" s="102" t="s">
        <v>166</v>
      </c>
      <c r="F491" s="102">
        <v>18</v>
      </c>
      <c r="G491" s="102">
        <v>0</v>
      </c>
      <c r="H491" s="102">
        <v>1.56</v>
      </c>
      <c r="I491" s="102">
        <v>0</v>
      </c>
      <c r="J491" s="102">
        <v>0</v>
      </c>
      <c r="K491" s="102">
        <v>1.56</v>
      </c>
      <c r="N491" s="102">
        <v>59.1</v>
      </c>
    </row>
    <row r="492" spans="1:15">
      <c r="A492" s="103">
        <v>44400</v>
      </c>
      <c r="B492" s="102" t="s">
        <v>313</v>
      </c>
      <c r="C492" s="102" t="s">
        <v>155</v>
      </c>
      <c r="D492" s="102" t="s">
        <v>163</v>
      </c>
      <c r="E492" s="102" t="s">
        <v>166</v>
      </c>
      <c r="F492" s="102">
        <v>18</v>
      </c>
      <c r="G492" s="102">
        <v>0</v>
      </c>
      <c r="H492" s="102">
        <v>1.56</v>
      </c>
      <c r="I492" s="102">
        <v>0</v>
      </c>
      <c r="J492" s="102">
        <v>0</v>
      </c>
      <c r="K492" s="102">
        <v>1.56</v>
      </c>
      <c r="N492" s="102">
        <v>59.1</v>
      </c>
    </row>
    <row r="493" spans="1:15">
      <c r="A493" s="103">
        <v>44400</v>
      </c>
      <c r="B493" s="102" t="s">
        <v>312</v>
      </c>
      <c r="C493" s="102" t="s">
        <v>154</v>
      </c>
      <c r="D493" s="102" t="s">
        <v>163</v>
      </c>
      <c r="E493" s="102" t="s">
        <v>166</v>
      </c>
      <c r="F493" s="102">
        <v>18</v>
      </c>
      <c r="G493" s="102">
        <v>0</v>
      </c>
      <c r="H493" s="102">
        <v>1.56</v>
      </c>
      <c r="I493" s="102">
        <v>0</v>
      </c>
      <c r="J493" s="102">
        <v>0</v>
      </c>
      <c r="K493" s="102">
        <v>1.56</v>
      </c>
      <c r="N493" s="102">
        <v>59.1</v>
      </c>
    </row>
    <row r="494" spans="1:15">
      <c r="A494" s="103">
        <v>44400</v>
      </c>
      <c r="B494" s="102" t="s">
        <v>315</v>
      </c>
      <c r="C494" s="102" t="s">
        <v>155</v>
      </c>
      <c r="D494" s="102" t="s">
        <v>161</v>
      </c>
      <c r="E494" s="102" t="s">
        <v>167</v>
      </c>
      <c r="F494" s="102">
        <v>18</v>
      </c>
      <c r="G494" s="102">
        <v>0</v>
      </c>
      <c r="H494" s="102">
        <v>1.76</v>
      </c>
      <c r="I494" s="102">
        <v>0</v>
      </c>
      <c r="J494" s="102">
        <v>0</v>
      </c>
      <c r="K494" s="102">
        <v>1.76</v>
      </c>
      <c r="N494" s="102">
        <v>38.299999999999997</v>
      </c>
    </row>
    <row r="495" spans="1:15">
      <c r="A495" s="103">
        <v>44400</v>
      </c>
      <c r="B495" s="102" t="s">
        <v>314</v>
      </c>
      <c r="C495" s="102" t="s">
        <v>154</v>
      </c>
      <c r="D495" s="102" t="s">
        <v>161</v>
      </c>
      <c r="E495" s="102" t="s">
        <v>167</v>
      </c>
      <c r="F495" s="102">
        <v>18</v>
      </c>
      <c r="G495" s="102">
        <v>0</v>
      </c>
      <c r="H495" s="102">
        <v>1.76</v>
      </c>
      <c r="I495" s="102">
        <v>0</v>
      </c>
      <c r="J495" s="102">
        <v>0</v>
      </c>
      <c r="K495" s="102">
        <v>1.76</v>
      </c>
      <c r="N495" s="102">
        <v>38.299999999999997</v>
      </c>
    </row>
    <row r="496" spans="1:15">
      <c r="A496" s="103">
        <v>44400</v>
      </c>
      <c r="B496" s="102" t="s">
        <v>317</v>
      </c>
      <c r="C496" s="102" t="s">
        <v>155</v>
      </c>
      <c r="D496" s="102" t="s">
        <v>161</v>
      </c>
      <c r="E496" s="102" t="s">
        <v>167</v>
      </c>
      <c r="F496" s="102">
        <v>18</v>
      </c>
      <c r="G496" s="102">
        <v>0</v>
      </c>
      <c r="H496" s="102">
        <v>1.86</v>
      </c>
      <c r="I496" s="102">
        <v>0</v>
      </c>
      <c r="J496" s="102">
        <v>0</v>
      </c>
      <c r="K496" s="102">
        <v>1.86</v>
      </c>
      <c r="N496" s="102">
        <v>58.5</v>
      </c>
    </row>
    <row r="497" spans="1:15">
      <c r="A497" s="103">
        <v>44400</v>
      </c>
      <c r="B497" s="102" t="s">
        <v>316</v>
      </c>
      <c r="C497" s="102" t="s">
        <v>154</v>
      </c>
      <c r="D497" s="102" t="s">
        <v>161</v>
      </c>
      <c r="E497" s="102" t="s">
        <v>167</v>
      </c>
      <c r="F497" s="102">
        <v>18</v>
      </c>
      <c r="G497" s="102">
        <v>0</v>
      </c>
      <c r="H497" s="102">
        <v>1.86</v>
      </c>
      <c r="I497" s="102">
        <v>0</v>
      </c>
      <c r="J497" s="102">
        <v>0</v>
      </c>
      <c r="K497" s="102">
        <v>1.86</v>
      </c>
      <c r="N497" s="102">
        <v>58.5</v>
      </c>
    </row>
    <row r="498" spans="1:15">
      <c r="A498" s="103">
        <v>44400</v>
      </c>
      <c r="B498" s="102" t="s">
        <v>294</v>
      </c>
      <c r="C498" s="102" t="s">
        <v>154</v>
      </c>
      <c r="D498" s="102" t="s">
        <v>162</v>
      </c>
      <c r="E498" s="102" t="s">
        <v>166</v>
      </c>
      <c r="F498" s="102">
        <v>18</v>
      </c>
      <c r="G498" s="102">
        <v>0</v>
      </c>
      <c r="H498" s="102">
        <v>1.57</v>
      </c>
      <c r="I498" s="102">
        <v>0</v>
      </c>
      <c r="J498" s="102">
        <v>0</v>
      </c>
      <c r="K498" s="102">
        <v>1.57</v>
      </c>
      <c r="N498" s="102">
        <v>55.5</v>
      </c>
      <c r="O498" s="118"/>
    </row>
    <row r="499" spans="1:15">
      <c r="A499" s="103">
        <v>44400</v>
      </c>
      <c r="B499" s="102" t="s">
        <v>295</v>
      </c>
      <c r="C499" s="102" t="s">
        <v>155</v>
      </c>
      <c r="D499" s="102" t="s">
        <v>162</v>
      </c>
      <c r="E499" s="102" t="s">
        <v>166</v>
      </c>
      <c r="F499" s="102">
        <v>18</v>
      </c>
      <c r="G499" s="102">
        <v>0</v>
      </c>
      <c r="H499" s="102">
        <v>1.57</v>
      </c>
      <c r="I499" s="102">
        <v>0</v>
      </c>
      <c r="J499" s="102">
        <v>0</v>
      </c>
      <c r="K499" s="102">
        <v>1.57</v>
      </c>
      <c r="N499" s="102">
        <v>55.5</v>
      </c>
      <c r="O499" s="118"/>
    </row>
    <row r="500" spans="1:15">
      <c r="A500" s="103">
        <v>44400</v>
      </c>
      <c r="B500" s="102" t="s">
        <v>296</v>
      </c>
      <c r="C500" s="102" t="s">
        <v>155</v>
      </c>
      <c r="D500" s="102" t="s">
        <v>162</v>
      </c>
      <c r="E500" s="102" t="s">
        <v>166</v>
      </c>
      <c r="F500" s="102">
        <v>18</v>
      </c>
      <c r="G500" s="102">
        <v>0</v>
      </c>
      <c r="H500" s="102">
        <v>1.57</v>
      </c>
      <c r="I500" s="102">
        <v>0</v>
      </c>
      <c r="J500" s="102">
        <v>0</v>
      </c>
      <c r="K500" s="102">
        <v>1.57</v>
      </c>
      <c r="N500" s="102">
        <v>55.5</v>
      </c>
      <c r="O500" s="118"/>
    </row>
    <row r="501" spans="1:15">
      <c r="A501" s="103">
        <v>44400</v>
      </c>
      <c r="B501" s="102" t="s">
        <v>297</v>
      </c>
      <c r="C501" s="102" t="s">
        <v>154</v>
      </c>
      <c r="D501" s="102" t="s">
        <v>162</v>
      </c>
      <c r="E501" s="102" t="s">
        <v>166</v>
      </c>
      <c r="F501" s="102">
        <v>18</v>
      </c>
      <c r="G501" s="102">
        <v>0</v>
      </c>
      <c r="H501" s="102">
        <v>1.57</v>
      </c>
      <c r="I501" s="102">
        <v>0</v>
      </c>
      <c r="J501" s="102">
        <v>0</v>
      </c>
      <c r="K501" s="102">
        <v>1.57</v>
      </c>
      <c r="N501" s="102">
        <v>55.5</v>
      </c>
      <c r="O501" s="118"/>
    </row>
    <row r="502" spans="1:15">
      <c r="A502" s="103">
        <v>44400</v>
      </c>
      <c r="B502" s="102" t="s">
        <v>298</v>
      </c>
      <c r="C502" s="102" t="s">
        <v>155</v>
      </c>
      <c r="D502" s="102" t="s">
        <v>163</v>
      </c>
      <c r="E502" s="102" t="s">
        <v>167</v>
      </c>
      <c r="F502" s="102">
        <v>18</v>
      </c>
      <c r="G502" s="102">
        <v>0</v>
      </c>
      <c r="H502" s="102">
        <v>1.63</v>
      </c>
      <c r="I502" s="102">
        <v>0</v>
      </c>
      <c r="J502" s="102">
        <v>0</v>
      </c>
      <c r="K502" s="102">
        <v>1.63</v>
      </c>
      <c r="N502" s="102">
        <v>63.5</v>
      </c>
      <c r="O502" s="118"/>
    </row>
    <row r="503" spans="1:15">
      <c r="A503" s="103">
        <v>44400</v>
      </c>
      <c r="B503" s="102" t="s">
        <v>299</v>
      </c>
      <c r="C503" s="102" t="s">
        <v>154</v>
      </c>
      <c r="D503" s="102" t="s">
        <v>163</v>
      </c>
      <c r="E503" s="102" t="s">
        <v>167</v>
      </c>
      <c r="F503" s="102">
        <v>18</v>
      </c>
      <c r="G503" s="102">
        <v>0</v>
      </c>
      <c r="H503" s="102">
        <v>1.63</v>
      </c>
      <c r="I503" s="102">
        <v>0</v>
      </c>
      <c r="J503" s="102">
        <v>0</v>
      </c>
      <c r="K503" s="102">
        <v>1.63</v>
      </c>
      <c r="N503" s="102">
        <v>63.5</v>
      </c>
    </row>
    <row r="504" spans="1:15">
      <c r="A504" s="103">
        <v>44400</v>
      </c>
      <c r="B504" s="102" t="s">
        <v>300</v>
      </c>
      <c r="C504" s="102" t="s">
        <v>155</v>
      </c>
      <c r="D504" s="102" t="s">
        <v>163</v>
      </c>
      <c r="E504" s="102" t="s">
        <v>167</v>
      </c>
      <c r="F504" s="102">
        <v>18</v>
      </c>
      <c r="G504" s="102">
        <v>0</v>
      </c>
      <c r="H504" s="102">
        <v>1.68</v>
      </c>
      <c r="I504" s="102">
        <v>0</v>
      </c>
      <c r="J504" s="102">
        <v>0</v>
      </c>
      <c r="K504" s="102">
        <v>1.68</v>
      </c>
      <c r="N504" s="102">
        <v>62.6</v>
      </c>
    </row>
    <row r="505" spans="1:15">
      <c r="A505" s="103">
        <v>44400</v>
      </c>
      <c r="B505" s="102" t="s">
        <v>301</v>
      </c>
      <c r="C505" s="102" t="s">
        <v>154</v>
      </c>
      <c r="D505" s="102" t="s">
        <v>163</v>
      </c>
      <c r="E505" s="102" t="s">
        <v>167</v>
      </c>
      <c r="F505" s="102">
        <v>18</v>
      </c>
      <c r="G505" s="102">
        <v>0</v>
      </c>
      <c r="H505" s="102">
        <v>1.68</v>
      </c>
      <c r="I505" s="102">
        <v>0</v>
      </c>
      <c r="J505" s="102">
        <v>0</v>
      </c>
      <c r="K505" s="102">
        <v>1.68</v>
      </c>
      <c r="N505" s="102">
        <v>62.6</v>
      </c>
    </row>
    <row r="506" spans="1:15">
      <c r="A506" s="103">
        <v>44400</v>
      </c>
      <c r="B506" s="102" t="s">
        <v>342</v>
      </c>
      <c r="C506" s="102" t="s">
        <v>155</v>
      </c>
      <c r="D506" s="102" t="s">
        <v>161</v>
      </c>
      <c r="E506" s="102" t="s">
        <v>166</v>
      </c>
      <c r="F506" s="102">
        <v>18</v>
      </c>
      <c r="G506" s="102">
        <v>0</v>
      </c>
      <c r="H506" s="102">
        <v>1.84</v>
      </c>
      <c r="I506" s="102">
        <v>0</v>
      </c>
      <c r="J506" s="102">
        <v>0</v>
      </c>
      <c r="K506" s="102">
        <v>1.84</v>
      </c>
      <c r="N506" s="102">
        <v>51.6</v>
      </c>
    </row>
    <row r="507" spans="1:15">
      <c r="A507" s="103">
        <v>44400</v>
      </c>
      <c r="B507" s="102" t="s">
        <v>343</v>
      </c>
      <c r="C507" s="102" t="s">
        <v>154</v>
      </c>
      <c r="D507" s="102" t="s">
        <v>161</v>
      </c>
      <c r="E507" s="102" t="s">
        <v>166</v>
      </c>
      <c r="F507" s="102">
        <v>18</v>
      </c>
      <c r="G507" s="102">
        <v>0</v>
      </c>
      <c r="H507" s="102">
        <v>1.84</v>
      </c>
      <c r="I507" s="102">
        <v>0</v>
      </c>
      <c r="J507" s="102">
        <v>0</v>
      </c>
      <c r="K507" s="102">
        <v>1.84</v>
      </c>
      <c r="N507" s="102">
        <v>51.6</v>
      </c>
    </row>
    <row r="508" spans="1:15">
      <c r="A508" s="103">
        <v>44400</v>
      </c>
      <c r="B508" s="102" t="s">
        <v>344</v>
      </c>
      <c r="C508" s="102" t="s">
        <v>155</v>
      </c>
      <c r="D508" s="102" t="s">
        <v>161</v>
      </c>
      <c r="E508" s="102" t="s">
        <v>166</v>
      </c>
      <c r="F508" s="102">
        <v>18</v>
      </c>
      <c r="G508" s="102">
        <v>0</v>
      </c>
      <c r="H508" s="102">
        <v>1.84</v>
      </c>
      <c r="I508" s="102">
        <v>0</v>
      </c>
      <c r="J508" s="102">
        <v>0</v>
      </c>
      <c r="K508" s="102">
        <v>1.84</v>
      </c>
      <c r="N508" s="102">
        <v>51.6</v>
      </c>
    </row>
    <row r="509" spans="1:15">
      <c r="A509" s="103">
        <v>44400</v>
      </c>
      <c r="B509" s="102" t="s">
        <v>345</v>
      </c>
      <c r="C509" s="102" t="s">
        <v>154</v>
      </c>
      <c r="D509" s="102" t="s">
        <v>161</v>
      </c>
      <c r="E509" s="102" t="s">
        <v>166</v>
      </c>
      <c r="F509" s="102">
        <v>18</v>
      </c>
      <c r="G509" s="102">
        <v>0</v>
      </c>
      <c r="H509" s="102">
        <v>1.84</v>
      </c>
      <c r="I509" s="102">
        <v>0</v>
      </c>
      <c r="J509" s="102">
        <v>0</v>
      </c>
      <c r="K509" s="102">
        <v>1.84</v>
      </c>
      <c r="N509" s="102">
        <v>51.6</v>
      </c>
    </row>
    <row r="510" spans="1:15">
      <c r="A510" s="103">
        <v>44400</v>
      </c>
      <c r="B510" s="102" t="s">
        <v>346</v>
      </c>
      <c r="C510" s="102" t="s">
        <v>154</v>
      </c>
      <c r="D510" s="102" t="s">
        <v>162</v>
      </c>
      <c r="E510" s="102" t="s">
        <v>167</v>
      </c>
      <c r="F510" s="102">
        <v>18</v>
      </c>
      <c r="G510" s="102">
        <v>0</v>
      </c>
      <c r="H510" s="102">
        <v>1.79</v>
      </c>
      <c r="I510" s="102">
        <v>0</v>
      </c>
      <c r="J510" s="102">
        <v>0</v>
      </c>
      <c r="K510" s="102">
        <v>1.79</v>
      </c>
      <c r="N510" s="102">
        <v>67.2</v>
      </c>
    </row>
    <row r="511" spans="1:15">
      <c r="A511" s="103">
        <v>44400</v>
      </c>
      <c r="B511" s="105" t="s">
        <v>347</v>
      </c>
      <c r="C511" s="102" t="s">
        <v>155</v>
      </c>
      <c r="D511" s="102" t="s">
        <v>162</v>
      </c>
      <c r="E511" s="102" t="s">
        <v>167</v>
      </c>
      <c r="F511" s="102">
        <v>18</v>
      </c>
      <c r="G511" s="102">
        <v>0</v>
      </c>
      <c r="H511" s="102">
        <v>1.79</v>
      </c>
      <c r="I511" s="102">
        <v>0</v>
      </c>
      <c r="J511" s="102">
        <v>0</v>
      </c>
      <c r="K511" s="102">
        <v>1.79</v>
      </c>
      <c r="N511" s="102">
        <v>67.2</v>
      </c>
      <c r="O511" s="118"/>
    </row>
    <row r="512" spans="1:15">
      <c r="A512" s="103">
        <v>44400</v>
      </c>
      <c r="B512" s="102" t="s">
        <v>348</v>
      </c>
      <c r="C512" s="102" t="s">
        <v>154</v>
      </c>
      <c r="D512" s="102" t="s">
        <v>162</v>
      </c>
      <c r="E512" s="102" t="s">
        <v>167</v>
      </c>
      <c r="F512" s="102">
        <v>18</v>
      </c>
      <c r="G512" s="102">
        <v>0</v>
      </c>
      <c r="H512" s="102">
        <v>1.53</v>
      </c>
      <c r="I512" s="102">
        <v>0</v>
      </c>
      <c r="J512" s="102">
        <v>0</v>
      </c>
      <c r="K512" s="102">
        <v>1.53</v>
      </c>
      <c r="N512" s="102">
        <v>66</v>
      </c>
      <c r="O512" s="118"/>
    </row>
    <row r="513" spans="1:15">
      <c r="A513" s="103">
        <v>44400</v>
      </c>
      <c r="B513" s="105" t="s">
        <v>349</v>
      </c>
      <c r="C513" s="102" t="s">
        <v>155</v>
      </c>
      <c r="D513" s="102" t="s">
        <v>162</v>
      </c>
      <c r="E513" s="102" t="s">
        <v>167</v>
      </c>
      <c r="F513" s="102">
        <v>18</v>
      </c>
      <c r="G513" s="102">
        <v>0</v>
      </c>
      <c r="H513" s="102">
        <v>1.53</v>
      </c>
      <c r="I513" s="102">
        <v>0</v>
      </c>
      <c r="J513" s="102">
        <v>0</v>
      </c>
      <c r="K513" s="102">
        <v>1.53</v>
      </c>
      <c r="N513" s="102">
        <v>66</v>
      </c>
      <c r="O513" s="118"/>
    </row>
    <row r="514" spans="1:15">
      <c r="A514" s="103">
        <v>44400</v>
      </c>
      <c r="B514" s="102" t="s">
        <v>338</v>
      </c>
      <c r="C514" s="102" t="s">
        <v>155</v>
      </c>
      <c r="D514" s="102" t="s">
        <v>163</v>
      </c>
      <c r="E514" s="102" t="s">
        <v>167</v>
      </c>
      <c r="F514" s="102">
        <v>18</v>
      </c>
      <c r="G514" s="102">
        <v>0</v>
      </c>
      <c r="H514" s="102">
        <v>1.54</v>
      </c>
      <c r="I514" s="102">
        <v>0</v>
      </c>
      <c r="J514" s="102">
        <v>0</v>
      </c>
      <c r="K514" s="102">
        <v>1.54</v>
      </c>
      <c r="N514" s="102">
        <v>66.3</v>
      </c>
      <c r="O514" s="118"/>
    </row>
    <row r="515" spans="1:15">
      <c r="A515" s="103">
        <v>44400</v>
      </c>
      <c r="B515" s="102" t="s">
        <v>339</v>
      </c>
      <c r="C515" s="102" t="s">
        <v>154</v>
      </c>
      <c r="D515" s="102" t="s">
        <v>163</v>
      </c>
      <c r="E515" s="102" t="s">
        <v>167</v>
      </c>
      <c r="F515" s="102">
        <v>18</v>
      </c>
      <c r="G515" s="102">
        <v>0</v>
      </c>
      <c r="H515" s="102">
        <v>1.54</v>
      </c>
      <c r="I515" s="102">
        <v>0</v>
      </c>
      <c r="J515" s="102">
        <v>0</v>
      </c>
      <c r="K515" s="102">
        <v>1.54</v>
      </c>
      <c r="N515" s="102">
        <v>66.3</v>
      </c>
      <c r="O515" s="118"/>
    </row>
    <row r="516" spans="1:15">
      <c r="A516" s="103">
        <v>44400</v>
      </c>
      <c r="B516" s="102" t="s">
        <v>341</v>
      </c>
      <c r="C516" s="102" t="s">
        <v>155</v>
      </c>
      <c r="D516" s="102" t="s">
        <v>163</v>
      </c>
      <c r="E516" s="102" t="s">
        <v>167</v>
      </c>
      <c r="F516" s="102">
        <v>18</v>
      </c>
      <c r="G516" s="102">
        <v>0</v>
      </c>
      <c r="H516" s="102">
        <v>1.56</v>
      </c>
      <c r="I516" s="102">
        <v>0</v>
      </c>
      <c r="J516" s="102">
        <v>0</v>
      </c>
      <c r="K516" s="102">
        <v>1.56</v>
      </c>
      <c r="N516" s="102">
        <v>67.400000000000006</v>
      </c>
      <c r="O516" s="118"/>
    </row>
    <row r="517" spans="1:15">
      <c r="A517" s="103">
        <v>44400</v>
      </c>
      <c r="B517" s="102" t="s">
        <v>340</v>
      </c>
      <c r="C517" s="102" t="s">
        <v>154</v>
      </c>
      <c r="D517" s="102" t="s">
        <v>163</v>
      </c>
      <c r="E517" s="102" t="s">
        <v>167</v>
      </c>
      <c r="F517" s="102">
        <v>18</v>
      </c>
      <c r="G517" s="102">
        <v>0</v>
      </c>
      <c r="H517" s="102">
        <v>1.56</v>
      </c>
      <c r="I517" s="102">
        <v>0</v>
      </c>
      <c r="J517" s="102">
        <v>0</v>
      </c>
      <c r="K517" s="102">
        <v>1.56</v>
      </c>
      <c r="N517" s="102">
        <v>67.400000000000006</v>
      </c>
      <c r="O517" s="118"/>
    </row>
    <row r="518" spans="1:15">
      <c r="A518" s="103">
        <v>44400</v>
      </c>
      <c r="B518" s="102" t="s">
        <v>330</v>
      </c>
      <c r="C518" s="102" t="s">
        <v>154</v>
      </c>
      <c r="D518" s="102" t="s">
        <v>161</v>
      </c>
      <c r="E518" s="102" t="s">
        <v>167</v>
      </c>
      <c r="F518" s="102">
        <v>18</v>
      </c>
      <c r="G518" s="102">
        <v>0</v>
      </c>
      <c r="H518" s="102">
        <v>1.99</v>
      </c>
      <c r="I518" s="102">
        <v>0</v>
      </c>
      <c r="J518" s="102">
        <v>0</v>
      </c>
      <c r="K518" s="102">
        <v>1.99</v>
      </c>
      <c r="N518" s="102">
        <v>65.5</v>
      </c>
    </row>
    <row r="519" spans="1:15">
      <c r="A519" s="103">
        <v>44400</v>
      </c>
      <c r="B519" s="102" t="s">
        <v>331</v>
      </c>
      <c r="C519" s="102" t="s">
        <v>155</v>
      </c>
      <c r="D519" s="102" t="s">
        <v>161</v>
      </c>
      <c r="E519" s="102" t="s">
        <v>167</v>
      </c>
      <c r="F519" s="102">
        <v>18</v>
      </c>
      <c r="G519" s="102">
        <v>0</v>
      </c>
      <c r="H519" s="102">
        <v>1.99</v>
      </c>
      <c r="I519" s="102">
        <v>0</v>
      </c>
      <c r="J519" s="102">
        <v>0</v>
      </c>
      <c r="K519" s="102">
        <v>1.99</v>
      </c>
      <c r="N519" s="102">
        <v>65.5</v>
      </c>
    </row>
    <row r="520" spans="1:15">
      <c r="A520" s="103">
        <v>44400</v>
      </c>
      <c r="B520" s="102" t="s">
        <v>332</v>
      </c>
      <c r="C520" s="102" t="s">
        <v>154</v>
      </c>
      <c r="D520" s="102" t="s">
        <v>161</v>
      </c>
      <c r="E520" s="102" t="s">
        <v>167</v>
      </c>
      <c r="F520" s="102">
        <v>18</v>
      </c>
      <c r="G520" s="102">
        <v>0</v>
      </c>
      <c r="H520" s="102">
        <v>1.97</v>
      </c>
      <c r="I520" s="102">
        <v>0</v>
      </c>
      <c r="J520" s="102">
        <v>0</v>
      </c>
      <c r="K520" s="102">
        <v>1.97</v>
      </c>
      <c r="N520" s="102">
        <v>63.4</v>
      </c>
    </row>
    <row r="521" spans="1:15">
      <c r="A521" s="103">
        <v>44400</v>
      </c>
      <c r="B521" s="102" t="s">
        <v>333</v>
      </c>
      <c r="C521" s="102" t="s">
        <v>155</v>
      </c>
      <c r="D521" s="102" t="s">
        <v>161</v>
      </c>
      <c r="E521" s="102" t="s">
        <v>167</v>
      </c>
      <c r="F521" s="102">
        <v>18</v>
      </c>
      <c r="G521" s="102">
        <v>0</v>
      </c>
      <c r="H521" s="102">
        <v>1.97</v>
      </c>
      <c r="I521" s="102">
        <v>0</v>
      </c>
      <c r="J521" s="102">
        <v>0</v>
      </c>
      <c r="K521" s="102">
        <v>1.97</v>
      </c>
      <c r="N521" s="102">
        <v>63.4</v>
      </c>
    </row>
    <row r="522" spans="1:15">
      <c r="A522" s="103">
        <v>44400</v>
      </c>
      <c r="B522" s="102" t="s">
        <v>334</v>
      </c>
      <c r="C522" s="102" t="s">
        <v>155</v>
      </c>
      <c r="D522" s="102" t="s">
        <v>162</v>
      </c>
      <c r="E522" s="102" t="s">
        <v>166</v>
      </c>
      <c r="F522" s="102">
        <v>18</v>
      </c>
      <c r="G522" s="102">
        <v>0</v>
      </c>
      <c r="H522" s="102">
        <v>1.57</v>
      </c>
      <c r="I522" s="102">
        <v>0</v>
      </c>
      <c r="J522" s="102">
        <v>0</v>
      </c>
      <c r="K522" s="102">
        <v>1.57</v>
      </c>
      <c r="N522" s="102">
        <v>64.900000000000006</v>
      </c>
    </row>
    <row r="523" spans="1:15">
      <c r="A523" s="103">
        <v>44400</v>
      </c>
      <c r="B523" s="102" t="s">
        <v>335</v>
      </c>
      <c r="C523" s="102" t="s">
        <v>154</v>
      </c>
      <c r="D523" s="102" t="s">
        <v>162</v>
      </c>
      <c r="E523" s="102" t="s">
        <v>166</v>
      </c>
      <c r="F523" s="102">
        <v>18</v>
      </c>
      <c r="G523" s="102">
        <v>0</v>
      </c>
      <c r="H523" s="102">
        <v>1.57</v>
      </c>
      <c r="I523" s="102">
        <v>0</v>
      </c>
      <c r="J523" s="102">
        <v>0</v>
      </c>
      <c r="K523" s="102">
        <v>1.57</v>
      </c>
      <c r="N523" s="102">
        <v>64.900000000000006</v>
      </c>
    </row>
    <row r="524" spans="1:15">
      <c r="A524" s="103">
        <v>44400</v>
      </c>
      <c r="B524" s="102" t="s">
        <v>336</v>
      </c>
      <c r="C524" s="102" t="s">
        <v>155</v>
      </c>
      <c r="D524" s="102" t="s">
        <v>162</v>
      </c>
      <c r="E524" s="102" t="s">
        <v>166</v>
      </c>
      <c r="F524" s="102">
        <v>18</v>
      </c>
      <c r="G524" s="102">
        <v>0</v>
      </c>
      <c r="H524" s="102">
        <v>1.57</v>
      </c>
      <c r="I524" s="102">
        <v>0</v>
      </c>
      <c r="J524" s="102">
        <v>0</v>
      </c>
      <c r="K524" s="102">
        <v>1.57</v>
      </c>
      <c r="N524" s="102">
        <v>64.900000000000006</v>
      </c>
    </row>
    <row r="525" spans="1:15">
      <c r="A525" s="103">
        <v>44400</v>
      </c>
      <c r="B525" s="102" t="s">
        <v>337</v>
      </c>
      <c r="C525" s="102" t="s">
        <v>154</v>
      </c>
      <c r="D525" s="102" t="s">
        <v>162</v>
      </c>
      <c r="E525" s="102" t="s">
        <v>166</v>
      </c>
      <c r="F525" s="102">
        <v>18</v>
      </c>
      <c r="G525" s="102">
        <v>0</v>
      </c>
      <c r="H525" s="102">
        <v>1.57</v>
      </c>
      <c r="I525" s="102">
        <v>0</v>
      </c>
      <c r="J525" s="102">
        <v>0</v>
      </c>
      <c r="K525" s="102">
        <v>1.57</v>
      </c>
      <c r="N525" s="102">
        <v>64.900000000000006</v>
      </c>
    </row>
    <row r="526" spans="1:15">
      <c r="A526" s="103">
        <v>44400</v>
      </c>
      <c r="B526" s="102" t="s">
        <v>373</v>
      </c>
      <c r="C526" s="102" t="s">
        <v>154</v>
      </c>
      <c r="D526" s="102" t="s">
        <v>161</v>
      </c>
      <c r="E526" s="102" t="s">
        <v>167</v>
      </c>
      <c r="F526" s="102">
        <v>18</v>
      </c>
      <c r="G526" s="102">
        <v>0</v>
      </c>
      <c r="H526" s="102">
        <v>1.83</v>
      </c>
      <c r="I526" s="102">
        <v>0</v>
      </c>
      <c r="J526" s="102">
        <v>0</v>
      </c>
      <c r="K526" s="102">
        <v>1.83</v>
      </c>
      <c r="N526" s="102">
        <v>55.7</v>
      </c>
    </row>
    <row r="527" spans="1:15">
      <c r="A527" s="103">
        <v>44400</v>
      </c>
      <c r="B527" s="102" t="s">
        <v>372</v>
      </c>
      <c r="C527" s="102" t="s">
        <v>155</v>
      </c>
      <c r="D527" s="102" t="s">
        <v>161</v>
      </c>
      <c r="E527" s="102" t="s">
        <v>167</v>
      </c>
      <c r="F527" s="102">
        <v>18</v>
      </c>
      <c r="G527" s="102">
        <v>0</v>
      </c>
      <c r="H527" s="102">
        <v>1.83</v>
      </c>
      <c r="I527" s="102">
        <v>0</v>
      </c>
      <c r="J527" s="102">
        <v>0</v>
      </c>
      <c r="K527" s="102">
        <v>1.83</v>
      </c>
      <c r="N527" s="102">
        <v>55.7</v>
      </c>
      <c r="O527" s="118"/>
    </row>
    <row r="528" spans="1:15">
      <c r="A528" s="103">
        <v>44400</v>
      </c>
      <c r="B528" s="102" t="s">
        <v>371</v>
      </c>
      <c r="C528" s="102" t="s">
        <v>387</v>
      </c>
      <c r="D528" s="102" t="s">
        <v>161</v>
      </c>
      <c r="E528" s="102" t="s">
        <v>167</v>
      </c>
      <c r="F528" s="102">
        <v>18</v>
      </c>
      <c r="G528" s="102">
        <v>0</v>
      </c>
      <c r="H528" s="102">
        <v>1.71</v>
      </c>
      <c r="I528" s="102">
        <v>0</v>
      </c>
      <c r="J528" s="102">
        <v>0</v>
      </c>
      <c r="K528" s="102">
        <v>1.71</v>
      </c>
      <c r="N528" s="102">
        <v>38.5</v>
      </c>
      <c r="O528" s="118"/>
    </row>
    <row r="529" spans="1:15">
      <c r="A529" s="103">
        <v>44400</v>
      </c>
      <c r="B529" s="102" t="s">
        <v>370</v>
      </c>
      <c r="C529" s="102" t="s">
        <v>154</v>
      </c>
      <c r="D529" s="102" t="s">
        <v>161</v>
      </c>
      <c r="E529" s="102" t="s">
        <v>167</v>
      </c>
      <c r="F529" s="102">
        <v>18</v>
      </c>
      <c r="G529" s="102">
        <v>0</v>
      </c>
      <c r="H529" s="102">
        <v>1.71</v>
      </c>
      <c r="I529" s="102">
        <v>0</v>
      </c>
      <c r="J529" s="102">
        <v>0</v>
      </c>
      <c r="K529" s="102">
        <v>1.71</v>
      </c>
      <c r="N529" s="102">
        <v>38.5</v>
      </c>
      <c r="O529" s="118"/>
    </row>
    <row r="530" spans="1:15">
      <c r="A530" s="103">
        <v>44400</v>
      </c>
      <c r="B530" s="117" t="s">
        <v>322</v>
      </c>
      <c r="C530" s="116" t="s">
        <v>155</v>
      </c>
      <c r="D530" s="116" t="s">
        <v>163</v>
      </c>
      <c r="E530" s="116" t="s">
        <v>166</v>
      </c>
      <c r="F530" s="102">
        <v>18</v>
      </c>
      <c r="G530" s="102">
        <v>0</v>
      </c>
      <c r="H530" s="102">
        <v>1.53</v>
      </c>
      <c r="I530" s="102">
        <v>0</v>
      </c>
      <c r="J530" s="102">
        <v>0</v>
      </c>
      <c r="K530" s="102">
        <v>1.53</v>
      </c>
      <c r="N530" s="102">
        <v>58.8</v>
      </c>
      <c r="O530" s="118"/>
    </row>
    <row r="531" spans="1:15">
      <c r="A531" s="103">
        <v>44400</v>
      </c>
      <c r="B531" s="116" t="s">
        <v>323</v>
      </c>
      <c r="C531" s="116" t="s">
        <v>154</v>
      </c>
      <c r="D531" s="116" t="s">
        <v>163</v>
      </c>
      <c r="E531" s="116" t="s">
        <v>166</v>
      </c>
      <c r="F531" s="102">
        <v>18</v>
      </c>
      <c r="G531" s="102">
        <v>0</v>
      </c>
      <c r="H531" s="102">
        <v>1.53</v>
      </c>
      <c r="I531" s="102">
        <v>0</v>
      </c>
      <c r="J531" s="102">
        <v>0</v>
      </c>
      <c r="K531" s="102">
        <v>1.53</v>
      </c>
      <c r="N531" s="102">
        <v>58.8</v>
      </c>
    </row>
    <row r="532" spans="1:15">
      <c r="A532" s="103">
        <v>44400</v>
      </c>
      <c r="B532" s="117" t="s">
        <v>325</v>
      </c>
      <c r="C532" s="116" t="s">
        <v>155</v>
      </c>
      <c r="D532" s="116" t="s">
        <v>163</v>
      </c>
      <c r="E532" s="116" t="s">
        <v>166</v>
      </c>
      <c r="F532" s="102">
        <v>18</v>
      </c>
      <c r="G532" s="102">
        <v>0</v>
      </c>
      <c r="H532" s="102">
        <v>1.53</v>
      </c>
      <c r="I532" s="102">
        <v>0</v>
      </c>
      <c r="J532" s="102">
        <v>0</v>
      </c>
      <c r="K532" s="102">
        <v>1.53</v>
      </c>
      <c r="N532" s="102">
        <v>58.8</v>
      </c>
    </row>
    <row r="533" spans="1:15">
      <c r="A533" s="103">
        <v>44400</v>
      </c>
      <c r="B533" s="116" t="s">
        <v>324</v>
      </c>
      <c r="C533" s="116" t="s">
        <v>154</v>
      </c>
      <c r="D533" s="116" t="s">
        <v>163</v>
      </c>
      <c r="E533" s="116" t="s">
        <v>166</v>
      </c>
      <c r="F533" s="102">
        <v>18</v>
      </c>
      <c r="G533" s="102">
        <v>0</v>
      </c>
      <c r="H533" s="102">
        <v>1.53</v>
      </c>
      <c r="I533" s="102">
        <v>0</v>
      </c>
      <c r="J533" s="102">
        <v>0</v>
      </c>
      <c r="K533" s="102">
        <v>1.53</v>
      </c>
      <c r="N533" s="102">
        <v>58.8</v>
      </c>
    </row>
    <row r="534" spans="1:15">
      <c r="A534" s="103">
        <v>44400</v>
      </c>
      <c r="B534" s="102" t="s">
        <v>361</v>
      </c>
      <c r="C534" s="102" t="s">
        <v>154</v>
      </c>
      <c r="D534" s="102" t="s">
        <v>162</v>
      </c>
      <c r="E534" s="102" t="s">
        <v>167</v>
      </c>
      <c r="F534" s="102">
        <v>18</v>
      </c>
      <c r="G534" s="102">
        <v>0</v>
      </c>
      <c r="H534" s="102">
        <v>1.63</v>
      </c>
      <c r="I534" s="102">
        <v>0</v>
      </c>
      <c r="J534" s="102">
        <v>0</v>
      </c>
      <c r="K534" s="102">
        <v>1.63</v>
      </c>
      <c r="N534" s="102">
        <v>65.3</v>
      </c>
    </row>
    <row r="535" spans="1:15">
      <c r="A535" s="103">
        <v>44400</v>
      </c>
      <c r="B535" s="105" t="s">
        <v>358</v>
      </c>
      <c r="C535" s="102" t="s">
        <v>155</v>
      </c>
      <c r="D535" s="102" t="s">
        <v>162</v>
      </c>
      <c r="E535" s="102" t="s">
        <v>167</v>
      </c>
      <c r="F535" s="102">
        <v>18</v>
      </c>
      <c r="G535" s="102">
        <v>0</v>
      </c>
      <c r="H535" s="102">
        <v>1.63</v>
      </c>
      <c r="I535" s="102">
        <v>0</v>
      </c>
      <c r="J535" s="102">
        <v>0</v>
      </c>
      <c r="K535" s="102">
        <v>1.63</v>
      </c>
      <c r="N535" s="102">
        <v>65.3</v>
      </c>
    </row>
    <row r="536" spans="1:15">
      <c r="A536" s="103">
        <v>44400</v>
      </c>
      <c r="B536" s="102" t="s">
        <v>318</v>
      </c>
      <c r="C536" s="102" t="s">
        <v>154</v>
      </c>
      <c r="D536" s="116" t="s">
        <v>162</v>
      </c>
      <c r="E536" s="116" t="s">
        <v>166</v>
      </c>
      <c r="F536" s="102">
        <v>18</v>
      </c>
      <c r="G536" s="102">
        <v>0</v>
      </c>
      <c r="H536" s="102">
        <v>1.58</v>
      </c>
      <c r="I536" s="102">
        <v>0</v>
      </c>
      <c r="J536" s="102">
        <v>0</v>
      </c>
      <c r="K536" s="102">
        <v>1.58</v>
      </c>
      <c r="N536" s="102">
        <v>62.5</v>
      </c>
    </row>
    <row r="537" spans="1:15">
      <c r="A537" s="103">
        <v>44400</v>
      </c>
      <c r="B537" s="102" t="s">
        <v>319</v>
      </c>
      <c r="C537" s="102" t="s">
        <v>155</v>
      </c>
      <c r="D537" s="116" t="s">
        <v>162</v>
      </c>
      <c r="E537" s="116" t="s">
        <v>166</v>
      </c>
      <c r="F537" s="102">
        <v>18</v>
      </c>
      <c r="G537" s="102">
        <v>0</v>
      </c>
      <c r="H537" s="102">
        <v>1.58</v>
      </c>
      <c r="I537" s="102">
        <v>0</v>
      </c>
      <c r="J537" s="102">
        <v>0</v>
      </c>
      <c r="K537" s="102">
        <v>1.58</v>
      </c>
      <c r="N537" s="102">
        <v>62.5</v>
      </c>
    </row>
    <row r="538" spans="1:15">
      <c r="A538" s="103">
        <v>44400</v>
      </c>
      <c r="B538" s="102" t="s">
        <v>320</v>
      </c>
      <c r="C538" s="102" t="s">
        <v>154</v>
      </c>
      <c r="D538" s="116" t="s">
        <v>162</v>
      </c>
      <c r="E538" s="116" t="s">
        <v>166</v>
      </c>
      <c r="F538" s="102">
        <v>18</v>
      </c>
      <c r="G538" s="102">
        <v>0</v>
      </c>
      <c r="H538" s="102">
        <v>1.58</v>
      </c>
      <c r="I538" s="102">
        <v>0</v>
      </c>
      <c r="J538" s="102">
        <v>0</v>
      </c>
      <c r="K538" s="102">
        <v>1.58</v>
      </c>
      <c r="N538" s="102">
        <v>62.5</v>
      </c>
    </row>
    <row r="539" spans="1:15">
      <c r="A539" s="103">
        <v>44400</v>
      </c>
      <c r="B539" s="102" t="s">
        <v>321</v>
      </c>
      <c r="C539" s="102" t="s">
        <v>155</v>
      </c>
      <c r="D539" s="116" t="s">
        <v>162</v>
      </c>
      <c r="E539" s="116" t="s">
        <v>166</v>
      </c>
      <c r="F539" s="102">
        <v>18</v>
      </c>
      <c r="G539" s="102">
        <v>0</v>
      </c>
      <c r="H539" s="102">
        <v>1.58</v>
      </c>
      <c r="I539" s="102">
        <v>0</v>
      </c>
      <c r="J539" s="102">
        <v>0</v>
      </c>
      <c r="K539" s="102">
        <v>1.58</v>
      </c>
      <c r="N539" s="102">
        <v>62.5</v>
      </c>
      <c r="O539" s="118"/>
    </row>
    <row r="540" spans="1:15">
      <c r="A540" s="103">
        <v>44400</v>
      </c>
      <c r="B540" s="102" t="s">
        <v>366</v>
      </c>
      <c r="C540" s="102" t="s">
        <v>155</v>
      </c>
      <c r="D540" s="102" t="s">
        <v>163</v>
      </c>
      <c r="E540" s="102" t="s">
        <v>167</v>
      </c>
      <c r="F540" s="102">
        <v>18</v>
      </c>
      <c r="G540" s="102">
        <v>0</v>
      </c>
      <c r="H540" s="102">
        <v>1.47</v>
      </c>
      <c r="I540" s="102">
        <v>0</v>
      </c>
      <c r="J540" s="102">
        <v>0</v>
      </c>
      <c r="K540" s="102">
        <v>1.47</v>
      </c>
      <c r="N540" s="102">
        <v>60.4</v>
      </c>
      <c r="O540" s="118"/>
    </row>
    <row r="541" spans="1:15">
      <c r="A541" s="103">
        <v>44400</v>
      </c>
      <c r="B541" s="102" t="s">
        <v>367</v>
      </c>
      <c r="C541" s="102" t="s">
        <v>154</v>
      </c>
      <c r="D541" s="102" t="s">
        <v>163</v>
      </c>
      <c r="E541" s="102" t="s">
        <v>167</v>
      </c>
      <c r="F541" s="102">
        <v>18</v>
      </c>
      <c r="G541" s="102">
        <v>0</v>
      </c>
      <c r="H541" s="102">
        <v>1.47</v>
      </c>
      <c r="I541" s="102">
        <v>0</v>
      </c>
      <c r="J541" s="102">
        <v>0</v>
      </c>
      <c r="K541" s="102">
        <v>1.47</v>
      </c>
      <c r="N541" s="102">
        <v>60.4</v>
      </c>
      <c r="O541" s="118"/>
    </row>
    <row r="542" spans="1:15">
      <c r="A542" s="103">
        <v>44400</v>
      </c>
      <c r="B542" s="102" t="s">
        <v>368</v>
      </c>
      <c r="C542" s="102" t="s">
        <v>155</v>
      </c>
      <c r="D542" s="102" t="s">
        <v>163</v>
      </c>
      <c r="E542" s="102" t="s">
        <v>167</v>
      </c>
      <c r="F542" s="102">
        <v>18</v>
      </c>
      <c r="G542" s="102">
        <v>0</v>
      </c>
      <c r="H542" s="102">
        <v>1.49</v>
      </c>
      <c r="I542" s="102">
        <v>0</v>
      </c>
      <c r="J542" s="102">
        <v>0</v>
      </c>
      <c r="K542" s="102">
        <v>1.49</v>
      </c>
      <c r="N542" s="102">
        <v>58.2</v>
      </c>
      <c r="O542" s="118"/>
    </row>
    <row r="543" spans="1:15">
      <c r="A543" s="103">
        <v>44400</v>
      </c>
      <c r="B543" s="102" t="s">
        <v>369</v>
      </c>
      <c r="C543" s="102" t="s">
        <v>154</v>
      </c>
      <c r="D543" s="102" t="s">
        <v>163</v>
      </c>
      <c r="E543" s="102" t="s">
        <v>167</v>
      </c>
      <c r="F543" s="102">
        <v>18</v>
      </c>
      <c r="G543" s="102">
        <v>0</v>
      </c>
      <c r="H543" s="102">
        <v>1.49</v>
      </c>
      <c r="I543" s="102">
        <v>0</v>
      </c>
      <c r="J543" s="102">
        <v>0</v>
      </c>
      <c r="K543" s="102">
        <v>1.49</v>
      </c>
      <c r="N543" s="102">
        <v>58.2</v>
      </c>
      <c r="O543" s="118"/>
    </row>
    <row r="544" spans="1:15">
      <c r="A544" s="103">
        <v>44400</v>
      </c>
      <c r="B544" s="102" t="s">
        <v>363</v>
      </c>
      <c r="C544" s="102" t="s">
        <v>154</v>
      </c>
      <c r="D544" s="102" t="s">
        <v>161</v>
      </c>
      <c r="E544" s="102" t="s">
        <v>166</v>
      </c>
      <c r="F544" s="102">
        <v>18</v>
      </c>
      <c r="G544" s="102">
        <v>0</v>
      </c>
      <c r="H544" s="102">
        <v>2.06</v>
      </c>
      <c r="I544" s="102">
        <v>0</v>
      </c>
      <c r="J544" s="102">
        <v>0</v>
      </c>
      <c r="K544" s="102">
        <v>2.06</v>
      </c>
      <c r="N544" s="102">
        <v>55.1</v>
      </c>
      <c r="O544" s="118"/>
    </row>
    <row r="545" spans="1:15">
      <c r="A545" s="103">
        <v>44400</v>
      </c>
      <c r="B545" s="102" t="s">
        <v>362</v>
      </c>
      <c r="C545" s="102" t="s">
        <v>155</v>
      </c>
      <c r="D545" s="102" t="s">
        <v>161</v>
      </c>
      <c r="E545" s="102" t="s">
        <v>166</v>
      </c>
      <c r="F545" s="102">
        <v>18</v>
      </c>
      <c r="G545" s="102">
        <v>0</v>
      </c>
      <c r="H545" s="102">
        <v>2.06</v>
      </c>
      <c r="I545" s="102">
        <v>0</v>
      </c>
      <c r="J545" s="102">
        <v>0</v>
      </c>
      <c r="K545" s="102">
        <v>2.06</v>
      </c>
      <c r="N545" s="102">
        <v>55.1</v>
      </c>
      <c r="O545" s="118"/>
    </row>
    <row r="546" spans="1:15">
      <c r="A546" s="103">
        <v>44400</v>
      </c>
      <c r="B546" s="102" t="s">
        <v>365</v>
      </c>
      <c r="C546" s="102" t="s">
        <v>154</v>
      </c>
      <c r="D546" s="102" t="s">
        <v>161</v>
      </c>
      <c r="E546" s="102" t="s">
        <v>166</v>
      </c>
      <c r="F546" s="102">
        <v>18</v>
      </c>
      <c r="G546" s="102">
        <v>0</v>
      </c>
      <c r="H546" s="102">
        <v>2.06</v>
      </c>
      <c r="I546" s="102">
        <v>0</v>
      </c>
      <c r="J546" s="102">
        <v>0</v>
      </c>
      <c r="K546" s="102">
        <v>2.06</v>
      </c>
      <c r="N546" s="102">
        <v>55.1</v>
      </c>
      <c r="O546" s="118"/>
    </row>
    <row r="547" spans="1:15">
      <c r="A547" s="103">
        <v>44400</v>
      </c>
      <c r="B547" s="102" t="s">
        <v>364</v>
      </c>
      <c r="C547" s="102" t="s">
        <v>155</v>
      </c>
      <c r="D547" s="102" t="s">
        <v>161</v>
      </c>
      <c r="E547" s="102" t="s">
        <v>166</v>
      </c>
      <c r="F547" s="102">
        <v>18</v>
      </c>
      <c r="G547" s="102">
        <v>0</v>
      </c>
      <c r="H547" s="102">
        <v>2.06</v>
      </c>
      <c r="I547" s="102">
        <v>0</v>
      </c>
      <c r="J547" s="102">
        <v>0</v>
      </c>
      <c r="K547" s="102">
        <v>2.06</v>
      </c>
      <c r="N547" s="102">
        <v>55.1</v>
      </c>
      <c r="O547" s="118"/>
    </row>
    <row r="548" spans="1:15">
      <c r="A548" s="103">
        <v>44400</v>
      </c>
      <c r="B548" s="102" t="s">
        <v>359</v>
      </c>
      <c r="C548" s="102" t="s">
        <v>154</v>
      </c>
      <c r="D548" s="102" t="s">
        <v>162</v>
      </c>
      <c r="E548" s="102" t="s">
        <v>167</v>
      </c>
      <c r="F548" s="102">
        <v>18</v>
      </c>
      <c r="G548" s="102">
        <v>0</v>
      </c>
      <c r="H548" s="102">
        <v>1.6</v>
      </c>
      <c r="I548" s="102">
        <v>0</v>
      </c>
      <c r="J548" s="102">
        <v>0</v>
      </c>
      <c r="K548" s="102">
        <v>1.6</v>
      </c>
      <c r="N548" s="102">
        <v>61.8</v>
      </c>
    </row>
    <row r="549" spans="1:15">
      <c r="A549" s="103">
        <v>44400</v>
      </c>
      <c r="B549" s="105" t="s">
        <v>360</v>
      </c>
      <c r="C549" s="102" t="s">
        <v>155</v>
      </c>
      <c r="D549" s="102" t="s">
        <v>162</v>
      </c>
      <c r="E549" s="102" t="s">
        <v>167</v>
      </c>
      <c r="F549" s="102">
        <v>18</v>
      </c>
      <c r="G549" s="102">
        <v>0</v>
      </c>
      <c r="H549" s="102">
        <v>1.6</v>
      </c>
      <c r="I549" s="102">
        <v>0</v>
      </c>
      <c r="J549" s="102">
        <v>0</v>
      </c>
      <c r="K549" s="102">
        <v>1.6</v>
      </c>
      <c r="N549" s="102">
        <v>61.8</v>
      </c>
    </row>
    <row r="550" spans="1:15">
      <c r="A550" s="103">
        <v>44400</v>
      </c>
      <c r="B550" s="105" t="s">
        <v>355</v>
      </c>
      <c r="C550" s="102" t="s">
        <v>155</v>
      </c>
      <c r="D550" s="102" t="s">
        <v>162</v>
      </c>
      <c r="E550" s="102" t="s">
        <v>166</v>
      </c>
      <c r="F550" s="102">
        <v>18</v>
      </c>
      <c r="G550" s="102">
        <v>0</v>
      </c>
      <c r="H550" s="102">
        <v>1.6</v>
      </c>
      <c r="I550" s="102">
        <v>0</v>
      </c>
      <c r="J550" s="102">
        <v>0</v>
      </c>
      <c r="K550" s="102">
        <v>1.6</v>
      </c>
      <c r="N550" s="102">
        <v>60.4</v>
      </c>
    </row>
    <row r="551" spans="1:15">
      <c r="A551" s="103">
        <v>44400</v>
      </c>
      <c r="B551" s="102" t="s">
        <v>354</v>
      </c>
      <c r="C551" s="102" t="s">
        <v>154</v>
      </c>
      <c r="D551" s="102" t="s">
        <v>162</v>
      </c>
      <c r="E551" s="102" t="s">
        <v>166</v>
      </c>
      <c r="F551" s="102">
        <v>18</v>
      </c>
      <c r="G551" s="102">
        <v>0</v>
      </c>
      <c r="H551" s="102">
        <v>1.6</v>
      </c>
      <c r="I551" s="102">
        <v>0</v>
      </c>
      <c r="J551" s="102">
        <v>0</v>
      </c>
      <c r="K551" s="102">
        <v>1.6</v>
      </c>
      <c r="N551" s="102">
        <v>60.4</v>
      </c>
    </row>
    <row r="552" spans="1:15">
      <c r="A552" s="103">
        <v>44400</v>
      </c>
      <c r="B552" s="105" t="s">
        <v>357</v>
      </c>
      <c r="C552" s="102" t="s">
        <v>155</v>
      </c>
      <c r="D552" s="102" t="s">
        <v>162</v>
      </c>
      <c r="E552" s="102" t="s">
        <v>166</v>
      </c>
      <c r="F552" s="102">
        <v>18</v>
      </c>
      <c r="G552" s="102">
        <v>0</v>
      </c>
      <c r="H552" s="102">
        <v>1.6</v>
      </c>
      <c r="I552" s="102">
        <v>0</v>
      </c>
      <c r="J552" s="102">
        <v>0</v>
      </c>
      <c r="K552" s="102">
        <v>1.6</v>
      </c>
      <c r="N552" s="102">
        <v>60.4</v>
      </c>
    </row>
    <row r="553" spans="1:15">
      <c r="A553" s="103">
        <v>44400</v>
      </c>
      <c r="B553" s="102" t="s">
        <v>356</v>
      </c>
      <c r="C553" s="102" t="s">
        <v>154</v>
      </c>
      <c r="D553" s="102" t="s">
        <v>162</v>
      </c>
      <c r="E553" s="102" t="s">
        <v>166</v>
      </c>
      <c r="F553" s="102">
        <v>18</v>
      </c>
      <c r="G553" s="102">
        <v>0</v>
      </c>
      <c r="H553" s="102">
        <v>1.6</v>
      </c>
      <c r="I553" s="102">
        <v>0</v>
      </c>
      <c r="J553" s="102">
        <v>0</v>
      </c>
      <c r="K553" s="102">
        <v>1.6</v>
      </c>
      <c r="N553" s="102">
        <v>60.4</v>
      </c>
    </row>
    <row r="554" spans="1:15">
      <c r="A554" s="103">
        <v>44400</v>
      </c>
      <c r="B554" s="105" t="s">
        <v>350</v>
      </c>
      <c r="C554" s="102" t="s">
        <v>155</v>
      </c>
      <c r="D554" s="102" t="s">
        <v>163</v>
      </c>
      <c r="E554" s="102" t="s">
        <v>166</v>
      </c>
      <c r="F554" s="102">
        <v>18</v>
      </c>
      <c r="G554" s="102">
        <v>0</v>
      </c>
      <c r="H554" s="102">
        <v>1.55</v>
      </c>
      <c r="I554" s="102">
        <v>0</v>
      </c>
      <c r="J554" s="102">
        <v>0</v>
      </c>
      <c r="K554" s="102">
        <v>1.55</v>
      </c>
      <c r="N554" s="102">
        <v>58.4</v>
      </c>
    </row>
    <row r="555" spans="1:15">
      <c r="A555" s="103">
        <v>44400</v>
      </c>
      <c r="B555" s="102" t="s">
        <v>351</v>
      </c>
      <c r="C555" s="102" t="s">
        <v>154</v>
      </c>
      <c r="D555" s="102" t="s">
        <v>163</v>
      </c>
      <c r="E555" s="102" t="s">
        <v>166</v>
      </c>
      <c r="F555" s="102">
        <v>18</v>
      </c>
      <c r="G555" s="102">
        <v>0</v>
      </c>
      <c r="H555" s="102">
        <v>1.55</v>
      </c>
      <c r="I555" s="102">
        <v>0</v>
      </c>
      <c r="J555" s="102">
        <v>0</v>
      </c>
      <c r="K555" s="102">
        <v>1.55</v>
      </c>
      <c r="N555" s="102">
        <v>58.4</v>
      </c>
    </row>
    <row r="556" spans="1:15">
      <c r="A556" s="103">
        <v>44400</v>
      </c>
      <c r="B556" s="105" t="s">
        <v>352</v>
      </c>
      <c r="C556" s="102" t="s">
        <v>155</v>
      </c>
      <c r="D556" s="102" t="s">
        <v>163</v>
      </c>
      <c r="E556" s="102" t="s">
        <v>166</v>
      </c>
      <c r="F556" s="102">
        <v>18</v>
      </c>
      <c r="G556" s="102">
        <v>0</v>
      </c>
      <c r="H556" s="102">
        <v>1.55</v>
      </c>
      <c r="I556" s="102">
        <v>0</v>
      </c>
      <c r="J556" s="102">
        <v>0</v>
      </c>
      <c r="K556" s="102">
        <v>1.55</v>
      </c>
      <c r="N556" s="102">
        <v>58.4</v>
      </c>
    </row>
    <row r="557" spans="1:15">
      <c r="A557" s="103">
        <v>44400</v>
      </c>
      <c r="B557" s="102" t="s">
        <v>353</v>
      </c>
      <c r="C557" s="102" t="s">
        <v>154</v>
      </c>
      <c r="D557" s="102" t="s">
        <v>163</v>
      </c>
      <c r="E557" s="102" t="s">
        <v>166</v>
      </c>
      <c r="F557" s="102">
        <v>18</v>
      </c>
      <c r="G557" s="102">
        <v>0</v>
      </c>
      <c r="H557" s="102">
        <v>1.55</v>
      </c>
      <c r="I557" s="102">
        <v>0</v>
      </c>
      <c r="J557" s="102">
        <v>0</v>
      </c>
      <c r="K557" s="102">
        <v>1.55</v>
      </c>
      <c r="N557" s="102">
        <v>58.4</v>
      </c>
    </row>
    <row r="558" spans="1:15">
      <c r="A558" s="103">
        <v>44400</v>
      </c>
      <c r="B558" s="105" t="s">
        <v>326</v>
      </c>
      <c r="C558" s="102" t="s">
        <v>155</v>
      </c>
      <c r="D558" s="102" t="s">
        <v>163</v>
      </c>
      <c r="E558" s="102" t="s">
        <v>166</v>
      </c>
      <c r="F558" s="102">
        <v>18</v>
      </c>
      <c r="G558" s="102">
        <v>0</v>
      </c>
      <c r="H558" s="102">
        <v>1.54</v>
      </c>
      <c r="I558" s="102">
        <v>0</v>
      </c>
      <c r="J558" s="102">
        <v>0</v>
      </c>
      <c r="K558" s="102">
        <v>1.54</v>
      </c>
      <c r="N558" s="102">
        <v>34.299999999999997</v>
      </c>
    </row>
    <row r="559" spans="1:15">
      <c r="A559" s="103">
        <v>44400</v>
      </c>
      <c r="B559" s="102" t="s">
        <v>327</v>
      </c>
      <c r="C559" s="102" t="s">
        <v>154</v>
      </c>
      <c r="D559" s="102" t="s">
        <v>163</v>
      </c>
      <c r="E559" s="102" t="s">
        <v>166</v>
      </c>
      <c r="F559" s="102">
        <v>18</v>
      </c>
      <c r="G559" s="102">
        <v>0</v>
      </c>
      <c r="H559" s="102">
        <v>1.54</v>
      </c>
      <c r="I559" s="102">
        <v>0</v>
      </c>
      <c r="J559" s="102">
        <v>0</v>
      </c>
      <c r="K559" s="102">
        <v>1.54</v>
      </c>
      <c r="N559" s="102">
        <v>34.4</v>
      </c>
    </row>
    <row r="560" spans="1:15">
      <c r="A560" s="103">
        <v>44400</v>
      </c>
      <c r="B560" s="105" t="s">
        <v>328</v>
      </c>
      <c r="C560" s="102" t="s">
        <v>155</v>
      </c>
      <c r="D560" s="102" t="s">
        <v>163</v>
      </c>
      <c r="E560" s="102" t="s">
        <v>166</v>
      </c>
      <c r="F560" s="102">
        <v>18</v>
      </c>
      <c r="G560" s="102">
        <v>0</v>
      </c>
      <c r="H560" s="102">
        <v>1.54</v>
      </c>
      <c r="I560" s="102">
        <v>0</v>
      </c>
      <c r="J560" s="102">
        <v>0</v>
      </c>
      <c r="K560" s="102">
        <v>1.54</v>
      </c>
      <c r="N560" s="102">
        <v>34.4</v>
      </c>
    </row>
    <row r="561" spans="1:20">
      <c r="A561" s="103">
        <v>44400</v>
      </c>
      <c r="B561" s="102" t="s">
        <v>329</v>
      </c>
      <c r="C561" s="102" t="s">
        <v>154</v>
      </c>
      <c r="D561" s="102" t="s">
        <v>163</v>
      </c>
      <c r="E561" s="102" t="s">
        <v>166</v>
      </c>
      <c r="F561" s="102">
        <v>18</v>
      </c>
      <c r="G561" s="102">
        <v>0</v>
      </c>
      <c r="H561" s="102">
        <v>1.54</v>
      </c>
      <c r="I561" s="102">
        <v>0</v>
      </c>
      <c r="J561" s="102">
        <v>0</v>
      </c>
      <c r="K561" s="102">
        <v>1.54</v>
      </c>
      <c r="N561" s="102">
        <v>34.4</v>
      </c>
    </row>
    <row r="562" spans="1:20">
      <c r="A562" s="103">
        <v>44403</v>
      </c>
      <c r="B562" s="102" t="s">
        <v>302</v>
      </c>
      <c r="C562" s="102" t="s">
        <v>155</v>
      </c>
      <c r="D562" s="102" t="s">
        <v>161</v>
      </c>
      <c r="E562" s="102" t="s">
        <v>166</v>
      </c>
      <c r="F562" s="102">
        <v>21</v>
      </c>
      <c r="Q562" s="102">
        <v>6</v>
      </c>
      <c r="R562" s="112">
        <f>Q562/O242</f>
        <v>1</v>
      </c>
      <c r="S562" s="112"/>
      <c r="T562" s="112"/>
    </row>
    <row r="563" spans="1:20">
      <c r="A563" s="103">
        <v>44403</v>
      </c>
      <c r="B563" s="102" t="s">
        <v>303</v>
      </c>
      <c r="C563" s="102" t="s">
        <v>154</v>
      </c>
      <c r="D563" s="102" t="s">
        <v>161</v>
      </c>
      <c r="E563" s="102" t="s">
        <v>166</v>
      </c>
      <c r="F563" s="102">
        <v>21</v>
      </c>
      <c r="Q563" s="102">
        <v>1</v>
      </c>
      <c r="R563" s="112">
        <f>Q563/1</f>
        <v>1</v>
      </c>
      <c r="S563" s="112"/>
      <c r="T563" s="112"/>
    </row>
    <row r="564" spans="1:20">
      <c r="A564" s="103">
        <v>44403</v>
      </c>
      <c r="B564" s="102" t="s">
        <v>305</v>
      </c>
      <c r="C564" s="102" t="s">
        <v>155</v>
      </c>
      <c r="D564" s="102" t="s">
        <v>161</v>
      </c>
      <c r="E564" s="102" t="s">
        <v>166</v>
      </c>
      <c r="F564" s="102">
        <v>21</v>
      </c>
      <c r="Q564" s="102">
        <v>6</v>
      </c>
      <c r="R564" s="112">
        <f t="shared" ref="R564:R601" si="113">Q564/O244</f>
        <v>1</v>
      </c>
      <c r="S564" s="112"/>
      <c r="T564" s="112"/>
    </row>
    <row r="565" spans="1:20">
      <c r="A565" s="103">
        <v>44403</v>
      </c>
      <c r="B565" s="102" t="s">
        <v>304</v>
      </c>
      <c r="C565" s="102" t="s">
        <v>154</v>
      </c>
      <c r="D565" s="102" t="s">
        <v>161</v>
      </c>
      <c r="E565" s="102" t="s">
        <v>166</v>
      </c>
      <c r="F565" s="102">
        <v>21</v>
      </c>
      <c r="Q565" s="102">
        <v>1</v>
      </c>
      <c r="R565" s="112">
        <f t="shared" ref="R565:R566" si="114">Q565/1</f>
        <v>1</v>
      </c>
      <c r="S565" s="112"/>
      <c r="T565" s="112"/>
    </row>
    <row r="566" spans="1:20">
      <c r="A566" s="103">
        <v>44403</v>
      </c>
      <c r="B566" s="102" t="s">
        <v>306</v>
      </c>
      <c r="C566" s="102" t="s">
        <v>154</v>
      </c>
      <c r="D566" s="102" t="s">
        <v>162</v>
      </c>
      <c r="E566" s="102" t="s">
        <v>167</v>
      </c>
      <c r="F566" s="102">
        <v>21</v>
      </c>
      <c r="Q566" s="102">
        <v>1</v>
      </c>
      <c r="R566" s="112">
        <f t="shared" si="114"/>
        <v>1</v>
      </c>
      <c r="S566" s="112"/>
      <c r="T566" s="112"/>
    </row>
    <row r="567" spans="1:20">
      <c r="A567" s="103">
        <v>44403</v>
      </c>
      <c r="B567" s="102" t="s">
        <v>307</v>
      </c>
      <c r="C567" s="102" t="s">
        <v>155</v>
      </c>
      <c r="D567" s="102" t="s">
        <v>162</v>
      </c>
      <c r="E567" s="102" t="s">
        <v>167</v>
      </c>
      <c r="F567" s="102">
        <v>21</v>
      </c>
      <c r="Q567" s="102">
        <v>6</v>
      </c>
      <c r="R567" s="112">
        <f t="shared" si="113"/>
        <v>1</v>
      </c>
      <c r="S567" s="112"/>
      <c r="T567" s="112"/>
    </row>
    <row r="568" spans="1:20">
      <c r="A568" s="103">
        <v>44403</v>
      </c>
      <c r="B568" s="102" t="s">
        <v>308</v>
      </c>
      <c r="C568" s="102" t="s">
        <v>154</v>
      </c>
      <c r="D568" s="102" t="s">
        <v>162</v>
      </c>
      <c r="E568" s="102" t="s">
        <v>167</v>
      </c>
      <c r="F568" s="102">
        <v>21</v>
      </c>
      <c r="Q568" s="102">
        <v>1</v>
      </c>
      <c r="R568" s="112">
        <f>Q568/1</f>
        <v>1</v>
      </c>
      <c r="S568" s="112"/>
      <c r="T568" s="112"/>
    </row>
    <row r="569" spans="1:20">
      <c r="A569" s="103">
        <v>44403</v>
      </c>
      <c r="B569" s="102" t="s">
        <v>309</v>
      </c>
      <c r="C569" s="102" t="s">
        <v>155</v>
      </c>
      <c r="D569" s="102" t="s">
        <v>162</v>
      </c>
      <c r="E569" s="102" t="s">
        <v>167</v>
      </c>
      <c r="F569" s="102">
        <v>21</v>
      </c>
      <c r="Q569" s="102">
        <v>6</v>
      </c>
      <c r="R569" s="112">
        <f t="shared" si="113"/>
        <v>1</v>
      </c>
      <c r="S569" s="112"/>
      <c r="T569" s="112"/>
    </row>
    <row r="570" spans="1:20">
      <c r="A570" s="103">
        <v>44403</v>
      </c>
      <c r="B570" s="102" t="s">
        <v>311</v>
      </c>
      <c r="C570" s="102" t="s">
        <v>154</v>
      </c>
      <c r="D570" s="102" t="s">
        <v>163</v>
      </c>
      <c r="E570" s="102" t="s">
        <v>166</v>
      </c>
      <c r="F570" s="102">
        <v>21</v>
      </c>
      <c r="Q570" s="102">
        <v>1</v>
      </c>
      <c r="R570" s="112">
        <f>Q570/1</f>
        <v>1</v>
      </c>
      <c r="S570" s="112"/>
      <c r="T570" s="112"/>
    </row>
    <row r="571" spans="1:20">
      <c r="A571" s="103">
        <v>44403</v>
      </c>
      <c r="B571" s="102" t="s">
        <v>310</v>
      </c>
      <c r="C571" s="102" t="s">
        <v>155</v>
      </c>
      <c r="D571" s="102" t="s">
        <v>163</v>
      </c>
      <c r="E571" s="102" t="s">
        <v>166</v>
      </c>
      <c r="F571" s="102">
        <v>21</v>
      </c>
      <c r="Q571" s="102">
        <v>5</v>
      </c>
      <c r="R571" s="112">
        <f t="shared" si="113"/>
        <v>0.83333333333333337</v>
      </c>
      <c r="S571" s="112"/>
      <c r="T571" s="112"/>
    </row>
    <row r="572" spans="1:20">
      <c r="A572" s="103">
        <v>44403</v>
      </c>
      <c r="B572" s="102" t="s">
        <v>313</v>
      </c>
      <c r="C572" s="102" t="s">
        <v>155</v>
      </c>
      <c r="D572" s="102" t="s">
        <v>163</v>
      </c>
      <c r="E572" s="102" t="s">
        <v>166</v>
      </c>
      <c r="F572" s="102">
        <v>21</v>
      </c>
      <c r="Q572" s="102">
        <v>5</v>
      </c>
      <c r="R572" s="112">
        <f t="shared" si="113"/>
        <v>1</v>
      </c>
      <c r="S572" s="112"/>
      <c r="T572" s="112"/>
    </row>
    <row r="573" spans="1:20">
      <c r="A573" s="103">
        <v>44403</v>
      </c>
      <c r="B573" s="102" t="s">
        <v>312</v>
      </c>
      <c r="C573" s="102" t="s">
        <v>154</v>
      </c>
      <c r="D573" s="102" t="s">
        <v>163</v>
      </c>
      <c r="E573" s="102" t="s">
        <v>166</v>
      </c>
      <c r="F573" s="102">
        <v>21</v>
      </c>
      <c r="Q573" s="102">
        <v>1</v>
      </c>
      <c r="R573" s="112">
        <f>Q573/1</f>
        <v>1</v>
      </c>
      <c r="S573" s="112"/>
      <c r="T573" s="112"/>
    </row>
    <row r="574" spans="1:20">
      <c r="A574" s="103">
        <v>44403</v>
      </c>
      <c r="B574" s="102" t="s">
        <v>315</v>
      </c>
      <c r="C574" s="102" t="s">
        <v>155</v>
      </c>
      <c r="D574" s="102" t="s">
        <v>161</v>
      </c>
      <c r="E574" s="102" t="s">
        <v>167</v>
      </c>
      <c r="F574" s="102">
        <v>21</v>
      </c>
      <c r="Q574" s="102">
        <v>5</v>
      </c>
      <c r="R574" s="112">
        <f t="shared" si="113"/>
        <v>1</v>
      </c>
      <c r="S574" s="112"/>
      <c r="T574" s="112"/>
    </row>
    <row r="575" spans="1:20">
      <c r="A575" s="103">
        <v>44403</v>
      </c>
      <c r="B575" s="102" t="s">
        <v>314</v>
      </c>
      <c r="C575" s="102" t="s">
        <v>154</v>
      </c>
      <c r="D575" s="102" t="s">
        <v>161</v>
      </c>
      <c r="E575" s="102" t="s">
        <v>167</v>
      </c>
      <c r="F575" s="102">
        <v>21</v>
      </c>
      <c r="Q575" s="102">
        <v>1</v>
      </c>
      <c r="R575" s="112">
        <f>Q575/1</f>
        <v>1</v>
      </c>
      <c r="S575" s="112"/>
      <c r="T575" s="112"/>
    </row>
    <row r="576" spans="1:20">
      <c r="A576" s="103">
        <v>44403</v>
      </c>
      <c r="B576" s="102" t="s">
        <v>317</v>
      </c>
      <c r="C576" s="102" t="s">
        <v>155</v>
      </c>
      <c r="D576" s="102" t="s">
        <v>161</v>
      </c>
      <c r="E576" s="102" t="s">
        <v>167</v>
      </c>
      <c r="F576" s="102">
        <v>21</v>
      </c>
      <c r="Q576" s="102">
        <v>5</v>
      </c>
      <c r="R576" s="112">
        <f t="shared" si="113"/>
        <v>1</v>
      </c>
      <c r="S576" s="112"/>
      <c r="T576" s="112"/>
    </row>
    <row r="577" spans="1:20">
      <c r="A577" s="103">
        <v>44403</v>
      </c>
      <c r="B577" s="102" t="s">
        <v>316</v>
      </c>
      <c r="C577" s="102" t="s">
        <v>154</v>
      </c>
      <c r="D577" s="102" t="s">
        <v>161</v>
      </c>
      <c r="E577" s="102" t="s">
        <v>167</v>
      </c>
      <c r="F577" s="102">
        <v>21</v>
      </c>
      <c r="Q577" s="102">
        <v>1</v>
      </c>
      <c r="R577" s="112">
        <f t="shared" ref="R577:R578" si="115">Q577/1</f>
        <v>1</v>
      </c>
      <c r="S577" s="112"/>
      <c r="T577" s="112"/>
    </row>
    <row r="578" spans="1:20">
      <c r="A578" s="103">
        <v>44403</v>
      </c>
      <c r="B578" s="102" t="s">
        <v>294</v>
      </c>
      <c r="C578" s="102" t="s">
        <v>154</v>
      </c>
      <c r="D578" s="102" t="s">
        <v>162</v>
      </c>
      <c r="E578" s="102" t="s">
        <v>166</v>
      </c>
      <c r="F578" s="102">
        <v>21</v>
      </c>
      <c r="Q578" s="102">
        <v>1</v>
      </c>
      <c r="R578" s="112">
        <f t="shared" si="115"/>
        <v>1</v>
      </c>
      <c r="S578" s="112"/>
      <c r="T578" s="112"/>
    </row>
    <row r="579" spans="1:20">
      <c r="A579" s="103">
        <v>44403</v>
      </c>
      <c r="B579" s="102" t="s">
        <v>295</v>
      </c>
      <c r="C579" s="102" t="s">
        <v>155</v>
      </c>
      <c r="D579" s="102" t="s">
        <v>162</v>
      </c>
      <c r="E579" s="102" t="s">
        <v>166</v>
      </c>
      <c r="F579" s="102">
        <v>21</v>
      </c>
      <c r="Q579" s="102">
        <v>4</v>
      </c>
      <c r="R579" s="112">
        <f t="shared" si="113"/>
        <v>1</v>
      </c>
      <c r="S579" s="112"/>
      <c r="T579" s="112"/>
    </row>
    <row r="580" spans="1:20">
      <c r="A580" s="103">
        <v>44403</v>
      </c>
      <c r="B580" s="102" t="s">
        <v>296</v>
      </c>
      <c r="C580" s="102" t="s">
        <v>155</v>
      </c>
      <c r="D580" s="102" t="s">
        <v>162</v>
      </c>
      <c r="E580" s="102" t="s">
        <v>166</v>
      </c>
      <c r="F580" s="102">
        <v>21</v>
      </c>
      <c r="Q580" s="102">
        <v>5</v>
      </c>
      <c r="R580" s="112">
        <f t="shared" si="113"/>
        <v>1</v>
      </c>
      <c r="S580" s="112"/>
      <c r="T580" s="112"/>
    </row>
    <row r="581" spans="1:20">
      <c r="A581" s="103">
        <v>44403</v>
      </c>
      <c r="B581" s="102" t="s">
        <v>297</v>
      </c>
      <c r="C581" s="102" t="s">
        <v>154</v>
      </c>
      <c r="D581" s="102" t="s">
        <v>162</v>
      </c>
      <c r="E581" s="102" t="s">
        <v>166</v>
      </c>
      <c r="F581" s="102">
        <v>21</v>
      </c>
      <c r="Q581" s="102">
        <v>1</v>
      </c>
      <c r="R581" s="112">
        <f>Q581/1</f>
        <v>1</v>
      </c>
      <c r="S581" s="112"/>
      <c r="T581" s="112"/>
    </row>
    <row r="582" spans="1:20">
      <c r="A582" s="103">
        <v>44403</v>
      </c>
      <c r="B582" s="102" t="s">
        <v>298</v>
      </c>
      <c r="C582" s="102" t="s">
        <v>155</v>
      </c>
      <c r="D582" s="102" t="s">
        <v>163</v>
      </c>
      <c r="E582" s="102" t="s">
        <v>167</v>
      </c>
      <c r="F582" s="102">
        <v>21</v>
      </c>
      <c r="Q582" s="102">
        <v>6</v>
      </c>
      <c r="R582" s="112">
        <f t="shared" si="113"/>
        <v>1</v>
      </c>
      <c r="S582" s="112"/>
      <c r="T582" s="112"/>
    </row>
    <row r="583" spans="1:20">
      <c r="A583" s="103">
        <v>44403</v>
      </c>
      <c r="B583" s="102" t="s">
        <v>299</v>
      </c>
      <c r="C583" s="102" t="s">
        <v>154</v>
      </c>
      <c r="D583" s="102" t="s">
        <v>163</v>
      </c>
      <c r="E583" s="102" t="s">
        <v>167</v>
      </c>
      <c r="F583" s="102">
        <v>21</v>
      </c>
      <c r="Q583" s="102">
        <v>1</v>
      </c>
      <c r="R583" s="112">
        <f>Q583/1</f>
        <v>1</v>
      </c>
      <c r="S583" s="112"/>
      <c r="T583" s="112"/>
    </row>
    <row r="584" spans="1:20">
      <c r="A584" s="103">
        <v>44403</v>
      </c>
      <c r="B584" s="102" t="s">
        <v>300</v>
      </c>
      <c r="C584" s="102" t="s">
        <v>155</v>
      </c>
      <c r="D584" s="102" t="s">
        <v>163</v>
      </c>
      <c r="E584" s="102" t="s">
        <v>167</v>
      </c>
      <c r="F584" s="102">
        <v>21</v>
      </c>
      <c r="Q584" s="102">
        <v>5</v>
      </c>
      <c r="R584" s="112">
        <f t="shared" si="113"/>
        <v>1</v>
      </c>
      <c r="S584" s="112"/>
      <c r="T584" s="112"/>
    </row>
    <row r="585" spans="1:20">
      <c r="A585" s="103">
        <v>44403</v>
      </c>
      <c r="B585" s="102" t="s">
        <v>301</v>
      </c>
      <c r="C585" s="102" t="s">
        <v>154</v>
      </c>
      <c r="D585" s="102" t="s">
        <v>163</v>
      </c>
      <c r="E585" s="102" t="s">
        <v>167</v>
      </c>
      <c r="F585" s="102">
        <v>21</v>
      </c>
      <c r="Q585" s="102">
        <v>1</v>
      </c>
      <c r="R585" s="112">
        <f>Q585/1</f>
        <v>1</v>
      </c>
      <c r="S585" s="112"/>
      <c r="T585" s="112"/>
    </row>
    <row r="586" spans="1:20">
      <c r="A586" s="103">
        <v>44403</v>
      </c>
      <c r="B586" s="102" t="s">
        <v>342</v>
      </c>
      <c r="C586" s="102" t="s">
        <v>155</v>
      </c>
      <c r="D586" s="102" t="s">
        <v>161</v>
      </c>
      <c r="E586" s="102" t="s">
        <v>166</v>
      </c>
      <c r="F586" s="102">
        <v>21</v>
      </c>
      <c r="Q586" s="102">
        <v>2</v>
      </c>
      <c r="R586" s="112">
        <f t="shared" si="113"/>
        <v>0.5</v>
      </c>
      <c r="S586" s="112"/>
      <c r="T586" s="112"/>
    </row>
    <row r="587" spans="1:20">
      <c r="A587" s="103">
        <v>44403</v>
      </c>
      <c r="B587" s="102" t="s">
        <v>343</v>
      </c>
      <c r="C587" s="102" t="s">
        <v>154</v>
      </c>
      <c r="D587" s="102" t="s">
        <v>161</v>
      </c>
      <c r="E587" s="102" t="s">
        <v>166</v>
      </c>
      <c r="F587" s="102">
        <v>21</v>
      </c>
      <c r="Q587" s="102">
        <v>1</v>
      </c>
      <c r="R587" s="112">
        <f>Q587/1</f>
        <v>1</v>
      </c>
      <c r="S587" s="112"/>
      <c r="T587" s="112"/>
    </row>
    <row r="588" spans="1:20">
      <c r="A588" s="103">
        <v>44403</v>
      </c>
      <c r="B588" s="102" t="s">
        <v>344</v>
      </c>
      <c r="C588" s="102" t="s">
        <v>155</v>
      </c>
      <c r="D588" s="102" t="s">
        <v>161</v>
      </c>
      <c r="E588" s="102" t="s">
        <v>166</v>
      </c>
      <c r="F588" s="102">
        <v>21</v>
      </c>
      <c r="Q588" s="102">
        <v>6</v>
      </c>
      <c r="R588" s="112">
        <f t="shared" si="113"/>
        <v>1</v>
      </c>
      <c r="S588" s="112"/>
      <c r="T588" s="112"/>
    </row>
    <row r="589" spans="1:20">
      <c r="A589" s="103">
        <v>44403</v>
      </c>
      <c r="B589" s="102" t="s">
        <v>345</v>
      </c>
      <c r="C589" s="102" t="s">
        <v>154</v>
      </c>
      <c r="D589" s="102" t="s">
        <v>161</v>
      </c>
      <c r="E589" s="102" t="s">
        <v>166</v>
      </c>
      <c r="F589" s="102">
        <v>21</v>
      </c>
      <c r="Q589" s="102">
        <v>1</v>
      </c>
      <c r="R589" s="112">
        <f t="shared" ref="R589:R590" si="116">Q589/1</f>
        <v>1</v>
      </c>
      <c r="S589" s="112"/>
      <c r="T589" s="112"/>
    </row>
    <row r="590" spans="1:20">
      <c r="A590" s="103">
        <v>44403</v>
      </c>
      <c r="B590" s="102" t="s">
        <v>346</v>
      </c>
      <c r="C590" s="102" t="s">
        <v>154</v>
      </c>
      <c r="D590" s="102" t="s">
        <v>162</v>
      </c>
      <c r="E590" s="102" t="s">
        <v>167</v>
      </c>
      <c r="F590" s="102">
        <v>21</v>
      </c>
      <c r="Q590" s="102">
        <v>1</v>
      </c>
      <c r="R590" s="112">
        <f t="shared" si="116"/>
        <v>1</v>
      </c>
      <c r="S590" s="112"/>
      <c r="T590" s="112"/>
    </row>
    <row r="591" spans="1:20">
      <c r="A591" s="103">
        <v>44403</v>
      </c>
      <c r="B591" s="105" t="s">
        <v>347</v>
      </c>
      <c r="C591" s="102" t="s">
        <v>155</v>
      </c>
      <c r="D591" s="102" t="s">
        <v>162</v>
      </c>
      <c r="E591" s="102" t="s">
        <v>167</v>
      </c>
      <c r="F591" s="102">
        <v>21</v>
      </c>
      <c r="Q591" s="102">
        <v>6</v>
      </c>
      <c r="R591" s="112">
        <f t="shared" si="113"/>
        <v>1</v>
      </c>
      <c r="S591" s="112"/>
      <c r="T591" s="112"/>
    </row>
    <row r="592" spans="1:20">
      <c r="A592" s="103">
        <v>44403</v>
      </c>
      <c r="B592" s="102" t="s">
        <v>348</v>
      </c>
      <c r="C592" s="102" t="s">
        <v>154</v>
      </c>
      <c r="D592" s="102" t="s">
        <v>162</v>
      </c>
      <c r="E592" s="102" t="s">
        <v>167</v>
      </c>
      <c r="F592" s="102">
        <v>21</v>
      </c>
      <c r="Q592" s="102">
        <v>1</v>
      </c>
      <c r="R592" s="112">
        <f>Q592/1</f>
        <v>1</v>
      </c>
      <c r="S592" s="112"/>
      <c r="T592" s="112"/>
    </row>
    <row r="593" spans="1:20">
      <c r="A593" s="103">
        <v>44403</v>
      </c>
      <c r="B593" s="105" t="s">
        <v>349</v>
      </c>
      <c r="C593" s="102" t="s">
        <v>155</v>
      </c>
      <c r="D593" s="102" t="s">
        <v>162</v>
      </c>
      <c r="E593" s="102" t="s">
        <v>167</v>
      </c>
      <c r="F593" s="102">
        <v>21</v>
      </c>
      <c r="Q593" s="102">
        <v>5</v>
      </c>
      <c r="R593" s="112">
        <f t="shared" si="113"/>
        <v>1</v>
      </c>
      <c r="S593" s="112"/>
      <c r="T593" s="112"/>
    </row>
    <row r="594" spans="1:20">
      <c r="A594" s="103">
        <v>44403</v>
      </c>
      <c r="B594" s="102" t="s">
        <v>338</v>
      </c>
      <c r="C594" s="102" t="s">
        <v>155</v>
      </c>
      <c r="D594" s="102" t="s">
        <v>163</v>
      </c>
      <c r="E594" s="102" t="s">
        <v>167</v>
      </c>
      <c r="F594" s="102">
        <v>21</v>
      </c>
      <c r="Q594" s="102">
        <v>6</v>
      </c>
      <c r="R594" s="112">
        <f t="shared" si="113"/>
        <v>1</v>
      </c>
      <c r="S594" s="112"/>
      <c r="T594" s="112"/>
    </row>
    <row r="595" spans="1:20">
      <c r="A595" s="103">
        <v>44403</v>
      </c>
      <c r="B595" s="102" t="s">
        <v>339</v>
      </c>
      <c r="C595" s="102" t="s">
        <v>154</v>
      </c>
      <c r="D595" s="102" t="s">
        <v>163</v>
      </c>
      <c r="E595" s="102" t="s">
        <v>167</v>
      </c>
      <c r="F595" s="102">
        <v>21</v>
      </c>
      <c r="Q595" s="102">
        <v>1</v>
      </c>
      <c r="R595" s="112">
        <f>Q595/1</f>
        <v>1</v>
      </c>
      <c r="S595" s="112"/>
      <c r="T595" s="112"/>
    </row>
    <row r="596" spans="1:20">
      <c r="A596" s="103">
        <v>44403</v>
      </c>
      <c r="B596" s="102" t="s">
        <v>341</v>
      </c>
      <c r="C596" s="102" t="s">
        <v>155</v>
      </c>
      <c r="D596" s="102" t="s">
        <v>163</v>
      </c>
      <c r="E596" s="102" t="s">
        <v>167</v>
      </c>
      <c r="F596" s="102">
        <v>21</v>
      </c>
      <c r="Q596" s="102">
        <v>3</v>
      </c>
      <c r="R596" s="112">
        <f t="shared" si="113"/>
        <v>1</v>
      </c>
      <c r="S596" s="112"/>
      <c r="T596" s="112"/>
    </row>
    <row r="597" spans="1:20">
      <c r="A597" s="103">
        <v>44403</v>
      </c>
      <c r="B597" s="102" t="s">
        <v>340</v>
      </c>
      <c r="C597" s="102" t="s">
        <v>154</v>
      </c>
      <c r="D597" s="102" t="s">
        <v>163</v>
      </c>
      <c r="E597" s="102" t="s">
        <v>167</v>
      </c>
      <c r="F597" s="102">
        <v>21</v>
      </c>
      <c r="Q597" s="102">
        <v>1</v>
      </c>
      <c r="R597" s="112">
        <f t="shared" ref="R597:R598" si="117">Q597/1</f>
        <v>1</v>
      </c>
      <c r="S597" s="112"/>
      <c r="T597" s="112"/>
    </row>
    <row r="598" spans="1:20">
      <c r="A598" s="103">
        <v>44403</v>
      </c>
      <c r="B598" s="102" t="s">
        <v>330</v>
      </c>
      <c r="C598" s="102" t="s">
        <v>154</v>
      </c>
      <c r="D598" s="102" t="s">
        <v>161</v>
      </c>
      <c r="E598" s="102" t="s">
        <v>167</v>
      </c>
      <c r="F598" s="102">
        <v>21</v>
      </c>
      <c r="Q598" s="102">
        <v>1</v>
      </c>
      <c r="R598" s="112">
        <f t="shared" si="117"/>
        <v>1</v>
      </c>
      <c r="S598" s="112"/>
      <c r="T598" s="112"/>
    </row>
    <row r="599" spans="1:20">
      <c r="A599" s="103">
        <v>44403</v>
      </c>
      <c r="B599" s="102" t="s">
        <v>331</v>
      </c>
      <c r="C599" s="102" t="s">
        <v>155</v>
      </c>
      <c r="D599" s="102" t="s">
        <v>161</v>
      </c>
      <c r="E599" s="102" t="s">
        <v>167</v>
      </c>
      <c r="F599" s="102">
        <v>21</v>
      </c>
      <c r="Q599" s="102">
        <v>5</v>
      </c>
      <c r="R599" s="112">
        <f t="shared" si="113"/>
        <v>1</v>
      </c>
      <c r="S599" s="112"/>
      <c r="T599" s="112"/>
    </row>
    <row r="600" spans="1:20">
      <c r="A600" s="103">
        <v>44403</v>
      </c>
      <c r="B600" s="102" t="s">
        <v>332</v>
      </c>
      <c r="C600" s="102" t="s">
        <v>154</v>
      </c>
      <c r="D600" s="102" t="s">
        <v>161</v>
      </c>
      <c r="E600" s="102" t="s">
        <v>167</v>
      </c>
      <c r="F600" s="102">
        <v>21</v>
      </c>
      <c r="Q600" s="102">
        <v>1</v>
      </c>
      <c r="R600" s="112">
        <f>Q600/1</f>
        <v>1</v>
      </c>
      <c r="S600" s="112"/>
      <c r="T600" s="112"/>
    </row>
    <row r="601" spans="1:20">
      <c r="A601" s="103">
        <v>44403</v>
      </c>
      <c r="B601" s="102" t="s">
        <v>333</v>
      </c>
      <c r="C601" s="102" t="s">
        <v>155</v>
      </c>
      <c r="D601" s="102" t="s">
        <v>161</v>
      </c>
      <c r="E601" s="102" t="s">
        <v>167</v>
      </c>
      <c r="F601" s="102">
        <v>21</v>
      </c>
      <c r="Q601" s="102">
        <v>6</v>
      </c>
      <c r="R601" s="112">
        <f t="shared" si="113"/>
        <v>1</v>
      </c>
      <c r="S601" s="112"/>
      <c r="T601" s="112"/>
    </row>
    <row r="602" spans="1:20">
      <c r="A602" s="122">
        <v>44403</v>
      </c>
      <c r="B602" s="116" t="s">
        <v>334</v>
      </c>
      <c r="C602" s="116" t="s">
        <v>155</v>
      </c>
      <c r="D602" s="116" t="s">
        <v>162</v>
      </c>
      <c r="E602" s="116" t="s">
        <v>166</v>
      </c>
      <c r="F602" s="116">
        <v>21</v>
      </c>
      <c r="Q602" s="102">
        <v>6</v>
      </c>
      <c r="R602" s="112">
        <v>1</v>
      </c>
      <c r="S602" s="112"/>
      <c r="T602" s="112"/>
    </row>
    <row r="603" spans="1:20">
      <c r="A603" s="103">
        <v>44403</v>
      </c>
      <c r="B603" s="102" t="s">
        <v>335</v>
      </c>
      <c r="C603" s="102" t="s">
        <v>154</v>
      </c>
      <c r="D603" s="102" t="s">
        <v>162</v>
      </c>
      <c r="E603" s="102" t="s">
        <v>166</v>
      </c>
      <c r="F603" s="102">
        <v>21</v>
      </c>
      <c r="Q603" s="102">
        <v>1</v>
      </c>
      <c r="R603" s="112">
        <f>Q603/1</f>
        <v>1</v>
      </c>
      <c r="S603" s="112"/>
      <c r="T603" s="112"/>
    </row>
    <row r="604" spans="1:20">
      <c r="A604" s="103">
        <v>44403</v>
      </c>
      <c r="B604" s="102" t="s">
        <v>336</v>
      </c>
      <c r="C604" s="102" t="s">
        <v>155</v>
      </c>
      <c r="D604" s="102" t="s">
        <v>162</v>
      </c>
      <c r="E604" s="102" t="s">
        <v>166</v>
      </c>
      <c r="F604" s="102">
        <v>21</v>
      </c>
      <c r="Q604" s="102">
        <v>6</v>
      </c>
      <c r="R604" s="112">
        <v>1</v>
      </c>
      <c r="S604" s="112"/>
      <c r="T604" s="112"/>
    </row>
    <row r="605" spans="1:20">
      <c r="A605" s="103">
        <v>44403</v>
      </c>
      <c r="B605" s="102" t="s">
        <v>337</v>
      </c>
      <c r="C605" s="102" t="s">
        <v>154</v>
      </c>
      <c r="D605" s="102" t="s">
        <v>162</v>
      </c>
      <c r="E605" s="102" t="s">
        <v>166</v>
      </c>
      <c r="F605" s="102">
        <v>21</v>
      </c>
      <c r="Q605" s="102">
        <v>1</v>
      </c>
      <c r="R605" s="112">
        <f t="shared" ref="R605:R606" si="118">Q605/1</f>
        <v>1</v>
      </c>
      <c r="S605" s="112"/>
      <c r="T605" s="112"/>
    </row>
    <row r="606" spans="1:20">
      <c r="A606" s="103">
        <v>44403</v>
      </c>
      <c r="B606" s="102" t="s">
        <v>373</v>
      </c>
      <c r="C606" s="102" t="s">
        <v>154</v>
      </c>
      <c r="D606" s="102" t="s">
        <v>161</v>
      </c>
      <c r="E606" s="102" t="s">
        <v>167</v>
      </c>
      <c r="F606" s="102">
        <v>21</v>
      </c>
      <c r="Q606" s="102">
        <v>1</v>
      </c>
      <c r="R606" s="112">
        <f t="shared" si="118"/>
        <v>1</v>
      </c>
      <c r="S606" s="112"/>
      <c r="T606" s="112"/>
    </row>
    <row r="607" spans="1:20">
      <c r="A607" s="103">
        <v>44403</v>
      </c>
      <c r="B607" s="102" t="s">
        <v>372</v>
      </c>
      <c r="C607" s="102" t="s">
        <v>155</v>
      </c>
      <c r="D607" s="102" t="s">
        <v>161</v>
      </c>
      <c r="E607" s="102" t="s">
        <v>167</v>
      </c>
      <c r="F607" s="102">
        <v>21</v>
      </c>
      <c r="Q607" s="102">
        <v>5</v>
      </c>
      <c r="R607" s="112">
        <v>1</v>
      </c>
      <c r="S607" s="112"/>
      <c r="T607" s="112"/>
    </row>
    <row r="608" spans="1:20">
      <c r="A608" s="103">
        <v>44403</v>
      </c>
      <c r="B608" s="102" t="s">
        <v>371</v>
      </c>
      <c r="C608" s="102" t="s">
        <v>387</v>
      </c>
      <c r="D608" s="102" t="s">
        <v>161</v>
      </c>
      <c r="E608" s="102" t="s">
        <v>167</v>
      </c>
      <c r="F608" s="102">
        <v>21</v>
      </c>
      <c r="Q608" s="102">
        <v>5</v>
      </c>
      <c r="R608" s="112">
        <v>1</v>
      </c>
      <c r="S608" s="112"/>
      <c r="T608" s="112"/>
    </row>
    <row r="609" spans="1:20">
      <c r="A609" s="103">
        <v>44403</v>
      </c>
      <c r="B609" s="102" t="s">
        <v>370</v>
      </c>
      <c r="C609" s="102" t="s">
        <v>154</v>
      </c>
      <c r="D609" s="102" t="s">
        <v>161</v>
      </c>
      <c r="E609" s="102" t="s">
        <v>167</v>
      </c>
      <c r="F609" s="102">
        <v>21</v>
      </c>
      <c r="Q609" s="102">
        <v>1</v>
      </c>
      <c r="R609" s="112">
        <f>Q609/1</f>
        <v>1</v>
      </c>
      <c r="S609" s="112"/>
      <c r="T609" s="112"/>
    </row>
    <row r="610" spans="1:20">
      <c r="A610" s="103">
        <v>44403</v>
      </c>
      <c r="B610" s="117" t="s">
        <v>322</v>
      </c>
      <c r="C610" s="116" t="s">
        <v>155</v>
      </c>
      <c r="D610" s="116" t="s">
        <v>163</v>
      </c>
      <c r="E610" s="116" t="s">
        <v>166</v>
      </c>
      <c r="F610" s="102">
        <v>21</v>
      </c>
      <c r="Q610" s="102">
        <v>6</v>
      </c>
      <c r="R610" s="112">
        <v>1</v>
      </c>
      <c r="S610" s="112"/>
      <c r="T610" s="112"/>
    </row>
    <row r="611" spans="1:20">
      <c r="A611" s="103">
        <v>44403</v>
      </c>
      <c r="B611" s="116" t="s">
        <v>323</v>
      </c>
      <c r="C611" s="116" t="s">
        <v>154</v>
      </c>
      <c r="D611" s="116" t="s">
        <v>163</v>
      </c>
      <c r="E611" s="116" t="s">
        <v>166</v>
      </c>
      <c r="F611" s="102">
        <v>21</v>
      </c>
      <c r="Q611" s="102">
        <v>1</v>
      </c>
      <c r="R611" s="112">
        <f>Q611/1</f>
        <v>1</v>
      </c>
      <c r="S611" s="112"/>
      <c r="T611" s="112"/>
    </row>
    <row r="612" spans="1:20">
      <c r="A612" s="103">
        <v>44403</v>
      </c>
      <c r="B612" s="117" t="s">
        <v>325</v>
      </c>
      <c r="C612" s="116" t="s">
        <v>155</v>
      </c>
      <c r="D612" s="116" t="s">
        <v>163</v>
      </c>
      <c r="E612" s="116" t="s">
        <v>166</v>
      </c>
      <c r="F612" s="102">
        <v>21</v>
      </c>
      <c r="Q612" s="102">
        <v>5</v>
      </c>
      <c r="R612" s="112">
        <v>1</v>
      </c>
      <c r="S612" s="112"/>
      <c r="T612" s="112"/>
    </row>
    <row r="613" spans="1:20">
      <c r="A613" s="103">
        <v>44403</v>
      </c>
      <c r="B613" s="116" t="s">
        <v>324</v>
      </c>
      <c r="C613" s="116" t="s">
        <v>154</v>
      </c>
      <c r="D613" s="116" t="s">
        <v>163</v>
      </c>
      <c r="E613" s="116" t="s">
        <v>166</v>
      </c>
      <c r="F613" s="102">
        <v>21</v>
      </c>
      <c r="Q613" s="102">
        <v>1</v>
      </c>
      <c r="R613" s="112">
        <f t="shared" ref="R613:R614" si="119">Q613/1</f>
        <v>1</v>
      </c>
      <c r="S613" s="112"/>
      <c r="T613" s="112"/>
    </row>
    <row r="614" spans="1:20">
      <c r="A614" s="103">
        <v>44403</v>
      </c>
      <c r="B614" s="102" t="s">
        <v>361</v>
      </c>
      <c r="C614" s="102" t="s">
        <v>154</v>
      </c>
      <c r="D614" s="102" t="s">
        <v>162</v>
      </c>
      <c r="E614" s="102" t="s">
        <v>167</v>
      </c>
      <c r="F614" s="102">
        <v>21</v>
      </c>
      <c r="Q614" s="102">
        <v>1</v>
      </c>
      <c r="R614" s="112">
        <f t="shared" si="119"/>
        <v>1</v>
      </c>
      <c r="S614" s="112"/>
      <c r="T614" s="112"/>
    </row>
    <row r="615" spans="1:20">
      <c r="A615" s="103">
        <v>44403</v>
      </c>
      <c r="B615" s="105" t="s">
        <v>358</v>
      </c>
      <c r="C615" s="102" t="s">
        <v>155</v>
      </c>
      <c r="D615" s="102" t="s">
        <v>162</v>
      </c>
      <c r="E615" s="102" t="s">
        <v>167</v>
      </c>
      <c r="F615" s="102">
        <v>21</v>
      </c>
      <c r="Q615" s="102">
        <v>6</v>
      </c>
      <c r="R615" s="112">
        <v>1</v>
      </c>
      <c r="S615" s="112"/>
      <c r="T615" s="112"/>
    </row>
    <row r="616" spans="1:20">
      <c r="A616" s="103">
        <v>44403</v>
      </c>
      <c r="B616" s="102" t="s">
        <v>318</v>
      </c>
      <c r="C616" s="102" t="s">
        <v>154</v>
      </c>
      <c r="D616" s="116" t="s">
        <v>162</v>
      </c>
      <c r="E616" s="116" t="s">
        <v>166</v>
      </c>
      <c r="F616" s="102">
        <v>21</v>
      </c>
      <c r="Q616" s="102">
        <v>1</v>
      </c>
      <c r="R616" s="112">
        <f>Q616/1</f>
        <v>1</v>
      </c>
      <c r="S616" s="112"/>
      <c r="T616" s="112"/>
    </row>
    <row r="617" spans="1:20">
      <c r="A617" s="103">
        <v>44403</v>
      </c>
      <c r="B617" s="102" t="s">
        <v>319</v>
      </c>
      <c r="C617" s="102" t="s">
        <v>155</v>
      </c>
      <c r="D617" s="116" t="s">
        <v>162</v>
      </c>
      <c r="E617" s="116" t="s">
        <v>166</v>
      </c>
      <c r="F617" s="102">
        <v>21</v>
      </c>
      <c r="Q617" s="102">
        <v>6</v>
      </c>
      <c r="R617" s="112">
        <v>1</v>
      </c>
      <c r="S617" s="112"/>
      <c r="T617" s="112"/>
    </row>
    <row r="618" spans="1:20">
      <c r="A618" s="103">
        <v>44403</v>
      </c>
      <c r="B618" s="102" t="s">
        <v>320</v>
      </c>
      <c r="C618" s="102" t="s">
        <v>154</v>
      </c>
      <c r="D618" s="116" t="s">
        <v>162</v>
      </c>
      <c r="E618" s="116" t="s">
        <v>166</v>
      </c>
      <c r="F618" s="102">
        <v>21</v>
      </c>
      <c r="Q618" s="102">
        <v>1</v>
      </c>
      <c r="R618" s="112">
        <f>Q618/1</f>
        <v>1</v>
      </c>
      <c r="S618" s="112"/>
      <c r="T618" s="112"/>
    </row>
    <row r="619" spans="1:20">
      <c r="A619" s="103">
        <v>44403</v>
      </c>
      <c r="B619" s="102" t="s">
        <v>321</v>
      </c>
      <c r="C619" s="102" t="s">
        <v>155</v>
      </c>
      <c r="D619" s="116" t="s">
        <v>162</v>
      </c>
      <c r="E619" s="116" t="s">
        <v>166</v>
      </c>
      <c r="F619" s="102">
        <v>21</v>
      </c>
      <c r="Q619" s="102">
        <v>5</v>
      </c>
      <c r="R619" s="112">
        <v>1</v>
      </c>
      <c r="S619" s="112"/>
      <c r="T619" s="112"/>
    </row>
    <row r="620" spans="1:20">
      <c r="A620" s="103">
        <v>44403</v>
      </c>
      <c r="B620" s="102" t="s">
        <v>366</v>
      </c>
      <c r="C620" s="102" t="s">
        <v>155</v>
      </c>
      <c r="D620" s="102" t="s">
        <v>163</v>
      </c>
      <c r="E620" s="102" t="s">
        <v>167</v>
      </c>
      <c r="F620" s="102">
        <v>21</v>
      </c>
      <c r="Q620" s="102">
        <v>5</v>
      </c>
      <c r="R620" s="112">
        <v>1</v>
      </c>
      <c r="S620" s="112"/>
      <c r="T620" s="112"/>
    </row>
    <row r="621" spans="1:20">
      <c r="A621" s="103">
        <v>44403</v>
      </c>
      <c r="B621" s="102" t="s">
        <v>367</v>
      </c>
      <c r="C621" s="102" t="s">
        <v>154</v>
      </c>
      <c r="D621" s="102" t="s">
        <v>163</v>
      </c>
      <c r="E621" s="102" t="s">
        <v>167</v>
      </c>
      <c r="F621" s="102">
        <v>21</v>
      </c>
      <c r="Q621" s="102">
        <v>1</v>
      </c>
      <c r="R621" s="112">
        <f>Q621/1</f>
        <v>1</v>
      </c>
      <c r="S621" s="112"/>
      <c r="T621" s="112"/>
    </row>
    <row r="622" spans="1:20">
      <c r="A622" s="103">
        <v>44403</v>
      </c>
      <c r="B622" s="102" t="s">
        <v>368</v>
      </c>
      <c r="C622" s="102" t="s">
        <v>155</v>
      </c>
      <c r="D622" s="102" t="s">
        <v>163</v>
      </c>
      <c r="E622" s="102" t="s">
        <v>167</v>
      </c>
      <c r="F622" s="102">
        <v>21</v>
      </c>
      <c r="Q622" s="102">
        <v>6</v>
      </c>
      <c r="R622" s="112">
        <v>1</v>
      </c>
      <c r="S622" s="112"/>
      <c r="T622" s="112"/>
    </row>
    <row r="623" spans="1:20">
      <c r="A623" s="103">
        <v>44403</v>
      </c>
      <c r="B623" s="102" t="s">
        <v>369</v>
      </c>
      <c r="C623" s="102" t="s">
        <v>154</v>
      </c>
      <c r="D623" s="102" t="s">
        <v>163</v>
      </c>
      <c r="E623" s="102" t="s">
        <v>167</v>
      </c>
      <c r="F623" s="102">
        <v>21</v>
      </c>
      <c r="Q623" s="102">
        <v>1</v>
      </c>
      <c r="R623" s="112">
        <f t="shared" ref="R623:R624" si="120">Q623/1</f>
        <v>1</v>
      </c>
      <c r="S623" s="112"/>
      <c r="T623" s="112"/>
    </row>
    <row r="624" spans="1:20">
      <c r="A624" s="103">
        <v>44403</v>
      </c>
      <c r="B624" s="102" t="s">
        <v>363</v>
      </c>
      <c r="C624" s="102" t="s">
        <v>154</v>
      </c>
      <c r="D624" s="102" t="s">
        <v>161</v>
      </c>
      <c r="E624" s="102" t="s">
        <v>166</v>
      </c>
      <c r="F624" s="102">
        <v>21</v>
      </c>
      <c r="Q624" s="102">
        <v>1</v>
      </c>
      <c r="R624" s="112">
        <f t="shared" si="120"/>
        <v>1</v>
      </c>
      <c r="S624" s="112"/>
      <c r="T624" s="112"/>
    </row>
    <row r="625" spans="1:20">
      <c r="A625" s="103">
        <v>44403</v>
      </c>
      <c r="B625" s="102" t="s">
        <v>362</v>
      </c>
      <c r="C625" s="102" t="s">
        <v>155</v>
      </c>
      <c r="D625" s="102" t="s">
        <v>161</v>
      </c>
      <c r="E625" s="102" t="s">
        <v>166</v>
      </c>
      <c r="F625" s="102">
        <v>21</v>
      </c>
      <c r="Q625" s="102">
        <v>5</v>
      </c>
      <c r="R625" s="112">
        <v>1</v>
      </c>
      <c r="S625" s="112"/>
      <c r="T625" s="112"/>
    </row>
    <row r="626" spans="1:20">
      <c r="A626" s="103">
        <v>44403</v>
      </c>
      <c r="B626" s="102" t="s">
        <v>365</v>
      </c>
      <c r="C626" s="102" t="s">
        <v>154</v>
      </c>
      <c r="D626" s="102" t="s">
        <v>161</v>
      </c>
      <c r="E626" s="102" t="s">
        <v>166</v>
      </c>
      <c r="F626" s="102">
        <v>21</v>
      </c>
      <c r="Q626" s="102">
        <v>1</v>
      </c>
      <c r="R626" s="112">
        <f>Q626/1</f>
        <v>1</v>
      </c>
      <c r="S626" s="112"/>
      <c r="T626" s="112"/>
    </row>
    <row r="627" spans="1:20">
      <c r="A627" s="103">
        <v>44403</v>
      </c>
      <c r="B627" s="102" t="s">
        <v>364</v>
      </c>
      <c r="C627" s="102" t="s">
        <v>155</v>
      </c>
      <c r="D627" s="102" t="s">
        <v>161</v>
      </c>
      <c r="E627" s="102" t="s">
        <v>166</v>
      </c>
      <c r="F627" s="102">
        <v>21</v>
      </c>
      <c r="Q627" s="102">
        <v>5</v>
      </c>
      <c r="R627" s="112">
        <v>1</v>
      </c>
      <c r="S627" s="112"/>
      <c r="T627" s="112"/>
    </row>
    <row r="628" spans="1:20">
      <c r="A628" s="103">
        <v>44403</v>
      </c>
      <c r="B628" s="102" t="s">
        <v>359</v>
      </c>
      <c r="C628" s="102" t="s">
        <v>154</v>
      </c>
      <c r="D628" s="102" t="s">
        <v>162</v>
      </c>
      <c r="E628" s="102" t="s">
        <v>167</v>
      </c>
      <c r="F628" s="102">
        <v>21</v>
      </c>
      <c r="Q628" s="102">
        <v>1</v>
      </c>
      <c r="R628" s="112">
        <f>Q628/1</f>
        <v>1</v>
      </c>
      <c r="S628" s="112"/>
      <c r="T628" s="112"/>
    </row>
    <row r="629" spans="1:20">
      <c r="A629" s="103">
        <v>44403</v>
      </c>
      <c r="B629" s="105" t="s">
        <v>360</v>
      </c>
      <c r="C629" s="102" t="s">
        <v>155</v>
      </c>
      <c r="D629" s="102" t="s">
        <v>162</v>
      </c>
      <c r="E629" s="102" t="s">
        <v>167</v>
      </c>
      <c r="F629" s="102">
        <v>21</v>
      </c>
      <c r="Q629" s="102">
        <v>5</v>
      </c>
      <c r="R629" s="112">
        <v>1</v>
      </c>
      <c r="S629" s="112"/>
      <c r="T629" s="112"/>
    </row>
    <row r="630" spans="1:20">
      <c r="A630" s="103">
        <v>44403</v>
      </c>
      <c r="B630" s="105" t="s">
        <v>355</v>
      </c>
      <c r="C630" s="102" t="s">
        <v>155</v>
      </c>
      <c r="D630" s="102" t="s">
        <v>162</v>
      </c>
      <c r="E630" s="102" t="s">
        <v>166</v>
      </c>
      <c r="F630" s="102">
        <v>21</v>
      </c>
      <c r="Q630" s="102">
        <v>6</v>
      </c>
      <c r="R630" s="112">
        <f>Q630/6</f>
        <v>1</v>
      </c>
      <c r="S630" s="112"/>
      <c r="T630" s="112"/>
    </row>
    <row r="631" spans="1:20">
      <c r="A631" s="103">
        <v>44403</v>
      </c>
      <c r="B631" s="102" t="s">
        <v>354</v>
      </c>
      <c r="C631" s="102" t="s">
        <v>154</v>
      </c>
      <c r="D631" s="102" t="s">
        <v>162</v>
      </c>
      <c r="E631" s="102" t="s">
        <v>166</v>
      </c>
      <c r="F631" s="102">
        <v>21</v>
      </c>
      <c r="Q631" s="102">
        <v>1</v>
      </c>
      <c r="R631" s="112">
        <f>Q631/1</f>
        <v>1</v>
      </c>
      <c r="S631" s="112"/>
      <c r="T631" s="112"/>
    </row>
    <row r="632" spans="1:20">
      <c r="A632" s="103">
        <v>44403</v>
      </c>
      <c r="B632" s="105" t="s">
        <v>357</v>
      </c>
      <c r="C632" s="102" t="s">
        <v>155</v>
      </c>
      <c r="D632" s="102" t="s">
        <v>162</v>
      </c>
      <c r="E632" s="102" t="s">
        <v>166</v>
      </c>
      <c r="F632" s="102">
        <v>21</v>
      </c>
      <c r="Q632" s="102">
        <v>6</v>
      </c>
      <c r="R632" s="112">
        <f>Q632/6</f>
        <v>1</v>
      </c>
      <c r="S632" s="112"/>
      <c r="T632" s="112"/>
    </row>
    <row r="633" spans="1:20">
      <c r="A633" s="103">
        <v>44403</v>
      </c>
      <c r="B633" s="102" t="s">
        <v>356</v>
      </c>
      <c r="C633" s="102" t="s">
        <v>154</v>
      </c>
      <c r="D633" s="102" t="s">
        <v>162</v>
      </c>
      <c r="E633" s="102" t="s">
        <v>166</v>
      </c>
      <c r="F633" s="102">
        <v>21</v>
      </c>
      <c r="Q633" s="102">
        <v>1</v>
      </c>
      <c r="R633" s="112">
        <f>Q633/1</f>
        <v>1</v>
      </c>
      <c r="S633" s="112"/>
      <c r="T633" s="112"/>
    </row>
    <row r="634" spans="1:20">
      <c r="A634" s="103">
        <v>44403</v>
      </c>
      <c r="B634" s="105" t="s">
        <v>350</v>
      </c>
      <c r="C634" s="102" t="s">
        <v>155</v>
      </c>
      <c r="D634" s="102" t="s">
        <v>163</v>
      </c>
      <c r="E634" s="102" t="s">
        <v>166</v>
      </c>
      <c r="F634" s="102">
        <v>21</v>
      </c>
      <c r="Q634" s="102">
        <v>6</v>
      </c>
      <c r="R634" s="112">
        <f>Q634/6</f>
        <v>1</v>
      </c>
      <c r="S634" s="112"/>
      <c r="T634" s="112"/>
    </row>
    <row r="635" spans="1:20">
      <c r="A635" s="103">
        <v>44403</v>
      </c>
      <c r="B635" s="102" t="s">
        <v>351</v>
      </c>
      <c r="C635" s="102" t="s">
        <v>154</v>
      </c>
      <c r="D635" s="102" t="s">
        <v>163</v>
      </c>
      <c r="E635" s="102" t="s">
        <v>166</v>
      </c>
      <c r="F635" s="102">
        <v>21</v>
      </c>
      <c r="Q635" s="102">
        <v>1</v>
      </c>
      <c r="R635" s="112">
        <f>Q635/1</f>
        <v>1</v>
      </c>
      <c r="S635" s="112"/>
      <c r="T635" s="112"/>
    </row>
    <row r="636" spans="1:20">
      <c r="A636" s="103">
        <v>44403</v>
      </c>
      <c r="B636" s="105" t="s">
        <v>352</v>
      </c>
      <c r="C636" s="102" t="s">
        <v>155</v>
      </c>
      <c r="D636" s="102" t="s">
        <v>163</v>
      </c>
      <c r="E636" s="102" t="s">
        <v>166</v>
      </c>
      <c r="F636" s="102">
        <v>21</v>
      </c>
      <c r="Q636" s="102">
        <v>6</v>
      </c>
      <c r="R636" s="112">
        <f>Q636/6</f>
        <v>1</v>
      </c>
      <c r="S636" s="112"/>
      <c r="T636" s="112"/>
    </row>
    <row r="637" spans="1:20">
      <c r="A637" s="103">
        <v>44403</v>
      </c>
      <c r="B637" s="102" t="s">
        <v>353</v>
      </c>
      <c r="C637" s="102" t="s">
        <v>154</v>
      </c>
      <c r="D637" s="102" t="s">
        <v>163</v>
      </c>
      <c r="E637" s="102" t="s">
        <v>166</v>
      </c>
      <c r="F637" s="102">
        <v>21</v>
      </c>
      <c r="Q637" s="102">
        <v>1</v>
      </c>
      <c r="R637" s="112">
        <f>Q637/1</f>
        <v>1</v>
      </c>
      <c r="S637" s="112"/>
      <c r="T637" s="112"/>
    </row>
    <row r="638" spans="1:20">
      <c r="A638" s="103">
        <v>44403</v>
      </c>
      <c r="B638" s="105" t="s">
        <v>326</v>
      </c>
      <c r="C638" s="102" t="s">
        <v>155</v>
      </c>
      <c r="D638" s="102" t="s">
        <v>163</v>
      </c>
      <c r="E638" s="102" t="s">
        <v>166</v>
      </c>
      <c r="F638" s="102">
        <v>21</v>
      </c>
      <c r="Q638" s="102">
        <v>6</v>
      </c>
      <c r="R638" s="112">
        <f>Q638/6</f>
        <v>1</v>
      </c>
      <c r="S638" s="112"/>
      <c r="T638" s="112"/>
    </row>
    <row r="639" spans="1:20">
      <c r="A639" s="103">
        <v>44403</v>
      </c>
      <c r="B639" s="102" t="s">
        <v>327</v>
      </c>
      <c r="C639" s="102" t="s">
        <v>154</v>
      </c>
      <c r="D639" s="102" t="s">
        <v>163</v>
      </c>
      <c r="E639" s="102" t="s">
        <v>166</v>
      </c>
      <c r="F639" s="102">
        <v>21</v>
      </c>
      <c r="Q639" s="102">
        <v>1</v>
      </c>
      <c r="R639" s="112">
        <f>Q639/1</f>
        <v>1</v>
      </c>
      <c r="S639" s="112"/>
      <c r="T639" s="112"/>
    </row>
    <row r="640" spans="1:20">
      <c r="A640" s="103">
        <v>44403</v>
      </c>
      <c r="B640" s="105" t="s">
        <v>328</v>
      </c>
      <c r="C640" s="102" t="s">
        <v>155</v>
      </c>
      <c r="D640" s="102" t="s">
        <v>163</v>
      </c>
      <c r="E640" s="102" t="s">
        <v>166</v>
      </c>
      <c r="F640" s="102">
        <v>21</v>
      </c>
      <c r="Q640" s="102">
        <v>6</v>
      </c>
      <c r="R640" s="112">
        <f>Q640/6</f>
        <v>1</v>
      </c>
      <c r="S640" s="112"/>
      <c r="T640" s="112"/>
    </row>
    <row r="641" spans="1:20">
      <c r="A641" s="103">
        <v>44403</v>
      </c>
      <c r="B641" s="102" t="s">
        <v>329</v>
      </c>
      <c r="C641" s="102" t="s">
        <v>154</v>
      </c>
      <c r="D641" s="102" t="s">
        <v>163</v>
      </c>
      <c r="E641" s="102" t="s">
        <v>166</v>
      </c>
      <c r="F641" s="102">
        <v>21</v>
      </c>
      <c r="Q641" s="102">
        <v>1</v>
      </c>
      <c r="R641" s="112">
        <f>Q641/1</f>
        <v>1</v>
      </c>
      <c r="S641" s="112"/>
      <c r="T641" s="112"/>
    </row>
    <row r="642" spans="1:20">
      <c r="A642" s="103">
        <v>44404</v>
      </c>
      <c r="B642" s="102" t="s">
        <v>302</v>
      </c>
      <c r="C642" s="102" t="s">
        <v>155</v>
      </c>
      <c r="D642" s="102" t="s">
        <v>161</v>
      </c>
      <c r="E642" s="102" t="s">
        <v>166</v>
      </c>
      <c r="F642" s="102">
        <v>22</v>
      </c>
      <c r="G642" s="102">
        <v>1000</v>
      </c>
      <c r="H642" s="102">
        <v>2.5299999999999998</v>
      </c>
      <c r="I642" s="102">
        <v>0</v>
      </c>
      <c r="J642" s="102">
        <v>0</v>
      </c>
      <c r="K642" s="102">
        <v>2.5299999999999998</v>
      </c>
      <c r="L642" s="102">
        <v>23.5</v>
      </c>
    </row>
    <row r="643" spans="1:20">
      <c r="A643" s="103">
        <v>44404</v>
      </c>
      <c r="B643" s="102" t="s">
        <v>303</v>
      </c>
      <c r="C643" s="102" t="s">
        <v>154</v>
      </c>
      <c r="D643" s="102" t="s">
        <v>161</v>
      </c>
      <c r="E643" s="102" t="s">
        <v>166</v>
      </c>
      <c r="F643" s="102">
        <v>22</v>
      </c>
      <c r="G643" s="102">
        <v>1000</v>
      </c>
      <c r="H643" s="102">
        <v>2.5299999999999998</v>
      </c>
      <c r="I643" s="102">
        <v>0</v>
      </c>
      <c r="J643" s="102">
        <v>0</v>
      </c>
      <c r="K643" s="102">
        <v>2.5299999999999998</v>
      </c>
      <c r="L643" s="102">
        <v>23.5</v>
      </c>
    </row>
    <row r="644" spans="1:20">
      <c r="A644" s="103">
        <v>44404</v>
      </c>
      <c r="B644" s="102" t="s">
        <v>305</v>
      </c>
      <c r="C644" s="102" t="s">
        <v>155</v>
      </c>
      <c r="D644" s="102" t="s">
        <v>161</v>
      </c>
      <c r="E644" s="102" t="s">
        <v>166</v>
      </c>
      <c r="F644" s="102">
        <v>22</v>
      </c>
      <c r="G644" s="102">
        <v>1000</v>
      </c>
      <c r="H644" s="102">
        <v>2.5299999999999998</v>
      </c>
      <c r="I644" s="102">
        <v>0</v>
      </c>
      <c r="J644" s="102">
        <v>0</v>
      </c>
      <c r="K644" s="102">
        <v>2.5299999999999998</v>
      </c>
      <c r="L644" s="102">
        <v>23.5</v>
      </c>
    </row>
    <row r="645" spans="1:20">
      <c r="A645" s="103">
        <v>44404</v>
      </c>
      <c r="B645" s="102" t="s">
        <v>304</v>
      </c>
      <c r="C645" s="102" t="s">
        <v>154</v>
      </c>
      <c r="D645" s="102" t="s">
        <v>161</v>
      </c>
      <c r="E645" s="102" t="s">
        <v>166</v>
      </c>
      <c r="F645" s="102">
        <v>22</v>
      </c>
      <c r="G645" s="102">
        <v>1000</v>
      </c>
      <c r="H645" s="102">
        <v>2.5299999999999998</v>
      </c>
      <c r="I645" s="102">
        <v>0</v>
      </c>
      <c r="J645" s="102">
        <v>0</v>
      </c>
      <c r="K645" s="102">
        <v>2.5299999999999998</v>
      </c>
      <c r="L645" s="102">
        <v>23.5</v>
      </c>
    </row>
    <row r="646" spans="1:20">
      <c r="A646" s="103">
        <v>44404</v>
      </c>
      <c r="B646" s="102" t="s">
        <v>306</v>
      </c>
      <c r="C646" s="102" t="s">
        <v>154</v>
      </c>
      <c r="D646" s="102" t="s">
        <v>162</v>
      </c>
      <c r="E646" s="102" t="s">
        <v>167</v>
      </c>
      <c r="F646" s="102">
        <v>22</v>
      </c>
      <c r="G646" s="102">
        <v>450</v>
      </c>
      <c r="H646" s="102">
        <v>1.94</v>
      </c>
      <c r="I646" s="107">
        <v>0</v>
      </c>
      <c r="J646" s="107">
        <v>0</v>
      </c>
      <c r="K646" s="102">
        <v>1.94</v>
      </c>
      <c r="L646" s="102">
        <v>23.4</v>
      </c>
    </row>
    <row r="647" spans="1:20">
      <c r="A647" s="103">
        <v>44404</v>
      </c>
      <c r="B647" s="102" t="s">
        <v>307</v>
      </c>
      <c r="C647" s="102" t="s">
        <v>155</v>
      </c>
      <c r="D647" s="102" t="s">
        <v>162</v>
      </c>
      <c r="E647" s="102" t="s">
        <v>167</v>
      </c>
      <c r="F647" s="102">
        <v>22</v>
      </c>
      <c r="G647" s="102">
        <v>450</v>
      </c>
      <c r="H647" s="102">
        <v>1.94</v>
      </c>
      <c r="I647" s="107">
        <v>0</v>
      </c>
      <c r="J647" s="107">
        <v>0</v>
      </c>
      <c r="K647" s="102">
        <v>1.94</v>
      </c>
      <c r="L647" s="102">
        <v>23.4</v>
      </c>
    </row>
    <row r="648" spans="1:20">
      <c r="A648" s="103">
        <v>44404</v>
      </c>
      <c r="B648" s="102" t="s">
        <v>308</v>
      </c>
      <c r="C648" s="102" t="s">
        <v>154</v>
      </c>
      <c r="D648" s="102" t="s">
        <v>162</v>
      </c>
      <c r="E648" s="102" t="s">
        <v>167</v>
      </c>
      <c r="F648" s="102">
        <v>22</v>
      </c>
      <c r="G648" s="102">
        <v>550</v>
      </c>
      <c r="H648" s="102">
        <v>2.13</v>
      </c>
      <c r="I648" s="107">
        <v>0</v>
      </c>
      <c r="J648" s="107">
        <v>0</v>
      </c>
      <c r="K648" s="102">
        <v>2.13</v>
      </c>
      <c r="L648" s="102">
        <v>23.4</v>
      </c>
    </row>
    <row r="649" spans="1:20">
      <c r="A649" s="103">
        <v>44404</v>
      </c>
      <c r="B649" s="102" t="s">
        <v>309</v>
      </c>
      <c r="C649" s="102" t="s">
        <v>155</v>
      </c>
      <c r="D649" s="102" t="s">
        <v>162</v>
      </c>
      <c r="E649" s="102" t="s">
        <v>167</v>
      </c>
      <c r="F649" s="102">
        <v>22</v>
      </c>
      <c r="G649" s="102">
        <v>550</v>
      </c>
      <c r="H649" s="102">
        <v>2.13</v>
      </c>
      <c r="I649" s="107">
        <v>0</v>
      </c>
      <c r="J649" s="107">
        <v>0</v>
      </c>
      <c r="K649" s="102">
        <v>2.13</v>
      </c>
      <c r="L649" s="102">
        <v>23.4</v>
      </c>
    </row>
    <row r="650" spans="1:20">
      <c r="A650" s="103">
        <v>44404</v>
      </c>
      <c r="B650" s="102" t="s">
        <v>311</v>
      </c>
      <c r="C650" s="102" t="s">
        <v>154</v>
      </c>
      <c r="D650" s="102" t="s">
        <v>163</v>
      </c>
      <c r="E650" s="102" t="s">
        <v>166</v>
      </c>
      <c r="F650" s="102">
        <v>22</v>
      </c>
      <c r="G650" s="102">
        <v>950</v>
      </c>
      <c r="H650" s="102">
        <v>1.88</v>
      </c>
      <c r="I650" s="102">
        <f>((1.9-H650)*5.7/(1.9-0.65))</f>
        <v>9.1200000000000087E-2</v>
      </c>
      <c r="J650" s="106">
        <f>I650*6</f>
        <v>0.54720000000000057</v>
      </c>
      <c r="K650" s="102">
        <v>1.9</v>
      </c>
      <c r="L650" s="102">
        <v>23.8</v>
      </c>
    </row>
    <row r="651" spans="1:20">
      <c r="A651" s="103">
        <v>44404</v>
      </c>
      <c r="B651" s="102" t="s">
        <v>310</v>
      </c>
      <c r="C651" s="102" t="s">
        <v>155</v>
      </c>
      <c r="D651" s="102" t="s">
        <v>163</v>
      </c>
      <c r="E651" s="102" t="s">
        <v>166</v>
      </c>
      <c r="F651" s="102">
        <v>22</v>
      </c>
      <c r="G651" s="102">
        <v>950</v>
      </c>
      <c r="H651" s="102">
        <v>1.88</v>
      </c>
      <c r="I651" s="102">
        <f t="shared" ref="I651:I653" si="121">((1.9-H651)*5.7/(1.9-0.65))</f>
        <v>9.1200000000000087E-2</v>
      </c>
      <c r="J651" s="106">
        <f t="shared" ref="J651:J653" si="122">I651*6</f>
        <v>0.54720000000000057</v>
      </c>
      <c r="K651" s="102">
        <v>1.9</v>
      </c>
      <c r="L651" s="102">
        <v>23.8</v>
      </c>
    </row>
    <row r="652" spans="1:20">
      <c r="A652" s="103">
        <v>44404</v>
      </c>
      <c r="B652" s="102" t="s">
        <v>313</v>
      </c>
      <c r="C652" s="102" t="s">
        <v>155</v>
      </c>
      <c r="D652" s="102" t="s">
        <v>163</v>
      </c>
      <c r="E652" s="102" t="s">
        <v>166</v>
      </c>
      <c r="F652" s="102">
        <v>22</v>
      </c>
      <c r="G652" s="102">
        <v>950</v>
      </c>
      <c r="H652" s="102">
        <v>1.88</v>
      </c>
      <c r="I652" s="102">
        <f t="shared" si="121"/>
        <v>9.1200000000000087E-2</v>
      </c>
      <c r="J652" s="106">
        <f t="shared" si="122"/>
        <v>0.54720000000000057</v>
      </c>
      <c r="K652" s="102">
        <v>1.9</v>
      </c>
      <c r="L652" s="102">
        <v>23.8</v>
      </c>
    </row>
    <row r="653" spans="1:20">
      <c r="A653" s="103">
        <v>44404</v>
      </c>
      <c r="B653" s="102" t="s">
        <v>312</v>
      </c>
      <c r="C653" s="102" t="s">
        <v>154</v>
      </c>
      <c r="D653" s="102" t="s">
        <v>163</v>
      </c>
      <c r="E653" s="102" t="s">
        <v>166</v>
      </c>
      <c r="F653" s="102">
        <v>22</v>
      </c>
      <c r="G653" s="102">
        <v>950</v>
      </c>
      <c r="H653" s="102">
        <v>1.88</v>
      </c>
      <c r="I653" s="102">
        <f t="shared" si="121"/>
        <v>9.1200000000000087E-2</v>
      </c>
      <c r="J653" s="106">
        <f t="shared" si="122"/>
        <v>0.54720000000000057</v>
      </c>
      <c r="K653" s="102">
        <v>1.9</v>
      </c>
      <c r="L653" s="102">
        <v>23.8</v>
      </c>
    </row>
    <row r="654" spans="1:20">
      <c r="A654" s="103">
        <v>44404</v>
      </c>
      <c r="B654" s="102" t="s">
        <v>315</v>
      </c>
      <c r="C654" s="102" t="s">
        <v>155</v>
      </c>
      <c r="D654" s="102" t="s">
        <v>161</v>
      </c>
      <c r="E654" s="102" t="s">
        <v>167</v>
      </c>
      <c r="F654" s="102">
        <v>22</v>
      </c>
      <c r="G654" s="102">
        <v>560</v>
      </c>
      <c r="H654" s="102">
        <v>2.0099999999999998</v>
      </c>
      <c r="I654" s="102">
        <v>0</v>
      </c>
      <c r="J654" s="102">
        <v>0</v>
      </c>
      <c r="K654" s="102">
        <v>2.0099999999999998</v>
      </c>
      <c r="L654" s="102">
        <v>24</v>
      </c>
    </row>
    <row r="655" spans="1:20">
      <c r="A655" s="103">
        <v>44404</v>
      </c>
      <c r="B655" s="102" t="s">
        <v>314</v>
      </c>
      <c r="C655" s="102" t="s">
        <v>154</v>
      </c>
      <c r="D655" s="102" t="s">
        <v>161</v>
      </c>
      <c r="E655" s="102" t="s">
        <v>167</v>
      </c>
      <c r="F655" s="102">
        <v>22</v>
      </c>
      <c r="G655" s="102">
        <v>560</v>
      </c>
      <c r="H655" s="102">
        <v>2.0099999999999998</v>
      </c>
      <c r="I655" s="102">
        <v>0</v>
      </c>
      <c r="J655" s="102">
        <v>0</v>
      </c>
      <c r="K655" s="102">
        <v>2.0099999999999998</v>
      </c>
      <c r="L655" s="102">
        <v>23</v>
      </c>
    </row>
    <row r="656" spans="1:20">
      <c r="A656" s="103">
        <v>44404</v>
      </c>
      <c r="B656" s="102" t="s">
        <v>317</v>
      </c>
      <c r="C656" s="102" t="s">
        <v>155</v>
      </c>
      <c r="D656" s="102" t="s">
        <v>161</v>
      </c>
      <c r="E656" s="102" t="s">
        <v>167</v>
      </c>
      <c r="F656" s="102">
        <v>22</v>
      </c>
      <c r="G656" s="102">
        <v>610</v>
      </c>
      <c r="H656" s="102">
        <v>2.31</v>
      </c>
      <c r="I656" s="102">
        <v>0</v>
      </c>
      <c r="J656" s="102">
        <v>0</v>
      </c>
      <c r="K656" s="102">
        <v>2.31</v>
      </c>
      <c r="L656" s="102">
        <v>24.4</v>
      </c>
    </row>
    <row r="657" spans="1:12">
      <c r="A657" s="103">
        <v>44404</v>
      </c>
      <c r="B657" s="102" t="s">
        <v>316</v>
      </c>
      <c r="C657" s="102" t="s">
        <v>154</v>
      </c>
      <c r="D657" s="102" t="s">
        <v>161</v>
      </c>
      <c r="E657" s="102" t="s">
        <v>167</v>
      </c>
      <c r="F657" s="102">
        <v>22</v>
      </c>
      <c r="G657" s="102">
        <v>610</v>
      </c>
      <c r="H657" s="102">
        <v>2.31</v>
      </c>
      <c r="I657" s="102">
        <v>0</v>
      </c>
      <c r="J657" s="102">
        <v>0</v>
      </c>
      <c r="K657" s="102">
        <v>2.31</v>
      </c>
      <c r="L657" s="102">
        <v>24.4</v>
      </c>
    </row>
    <row r="658" spans="1:12">
      <c r="A658" s="103">
        <v>44404</v>
      </c>
      <c r="B658" s="102" t="s">
        <v>294</v>
      </c>
      <c r="C658" s="102" t="s">
        <v>154</v>
      </c>
      <c r="D658" s="102" t="s">
        <v>162</v>
      </c>
      <c r="E658" s="102" t="s">
        <v>166</v>
      </c>
      <c r="F658" s="102">
        <v>22</v>
      </c>
      <c r="G658" s="102">
        <v>985</v>
      </c>
      <c r="H658" s="102">
        <v>1.96</v>
      </c>
      <c r="I658" s="107">
        <v>0</v>
      </c>
      <c r="J658" s="107">
        <v>0</v>
      </c>
      <c r="K658" s="102">
        <v>1.96</v>
      </c>
      <c r="L658" s="102">
        <v>24.3</v>
      </c>
    </row>
    <row r="659" spans="1:12">
      <c r="A659" s="103">
        <v>44404</v>
      </c>
      <c r="B659" s="102" t="s">
        <v>295</v>
      </c>
      <c r="C659" s="102" t="s">
        <v>155</v>
      </c>
      <c r="D659" s="102" t="s">
        <v>162</v>
      </c>
      <c r="E659" s="102" t="s">
        <v>166</v>
      </c>
      <c r="F659" s="102">
        <v>22</v>
      </c>
      <c r="G659" s="102">
        <v>985</v>
      </c>
      <c r="H659" s="102">
        <v>1.96</v>
      </c>
      <c r="I659" s="107">
        <v>0</v>
      </c>
      <c r="J659" s="107">
        <v>0</v>
      </c>
      <c r="K659" s="102">
        <v>1.96</v>
      </c>
      <c r="L659" s="102">
        <v>24.3</v>
      </c>
    </row>
    <row r="660" spans="1:12">
      <c r="A660" s="103">
        <v>44404</v>
      </c>
      <c r="B660" s="102" t="s">
        <v>296</v>
      </c>
      <c r="C660" s="102" t="s">
        <v>155</v>
      </c>
      <c r="D660" s="102" t="s">
        <v>162</v>
      </c>
      <c r="E660" s="102" t="s">
        <v>166</v>
      </c>
      <c r="F660" s="102">
        <v>22</v>
      </c>
      <c r="G660" s="102">
        <v>985</v>
      </c>
      <c r="H660" s="102">
        <v>1.96</v>
      </c>
      <c r="I660" s="107">
        <v>0</v>
      </c>
      <c r="J660" s="107">
        <v>0</v>
      </c>
      <c r="K660" s="102">
        <v>1.96</v>
      </c>
      <c r="L660" s="102">
        <v>24.3</v>
      </c>
    </row>
    <row r="661" spans="1:12">
      <c r="A661" s="103">
        <v>44404</v>
      </c>
      <c r="B661" s="102" t="s">
        <v>297</v>
      </c>
      <c r="C661" s="102" t="s">
        <v>154</v>
      </c>
      <c r="D661" s="102" t="s">
        <v>162</v>
      </c>
      <c r="E661" s="102" t="s">
        <v>166</v>
      </c>
      <c r="F661" s="102">
        <v>22</v>
      </c>
      <c r="G661" s="102">
        <v>985</v>
      </c>
      <c r="H661" s="102">
        <v>1.96</v>
      </c>
      <c r="I661" s="107">
        <v>0</v>
      </c>
      <c r="J661" s="107">
        <v>0</v>
      </c>
      <c r="K661" s="102">
        <v>1.96</v>
      </c>
      <c r="L661" s="102">
        <v>24.3</v>
      </c>
    </row>
    <row r="662" spans="1:12">
      <c r="A662" s="103">
        <v>44404</v>
      </c>
      <c r="B662" s="102" t="s">
        <v>298</v>
      </c>
      <c r="C662" s="102" t="s">
        <v>155</v>
      </c>
      <c r="D662" s="102" t="s">
        <v>163</v>
      </c>
      <c r="E662" s="102" t="s">
        <v>167</v>
      </c>
      <c r="F662" s="102">
        <v>22</v>
      </c>
      <c r="G662" s="102">
        <v>800</v>
      </c>
      <c r="H662" s="102">
        <v>1.95</v>
      </c>
      <c r="I662" s="102">
        <v>0</v>
      </c>
      <c r="J662" s="107">
        <f>I662*3</f>
        <v>0</v>
      </c>
      <c r="K662" s="102">
        <v>1.95</v>
      </c>
      <c r="L662" s="102">
        <v>24.1</v>
      </c>
    </row>
    <row r="663" spans="1:12">
      <c r="A663" s="103">
        <v>44404</v>
      </c>
      <c r="B663" s="102" t="s">
        <v>299</v>
      </c>
      <c r="C663" s="102" t="s">
        <v>154</v>
      </c>
      <c r="D663" s="102" t="s">
        <v>163</v>
      </c>
      <c r="E663" s="102" t="s">
        <v>167</v>
      </c>
      <c r="F663" s="102">
        <v>22</v>
      </c>
      <c r="G663" s="102">
        <v>800</v>
      </c>
      <c r="H663" s="102">
        <v>1.95</v>
      </c>
      <c r="I663" s="102">
        <v>0</v>
      </c>
      <c r="J663" s="107">
        <f t="shared" ref="J663:J665" si="123">I663*3</f>
        <v>0</v>
      </c>
      <c r="K663" s="102">
        <v>1.95</v>
      </c>
      <c r="L663" s="102">
        <v>24.1</v>
      </c>
    </row>
    <row r="664" spans="1:12">
      <c r="A664" s="103">
        <v>44404</v>
      </c>
      <c r="B664" s="102" t="s">
        <v>300</v>
      </c>
      <c r="C664" s="102" t="s">
        <v>155</v>
      </c>
      <c r="D664" s="102" t="s">
        <v>163</v>
      </c>
      <c r="E664" s="102" t="s">
        <v>167</v>
      </c>
      <c r="F664" s="102">
        <v>22</v>
      </c>
      <c r="G664" s="102">
        <v>590</v>
      </c>
      <c r="H664" s="102">
        <v>2.19</v>
      </c>
      <c r="I664" s="102">
        <v>0</v>
      </c>
      <c r="J664" s="107">
        <f t="shared" si="123"/>
        <v>0</v>
      </c>
      <c r="K664" s="102">
        <v>2.19</v>
      </c>
      <c r="L664" s="102">
        <v>24.1</v>
      </c>
    </row>
    <row r="665" spans="1:12">
      <c r="A665" s="103">
        <v>44404</v>
      </c>
      <c r="B665" s="102" t="s">
        <v>301</v>
      </c>
      <c r="C665" s="102" t="s">
        <v>154</v>
      </c>
      <c r="D665" s="102" t="s">
        <v>163</v>
      </c>
      <c r="E665" s="102" t="s">
        <v>167</v>
      </c>
      <c r="F665" s="102">
        <v>22</v>
      </c>
      <c r="G665" s="102">
        <v>590</v>
      </c>
      <c r="H665" s="102">
        <v>2.19</v>
      </c>
      <c r="I665" s="102">
        <v>0</v>
      </c>
      <c r="J665" s="107">
        <f t="shared" si="123"/>
        <v>0</v>
      </c>
      <c r="K665" s="102">
        <v>2.19</v>
      </c>
      <c r="L665" s="102">
        <v>24.1</v>
      </c>
    </row>
    <row r="666" spans="1:12">
      <c r="A666" s="103">
        <v>44404</v>
      </c>
      <c r="B666" s="102" t="s">
        <v>342</v>
      </c>
      <c r="C666" s="102" t="s">
        <v>155</v>
      </c>
      <c r="D666" s="102" t="s">
        <v>161</v>
      </c>
      <c r="E666" s="102" t="s">
        <v>166</v>
      </c>
      <c r="F666" s="102">
        <v>22</v>
      </c>
      <c r="G666" s="102">
        <v>900</v>
      </c>
      <c r="H666" s="102">
        <v>2.37</v>
      </c>
      <c r="I666" s="102">
        <v>0</v>
      </c>
      <c r="J666" s="102">
        <v>0</v>
      </c>
      <c r="K666" s="102">
        <v>2.37</v>
      </c>
      <c r="L666" s="102">
        <v>24.1</v>
      </c>
    </row>
    <row r="667" spans="1:12">
      <c r="A667" s="103">
        <v>44404</v>
      </c>
      <c r="B667" s="102" t="s">
        <v>343</v>
      </c>
      <c r="C667" s="102" t="s">
        <v>154</v>
      </c>
      <c r="D667" s="102" t="s">
        <v>161</v>
      </c>
      <c r="E667" s="102" t="s">
        <v>166</v>
      </c>
      <c r="F667" s="102">
        <v>22</v>
      </c>
      <c r="G667" s="102">
        <v>900</v>
      </c>
      <c r="H667" s="102">
        <v>2.37</v>
      </c>
      <c r="I667" s="102">
        <v>0</v>
      </c>
      <c r="J667" s="102">
        <v>0</v>
      </c>
      <c r="K667" s="102">
        <v>2.37</v>
      </c>
      <c r="L667" s="102">
        <v>24.1</v>
      </c>
    </row>
    <row r="668" spans="1:12">
      <c r="A668" s="103">
        <v>44404</v>
      </c>
      <c r="B668" s="102" t="s">
        <v>344</v>
      </c>
      <c r="C668" s="102" t="s">
        <v>155</v>
      </c>
      <c r="D668" s="102" t="s">
        <v>161</v>
      </c>
      <c r="E668" s="102" t="s">
        <v>166</v>
      </c>
      <c r="F668" s="102">
        <v>22</v>
      </c>
      <c r="G668" s="102">
        <v>900</v>
      </c>
      <c r="H668" s="102">
        <v>2.37</v>
      </c>
      <c r="I668" s="102">
        <v>0</v>
      </c>
      <c r="J668" s="102">
        <v>0</v>
      </c>
      <c r="K668" s="102">
        <v>2.37</v>
      </c>
      <c r="L668" s="102">
        <v>24.1</v>
      </c>
    </row>
    <row r="669" spans="1:12">
      <c r="A669" s="103">
        <v>44404</v>
      </c>
      <c r="B669" s="102" t="s">
        <v>345</v>
      </c>
      <c r="C669" s="102" t="s">
        <v>154</v>
      </c>
      <c r="D669" s="102" t="s">
        <v>161</v>
      </c>
      <c r="E669" s="102" t="s">
        <v>166</v>
      </c>
      <c r="F669" s="102">
        <v>22</v>
      </c>
      <c r="G669" s="102">
        <v>900</v>
      </c>
      <c r="H669" s="102">
        <v>2.37</v>
      </c>
      <c r="I669" s="102">
        <v>0</v>
      </c>
      <c r="J669" s="102">
        <v>0</v>
      </c>
      <c r="K669" s="102">
        <v>2.37</v>
      </c>
      <c r="L669" s="102">
        <v>24.1</v>
      </c>
    </row>
    <row r="670" spans="1:12">
      <c r="A670" s="103">
        <v>44404</v>
      </c>
      <c r="B670" s="102" t="s">
        <v>346</v>
      </c>
      <c r="C670" s="102" t="s">
        <v>154</v>
      </c>
      <c r="D670" s="102" t="s">
        <v>162</v>
      </c>
      <c r="E670" s="102" t="s">
        <v>167</v>
      </c>
      <c r="F670" s="102">
        <v>22</v>
      </c>
      <c r="G670" s="102">
        <v>710</v>
      </c>
      <c r="H670" s="102">
        <v>1.99</v>
      </c>
      <c r="I670" s="107">
        <v>0</v>
      </c>
      <c r="J670" s="107">
        <v>0</v>
      </c>
      <c r="K670" s="102">
        <v>1.99</v>
      </c>
      <c r="L670" s="102">
        <v>23.8</v>
      </c>
    </row>
    <row r="671" spans="1:12">
      <c r="A671" s="103">
        <v>44404</v>
      </c>
      <c r="B671" s="105" t="s">
        <v>347</v>
      </c>
      <c r="C671" s="102" t="s">
        <v>155</v>
      </c>
      <c r="D671" s="102" t="s">
        <v>162</v>
      </c>
      <c r="E671" s="102" t="s">
        <v>167</v>
      </c>
      <c r="F671" s="102">
        <v>22</v>
      </c>
      <c r="G671" s="102">
        <v>710</v>
      </c>
      <c r="H671" s="102">
        <v>1.99</v>
      </c>
      <c r="I671" s="107">
        <v>0</v>
      </c>
      <c r="J671" s="107">
        <v>0</v>
      </c>
      <c r="K671" s="102">
        <v>1.99</v>
      </c>
      <c r="L671" s="102">
        <v>23.8</v>
      </c>
    </row>
    <row r="672" spans="1:12">
      <c r="A672" s="103">
        <v>44404</v>
      </c>
      <c r="B672" s="102" t="s">
        <v>348</v>
      </c>
      <c r="C672" s="102" t="s">
        <v>154</v>
      </c>
      <c r="D672" s="102" t="s">
        <v>162</v>
      </c>
      <c r="E672" s="102" t="s">
        <v>167</v>
      </c>
      <c r="F672" s="102">
        <v>22</v>
      </c>
      <c r="G672" s="102">
        <v>520</v>
      </c>
      <c r="H672" s="102">
        <v>1.88</v>
      </c>
      <c r="I672" s="107">
        <v>0</v>
      </c>
      <c r="J672" s="107">
        <v>0</v>
      </c>
      <c r="K672" s="102">
        <v>1.88</v>
      </c>
      <c r="L672" s="102">
        <v>23.4</v>
      </c>
    </row>
    <row r="673" spans="1:12">
      <c r="A673" s="103">
        <v>44404</v>
      </c>
      <c r="B673" s="105" t="s">
        <v>349</v>
      </c>
      <c r="C673" s="102" t="s">
        <v>155</v>
      </c>
      <c r="D673" s="102" t="s">
        <v>162</v>
      </c>
      <c r="E673" s="102" t="s">
        <v>167</v>
      </c>
      <c r="F673" s="102">
        <v>22</v>
      </c>
      <c r="G673" s="102">
        <v>520</v>
      </c>
      <c r="H673" s="102">
        <v>1.88</v>
      </c>
      <c r="I673" s="107">
        <v>0</v>
      </c>
      <c r="J673" s="107">
        <v>0</v>
      </c>
      <c r="K673" s="102">
        <v>1.88</v>
      </c>
      <c r="L673" s="102">
        <v>23.4</v>
      </c>
    </row>
    <row r="674" spans="1:12">
      <c r="A674" s="103">
        <v>44404</v>
      </c>
      <c r="B674" s="102" t="s">
        <v>338</v>
      </c>
      <c r="C674" s="102" t="s">
        <v>155</v>
      </c>
      <c r="D674" s="102" t="s">
        <v>163</v>
      </c>
      <c r="E674" s="102" t="s">
        <v>167</v>
      </c>
      <c r="F674" s="102">
        <v>22</v>
      </c>
      <c r="G674" s="102">
        <v>635</v>
      </c>
      <c r="H674" s="102">
        <v>1.81</v>
      </c>
      <c r="I674" s="102">
        <f t="shared" ref="I674:I677" si="124">((1.9-H674)*5.7/(1.9-0.65))</f>
        <v>0.41039999999999938</v>
      </c>
      <c r="J674" s="106">
        <f t="shared" ref="J674:J677" si="125">I674*3</f>
        <v>1.2311999999999981</v>
      </c>
      <c r="K674" s="102">
        <v>1.93</v>
      </c>
      <c r="L674" s="102">
        <v>22.9</v>
      </c>
    </row>
    <row r="675" spans="1:12">
      <c r="A675" s="103">
        <v>44404</v>
      </c>
      <c r="B675" s="102" t="s">
        <v>339</v>
      </c>
      <c r="C675" s="102" t="s">
        <v>154</v>
      </c>
      <c r="D675" s="102" t="s">
        <v>163</v>
      </c>
      <c r="E675" s="102" t="s">
        <v>167</v>
      </c>
      <c r="F675" s="102">
        <v>22</v>
      </c>
      <c r="G675" s="102">
        <v>635</v>
      </c>
      <c r="H675" s="102">
        <v>1.81</v>
      </c>
      <c r="I675" s="102">
        <f t="shared" si="124"/>
        <v>0.41039999999999938</v>
      </c>
      <c r="J675" s="106">
        <f t="shared" si="125"/>
        <v>1.2311999999999981</v>
      </c>
      <c r="K675" s="102">
        <v>1.93</v>
      </c>
      <c r="L675" s="102">
        <v>22.9</v>
      </c>
    </row>
    <row r="676" spans="1:12">
      <c r="A676" s="103">
        <v>44404</v>
      </c>
      <c r="B676" s="102" t="s">
        <v>341</v>
      </c>
      <c r="C676" s="102" t="s">
        <v>155</v>
      </c>
      <c r="D676" s="102" t="s">
        <v>163</v>
      </c>
      <c r="E676" s="102" t="s">
        <v>167</v>
      </c>
      <c r="F676" s="102">
        <v>22</v>
      </c>
      <c r="G676" s="102">
        <v>630</v>
      </c>
      <c r="H676" s="102">
        <v>1.9</v>
      </c>
      <c r="I676" s="102">
        <f t="shared" si="124"/>
        <v>0</v>
      </c>
      <c r="J676" s="107">
        <f t="shared" si="125"/>
        <v>0</v>
      </c>
      <c r="K676" s="102">
        <v>1.9</v>
      </c>
      <c r="L676" s="102">
        <v>22.7</v>
      </c>
    </row>
    <row r="677" spans="1:12">
      <c r="A677" s="103">
        <v>44404</v>
      </c>
      <c r="B677" s="102" t="s">
        <v>340</v>
      </c>
      <c r="C677" s="102" t="s">
        <v>154</v>
      </c>
      <c r="D677" s="102" t="s">
        <v>163</v>
      </c>
      <c r="E677" s="102" t="s">
        <v>167</v>
      </c>
      <c r="F677" s="102">
        <v>22</v>
      </c>
      <c r="G677" s="102">
        <v>630</v>
      </c>
      <c r="H677" s="102">
        <v>1.9</v>
      </c>
      <c r="I677" s="102">
        <f t="shared" si="124"/>
        <v>0</v>
      </c>
      <c r="J677" s="107">
        <f t="shared" si="125"/>
        <v>0</v>
      </c>
      <c r="K677" s="102">
        <v>1.9</v>
      </c>
      <c r="L677" s="102">
        <v>22.7</v>
      </c>
    </row>
    <row r="678" spans="1:12">
      <c r="A678" s="103">
        <v>44404</v>
      </c>
      <c r="B678" s="102" t="s">
        <v>330</v>
      </c>
      <c r="C678" s="102" t="s">
        <v>154</v>
      </c>
      <c r="D678" s="102" t="s">
        <v>161</v>
      </c>
      <c r="E678" s="102" t="s">
        <v>167</v>
      </c>
      <c r="F678" s="102">
        <v>22</v>
      </c>
      <c r="G678" s="102">
        <v>630</v>
      </c>
      <c r="H678" s="102">
        <v>2.5499999999999998</v>
      </c>
      <c r="I678" s="102">
        <v>0</v>
      </c>
      <c r="J678" s="102">
        <v>0</v>
      </c>
      <c r="K678" s="102">
        <v>2.5499999999999998</v>
      </c>
      <c r="L678" s="102">
        <v>22.4</v>
      </c>
    </row>
    <row r="679" spans="1:12">
      <c r="A679" s="103">
        <v>44404</v>
      </c>
      <c r="B679" s="102" t="s">
        <v>331</v>
      </c>
      <c r="C679" s="102" t="s">
        <v>155</v>
      </c>
      <c r="D679" s="102" t="s">
        <v>161</v>
      </c>
      <c r="E679" s="102" t="s">
        <v>167</v>
      </c>
      <c r="F679" s="102">
        <v>22</v>
      </c>
      <c r="G679" s="102">
        <v>630</v>
      </c>
      <c r="H679" s="102">
        <v>2.5499999999999998</v>
      </c>
      <c r="I679" s="102">
        <v>0</v>
      </c>
      <c r="J679" s="102">
        <v>0</v>
      </c>
      <c r="K679" s="102">
        <v>2.5499999999999998</v>
      </c>
      <c r="L679" s="102">
        <v>22.4</v>
      </c>
    </row>
    <row r="680" spans="1:12">
      <c r="A680" s="103">
        <v>44404</v>
      </c>
      <c r="B680" s="102" t="s">
        <v>332</v>
      </c>
      <c r="C680" s="102" t="s">
        <v>154</v>
      </c>
      <c r="D680" s="102" t="s">
        <v>161</v>
      </c>
      <c r="E680" s="102" t="s">
        <v>167</v>
      </c>
      <c r="F680" s="102">
        <v>22</v>
      </c>
      <c r="G680" s="102">
        <v>670</v>
      </c>
      <c r="H680" s="102">
        <v>2.69</v>
      </c>
      <c r="I680" s="102">
        <v>0</v>
      </c>
      <c r="J680" s="102">
        <v>0</v>
      </c>
      <c r="K680" s="102">
        <v>2.69</v>
      </c>
      <c r="L680" s="102">
        <v>22.2</v>
      </c>
    </row>
    <row r="681" spans="1:12">
      <c r="A681" s="103">
        <v>44404</v>
      </c>
      <c r="B681" s="102" t="s">
        <v>333</v>
      </c>
      <c r="C681" s="102" t="s">
        <v>155</v>
      </c>
      <c r="D681" s="102" t="s">
        <v>161</v>
      </c>
      <c r="E681" s="102" t="s">
        <v>167</v>
      </c>
      <c r="F681" s="102">
        <v>22</v>
      </c>
      <c r="G681" s="102">
        <v>670</v>
      </c>
      <c r="H681" s="102">
        <v>2.69</v>
      </c>
      <c r="I681" s="102">
        <v>0</v>
      </c>
      <c r="J681" s="102">
        <v>0</v>
      </c>
      <c r="K681" s="102">
        <v>2.69</v>
      </c>
      <c r="L681" s="102">
        <v>22.2</v>
      </c>
    </row>
    <row r="682" spans="1:12">
      <c r="A682" s="103">
        <v>44404</v>
      </c>
      <c r="B682" s="116" t="s">
        <v>334</v>
      </c>
      <c r="C682" s="116" t="s">
        <v>155</v>
      </c>
      <c r="D682" s="116" t="s">
        <v>162</v>
      </c>
      <c r="E682" s="116" t="s">
        <v>166</v>
      </c>
      <c r="F682" s="102">
        <v>22</v>
      </c>
      <c r="G682" s="102">
        <v>1200</v>
      </c>
      <c r="H682" s="102">
        <v>1.85</v>
      </c>
      <c r="I682" s="107">
        <v>0</v>
      </c>
      <c r="J682" s="107">
        <v>0</v>
      </c>
      <c r="K682" s="102">
        <v>1.85</v>
      </c>
      <c r="L682" s="102">
        <v>22.6</v>
      </c>
    </row>
    <row r="683" spans="1:12">
      <c r="A683" s="103">
        <v>44404</v>
      </c>
      <c r="B683" s="102" t="s">
        <v>335</v>
      </c>
      <c r="C683" s="102" t="s">
        <v>154</v>
      </c>
      <c r="D683" s="102" t="s">
        <v>162</v>
      </c>
      <c r="E683" s="102" t="s">
        <v>166</v>
      </c>
      <c r="F683" s="102">
        <v>22</v>
      </c>
      <c r="G683" s="102">
        <v>1200</v>
      </c>
      <c r="H683" s="102">
        <v>1.85</v>
      </c>
      <c r="I683" s="107">
        <v>0</v>
      </c>
      <c r="J683" s="107">
        <v>0</v>
      </c>
      <c r="K683" s="102">
        <v>1.85</v>
      </c>
      <c r="L683" s="102">
        <v>22.6</v>
      </c>
    </row>
    <row r="684" spans="1:12">
      <c r="A684" s="103">
        <v>44404</v>
      </c>
      <c r="B684" s="102" t="s">
        <v>336</v>
      </c>
      <c r="C684" s="102" t="s">
        <v>155</v>
      </c>
      <c r="D684" s="102" t="s">
        <v>162</v>
      </c>
      <c r="E684" s="102" t="s">
        <v>166</v>
      </c>
      <c r="F684" s="102">
        <v>22</v>
      </c>
      <c r="G684" s="102">
        <v>1200</v>
      </c>
      <c r="H684" s="102">
        <v>1.85</v>
      </c>
      <c r="I684" s="107">
        <v>0</v>
      </c>
      <c r="J684" s="107">
        <v>0</v>
      </c>
      <c r="K684" s="102">
        <v>1.85</v>
      </c>
      <c r="L684" s="102">
        <v>22.6</v>
      </c>
    </row>
    <row r="685" spans="1:12">
      <c r="A685" s="103">
        <v>44404</v>
      </c>
      <c r="B685" s="102" t="s">
        <v>337</v>
      </c>
      <c r="C685" s="102" t="s">
        <v>154</v>
      </c>
      <c r="D685" s="102" t="s">
        <v>162</v>
      </c>
      <c r="E685" s="102" t="s">
        <v>166</v>
      </c>
      <c r="F685" s="102">
        <v>22</v>
      </c>
      <c r="G685" s="102">
        <v>1200</v>
      </c>
      <c r="H685" s="102">
        <v>1.85</v>
      </c>
      <c r="I685" s="107">
        <v>0</v>
      </c>
      <c r="J685" s="107">
        <v>0</v>
      </c>
      <c r="K685" s="102">
        <v>1.85</v>
      </c>
      <c r="L685" s="102">
        <v>22.6</v>
      </c>
    </row>
    <row r="686" spans="1:12">
      <c r="A686" s="103">
        <v>44404</v>
      </c>
      <c r="B686" s="102" t="s">
        <v>373</v>
      </c>
      <c r="C686" s="102" t="s">
        <v>154</v>
      </c>
      <c r="D686" s="102" t="s">
        <v>161</v>
      </c>
      <c r="E686" s="102" t="s">
        <v>167</v>
      </c>
      <c r="F686" s="102">
        <v>22</v>
      </c>
      <c r="G686" s="102">
        <v>660</v>
      </c>
      <c r="H686" s="102">
        <v>2.2400000000000002</v>
      </c>
      <c r="I686" s="102">
        <v>0</v>
      </c>
      <c r="J686" s="102">
        <v>0</v>
      </c>
      <c r="K686" s="102">
        <v>2.2400000000000002</v>
      </c>
      <c r="L686" s="102">
        <v>22.5</v>
      </c>
    </row>
    <row r="687" spans="1:12">
      <c r="A687" s="103">
        <v>44404</v>
      </c>
      <c r="B687" s="102" t="s">
        <v>372</v>
      </c>
      <c r="C687" s="102" t="s">
        <v>155</v>
      </c>
      <c r="D687" s="102" t="s">
        <v>161</v>
      </c>
      <c r="E687" s="102" t="s">
        <v>167</v>
      </c>
      <c r="F687" s="102">
        <v>22</v>
      </c>
      <c r="G687" s="102">
        <v>660</v>
      </c>
      <c r="H687" s="102">
        <v>2.2400000000000002</v>
      </c>
      <c r="I687" s="102">
        <v>0</v>
      </c>
      <c r="J687" s="102">
        <v>0</v>
      </c>
      <c r="K687" s="102">
        <v>2.2400000000000002</v>
      </c>
      <c r="L687" s="102">
        <v>22.5</v>
      </c>
    </row>
    <row r="688" spans="1:12">
      <c r="A688" s="103">
        <v>44404</v>
      </c>
      <c r="B688" s="102" t="s">
        <v>371</v>
      </c>
      <c r="C688" s="102" t="s">
        <v>387</v>
      </c>
      <c r="D688" s="102" t="s">
        <v>161</v>
      </c>
      <c r="E688" s="102" t="s">
        <v>167</v>
      </c>
      <c r="F688" s="102">
        <v>22</v>
      </c>
      <c r="G688" s="102">
        <v>840</v>
      </c>
      <c r="H688" s="102">
        <v>2.06</v>
      </c>
      <c r="I688" s="102">
        <v>0</v>
      </c>
      <c r="J688" s="102">
        <v>0</v>
      </c>
      <c r="K688" s="102">
        <v>2.06</v>
      </c>
      <c r="L688" s="102">
        <v>22.4</v>
      </c>
    </row>
    <row r="689" spans="1:12">
      <c r="A689" s="103">
        <v>44404</v>
      </c>
      <c r="B689" s="102" t="s">
        <v>370</v>
      </c>
      <c r="C689" s="102" t="s">
        <v>154</v>
      </c>
      <c r="D689" s="102" t="s">
        <v>161</v>
      </c>
      <c r="E689" s="102" t="s">
        <v>167</v>
      </c>
      <c r="F689" s="102">
        <v>22</v>
      </c>
      <c r="G689" s="102">
        <v>840</v>
      </c>
      <c r="H689" s="102">
        <v>2.06</v>
      </c>
      <c r="I689" s="102">
        <v>0</v>
      </c>
      <c r="J689" s="102">
        <v>0</v>
      </c>
      <c r="K689" s="102">
        <v>2.06</v>
      </c>
      <c r="L689" s="102">
        <v>22.4</v>
      </c>
    </row>
    <row r="690" spans="1:12">
      <c r="A690" s="103">
        <v>44404</v>
      </c>
      <c r="B690" s="117" t="s">
        <v>322</v>
      </c>
      <c r="C690" s="116" t="s">
        <v>155</v>
      </c>
      <c r="D690" s="116" t="s">
        <v>163</v>
      </c>
      <c r="E690" s="116" t="s">
        <v>166</v>
      </c>
      <c r="F690" s="102">
        <v>22</v>
      </c>
      <c r="G690" s="102">
        <v>1000</v>
      </c>
      <c r="H690" s="102">
        <v>1.92</v>
      </c>
      <c r="I690" s="102">
        <v>0</v>
      </c>
      <c r="J690" s="107">
        <f t="shared" ref="J690:J693" si="126">I690*6</f>
        <v>0</v>
      </c>
      <c r="K690" s="102">
        <v>1.92</v>
      </c>
      <c r="L690" s="102">
        <v>22.7</v>
      </c>
    </row>
    <row r="691" spans="1:12">
      <c r="A691" s="103">
        <v>44404</v>
      </c>
      <c r="B691" s="116" t="s">
        <v>323</v>
      </c>
      <c r="C691" s="116" t="s">
        <v>154</v>
      </c>
      <c r="D691" s="116" t="s">
        <v>163</v>
      </c>
      <c r="E691" s="116" t="s">
        <v>166</v>
      </c>
      <c r="F691" s="102">
        <v>22</v>
      </c>
      <c r="G691" s="102">
        <v>1000</v>
      </c>
      <c r="H691" s="102">
        <v>1.92</v>
      </c>
      <c r="I691" s="102">
        <v>0</v>
      </c>
      <c r="J691" s="107">
        <f t="shared" si="126"/>
        <v>0</v>
      </c>
      <c r="K691" s="102">
        <v>1.92</v>
      </c>
      <c r="L691" s="102">
        <v>22.7</v>
      </c>
    </row>
    <row r="692" spans="1:12">
      <c r="A692" s="103">
        <v>44404</v>
      </c>
      <c r="B692" s="117" t="s">
        <v>325</v>
      </c>
      <c r="C692" s="116" t="s">
        <v>155</v>
      </c>
      <c r="D692" s="116" t="s">
        <v>163</v>
      </c>
      <c r="E692" s="116" t="s">
        <v>166</v>
      </c>
      <c r="F692" s="102">
        <v>22</v>
      </c>
      <c r="G692" s="102">
        <v>1000</v>
      </c>
      <c r="H692" s="102">
        <v>1.92</v>
      </c>
      <c r="I692" s="102">
        <v>0</v>
      </c>
      <c r="J692" s="107">
        <f t="shared" si="126"/>
        <v>0</v>
      </c>
      <c r="K692" s="102">
        <v>1.92</v>
      </c>
      <c r="L692" s="102">
        <v>22.7</v>
      </c>
    </row>
    <row r="693" spans="1:12">
      <c r="A693" s="103">
        <v>44404</v>
      </c>
      <c r="B693" s="116" t="s">
        <v>324</v>
      </c>
      <c r="C693" s="116" t="s">
        <v>154</v>
      </c>
      <c r="D693" s="116" t="s">
        <v>163</v>
      </c>
      <c r="E693" s="116" t="s">
        <v>166</v>
      </c>
      <c r="F693" s="102">
        <v>22</v>
      </c>
      <c r="G693" s="102">
        <v>1000</v>
      </c>
      <c r="H693" s="102">
        <v>1.92</v>
      </c>
      <c r="I693" s="102">
        <v>0</v>
      </c>
      <c r="J693" s="107">
        <f t="shared" si="126"/>
        <v>0</v>
      </c>
      <c r="K693" s="102">
        <v>1.92</v>
      </c>
      <c r="L693" s="102">
        <v>22.7</v>
      </c>
    </row>
    <row r="694" spans="1:12">
      <c r="A694" s="103">
        <v>44404</v>
      </c>
      <c r="B694" s="102" t="s">
        <v>361</v>
      </c>
      <c r="C694" s="102" t="s">
        <v>154</v>
      </c>
      <c r="D694" s="102" t="s">
        <v>162</v>
      </c>
      <c r="E694" s="102" t="s">
        <v>167</v>
      </c>
      <c r="F694" s="102">
        <v>22</v>
      </c>
      <c r="G694" s="102">
        <v>850</v>
      </c>
      <c r="H694" s="102">
        <v>2.0499999999999998</v>
      </c>
      <c r="I694" s="107">
        <v>0</v>
      </c>
      <c r="J694" s="107">
        <v>0</v>
      </c>
      <c r="K694" s="102">
        <v>2.0499999999999998</v>
      </c>
      <c r="L694" s="102">
        <v>22.8</v>
      </c>
    </row>
    <row r="695" spans="1:12">
      <c r="A695" s="103">
        <v>44404</v>
      </c>
      <c r="B695" s="105" t="s">
        <v>358</v>
      </c>
      <c r="C695" s="102" t="s">
        <v>155</v>
      </c>
      <c r="D695" s="102" t="s">
        <v>162</v>
      </c>
      <c r="E695" s="102" t="s">
        <v>167</v>
      </c>
      <c r="F695" s="102">
        <v>22</v>
      </c>
      <c r="G695" s="102">
        <v>850</v>
      </c>
      <c r="H695" s="102">
        <v>2.0499999999999998</v>
      </c>
      <c r="I695" s="107">
        <v>0</v>
      </c>
      <c r="J695" s="107">
        <v>0</v>
      </c>
      <c r="K695" s="102">
        <v>2.0499999999999998</v>
      </c>
      <c r="L695" s="102">
        <v>22.8</v>
      </c>
    </row>
    <row r="696" spans="1:12">
      <c r="A696" s="103">
        <v>44404</v>
      </c>
      <c r="B696" s="102" t="s">
        <v>318</v>
      </c>
      <c r="C696" s="102" t="s">
        <v>154</v>
      </c>
      <c r="D696" s="116" t="s">
        <v>162</v>
      </c>
      <c r="E696" s="116" t="s">
        <v>166</v>
      </c>
      <c r="F696" s="102">
        <v>22</v>
      </c>
      <c r="G696" s="102">
        <v>1000</v>
      </c>
      <c r="H696" s="102">
        <v>2.02</v>
      </c>
      <c r="I696" s="107">
        <v>0</v>
      </c>
      <c r="J696" s="107">
        <v>0</v>
      </c>
      <c r="K696" s="102">
        <v>2.02</v>
      </c>
      <c r="L696" s="102">
        <v>23.3</v>
      </c>
    </row>
    <row r="697" spans="1:12">
      <c r="A697" s="103">
        <v>44404</v>
      </c>
      <c r="B697" s="102" t="s">
        <v>319</v>
      </c>
      <c r="C697" s="102" t="s">
        <v>155</v>
      </c>
      <c r="D697" s="116" t="s">
        <v>162</v>
      </c>
      <c r="E697" s="116" t="s">
        <v>166</v>
      </c>
      <c r="F697" s="102">
        <v>22</v>
      </c>
      <c r="G697" s="102">
        <v>1000</v>
      </c>
      <c r="H697" s="102">
        <v>2.02</v>
      </c>
      <c r="I697" s="107">
        <v>0</v>
      </c>
      <c r="J697" s="107">
        <v>0</v>
      </c>
      <c r="K697" s="102">
        <v>2.02</v>
      </c>
      <c r="L697" s="102">
        <v>23.3</v>
      </c>
    </row>
    <row r="698" spans="1:12">
      <c r="A698" s="103">
        <v>44404</v>
      </c>
      <c r="B698" s="102" t="s">
        <v>320</v>
      </c>
      <c r="C698" s="102" t="s">
        <v>154</v>
      </c>
      <c r="D698" s="116" t="s">
        <v>162</v>
      </c>
      <c r="E698" s="116" t="s">
        <v>166</v>
      </c>
      <c r="F698" s="102">
        <v>22</v>
      </c>
      <c r="G698" s="102">
        <v>1000</v>
      </c>
      <c r="H698" s="102">
        <v>2.02</v>
      </c>
      <c r="I698" s="107">
        <v>0</v>
      </c>
      <c r="J698" s="107">
        <v>0</v>
      </c>
      <c r="K698" s="102">
        <v>2.02</v>
      </c>
      <c r="L698" s="102">
        <v>23.3</v>
      </c>
    </row>
    <row r="699" spans="1:12">
      <c r="A699" s="103">
        <v>44404</v>
      </c>
      <c r="B699" s="102" t="s">
        <v>321</v>
      </c>
      <c r="C699" s="102" t="s">
        <v>155</v>
      </c>
      <c r="D699" s="116" t="s">
        <v>162</v>
      </c>
      <c r="E699" s="116" t="s">
        <v>166</v>
      </c>
      <c r="F699" s="102">
        <v>22</v>
      </c>
      <c r="G699" s="102">
        <v>1000</v>
      </c>
      <c r="H699" s="102">
        <v>2.02</v>
      </c>
      <c r="I699" s="107">
        <v>0</v>
      </c>
      <c r="J699" s="107">
        <v>0</v>
      </c>
      <c r="K699" s="102">
        <v>2.02</v>
      </c>
      <c r="L699" s="102">
        <v>23.3</v>
      </c>
    </row>
    <row r="700" spans="1:12">
      <c r="A700" s="103">
        <v>44404</v>
      </c>
      <c r="B700" s="102" t="s">
        <v>366</v>
      </c>
      <c r="C700" s="102" t="s">
        <v>155</v>
      </c>
      <c r="D700" s="102" t="s">
        <v>163</v>
      </c>
      <c r="E700" s="102" t="s">
        <v>167</v>
      </c>
      <c r="F700" s="102">
        <v>22</v>
      </c>
      <c r="G700" s="102">
        <v>600</v>
      </c>
      <c r="H700" s="102">
        <v>1.78</v>
      </c>
      <c r="I700" s="102">
        <f t="shared" ref="I700:I703" si="127">((1.9-H700)*5.7/(1.9-0.65))</f>
        <v>0.54719999999999946</v>
      </c>
      <c r="J700" s="106">
        <f t="shared" ref="J700:J703" si="128">I700*3</f>
        <v>1.6415999999999984</v>
      </c>
      <c r="K700" s="102">
        <v>1.92</v>
      </c>
      <c r="L700" s="102">
        <v>23.5</v>
      </c>
    </row>
    <row r="701" spans="1:12">
      <c r="A701" s="103">
        <v>44404</v>
      </c>
      <c r="B701" s="102" t="s">
        <v>367</v>
      </c>
      <c r="C701" s="102" t="s">
        <v>154</v>
      </c>
      <c r="D701" s="102" t="s">
        <v>163</v>
      </c>
      <c r="E701" s="102" t="s">
        <v>167</v>
      </c>
      <c r="F701" s="102">
        <v>22</v>
      </c>
      <c r="G701" s="102">
        <v>600</v>
      </c>
      <c r="H701" s="102">
        <v>1.78</v>
      </c>
      <c r="I701" s="102">
        <f t="shared" si="127"/>
        <v>0.54719999999999946</v>
      </c>
      <c r="J701" s="106">
        <f t="shared" si="128"/>
        <v>1.6415999999999984</v>
      </c>
      <c r="K701" s="102">
        <v>1.92</v>
      </c>
      <c r="L701" s="102">
        <v>23.5</v>
      </c>
    </row>
    <row r="702" spans="1:12">
      <c r="A702" s="103">
        <v>44404</v>
      </c>
      <c r="B702" s="102" t="s">
        <v>368</v>
      </c>
      <c r="C702" s="102" t="s">
        <v>155</v>
      </c>
      <c r="D702" s="102" t="s">
        <v>163</v>
      </c>
      <c r="E702" s="102" t="s">
        <v>167</v>
      </c>
      <c r="F702" s="102">
        <v>22</v>
      </c>
      <c r="G702" s="102">
        <v>1000</v>
      </c>
      <c r="H702" s="102">
        <v>1.9</v>
      </c>
      <c r="I702" s="102">
        <f t="shared" si="127"/>
        <v>0</v>
      </c>
      <c r="J702" s="107">
        <f t="shared" si="128"/>
        <v>0</v>
      </c>
      <c r="K702" s="102">
        <v>1.9</v>
      </c>
      <c r="L702" s="102">
        <v>23.5</v>
      </c>
    </row>
    <row r="703" spans="1:12">
      <c r="A703" s="103">
        <v>44404</v>
      </c>
      <c r="B703" s="102" t="s">
        <v>369</v>
      </c>
      <c r="C703" s="102" t="s">
        <v>154</v>
      </c>
      <c r="D703" s="102" t="s">
        <v>163</v>
      </c>
      <c r="E703" s="102" t="s">
        <v>167</v>
      </c>
      <c r="F703" s="102">
        <v>22</v>
      </c>
      <c r="G703" s="102">
        <v>1000</v>
      </c>
      <c r="H703" s="102">
        <v>1.9</v>
      </c>
      <c r="I703" s="102">
        <f t="shared" si="127"/>
        <v>0</v>
      </c>
      <c r="J703" s="107">
        <f t="shared" si="128"/>
        <v>0</v>
      </c>
      <c r="K703" s="102">
        <v>1.9</v>
      </c>
      <c r="L703" s="102">
        <v>23.5</v>
      </c>
    </row>
    <row r="704" spans="1:12">
      <c r="A704" s="103">
        <v>44404</v>
      </c>
      <c r="B704" s="102" t="s">
        <v>363</v>
      </c>
      <c r="C704" s="102" t="s">
        <v>154</v>
      </c>
      <c r="D704" s="102" t="s">
        <v>161</v>
      </c>
      <c r="E704" s="102" t="s">
        <v>166</v>
      </c>
      <c r="F704" s="102">
        <v>22</v>
      </c>
      <c r="G704" s="102">
        <v>1380</v>
      </c>
      <c r="H704" s="102">
        <v>2.6</v>
      </c>
      <c r="I704" s="102">
        <v>0</v>
      </c>
      <c r="J704" s="102">
        <v>0</v>
      </c>
      <c r="K704" s="102">
        <v>2.6</v>
      </c>
      <c r="L704" s="102">
        <v>24.2</v>
      </c>
    </row>
    <row r="705" spans="1:12">
      <c r="A705" s="103">
        <v>44404</v>
      </c>
      <c r="B705" s="102" t="s">
        <v>362</v>
      </c>
      <c r="C705" s="102" t="s">
        <v>155</v>
      </c>
      <c r="D705" s="102" t="s">
        <v>161</v>
      </c>
      <c r="E705" s="102" t="s">
        <v>166</v>
      </c>
      <c r="F705" s="102">
        <v>22</v>
      </c>
      <c r="G705" s="102">
        <v>1380</v>
      </c>
      <c r="H705" s="102">
        <v>2.6</v>
      </c>
      <c r="I705" s="102">
        <v>0</v>
      </c>
      <c r="J705" s="102">
        <v>0</v>
      </c>
      <c r="K705" s="102">
        <v>2.6</v>
      </c>
      <c r="L705" s="102">
        <v>24.2</v>
      </c>
    </row>
    <row r="706" spans="1:12">
      <c r="A706" s="103">
        <v>44404</v>
      </c>
      <c r="B706" s="102" t="s">
        <v>365</v>
      </c>
      <c r="C706" s="102" t="s">
        <v>154</v>
      </c>
      <c r="D706" s="102" t="s">
        <v>161</v>
      </c>
      <c r="E706" s="102" t="s">
        <v>166</v>
      </c>
      <c r="F706" s="102">
        <v>22</v>
      </c>
      <c r="G706" s="102">
        <v>1380</v>
      </c>
      <c r="H706" s="102">
        <v>2.6</v>
      </c>
      <c r="I706" s="102">
        <v>0</v>
      </c>
      <c r="J706" s="102">
        <v>0</v>
      </c>
      <c r="K706" s="102">
        <v>2.6</v>
      </c>
      <c r="L706" s="102">
        <v>24.2</v>
      </c>
    </row>
    <row r="707" spans="1:12">
      <c r="A707" s="103">
        <v>44404</v>
      </c>
      <c r="B707" s="102" t="s">
        <v>364</v>
      </c>
      <c r="C707" s="102" t="s">
        <v>155</v>
      </c>
      <c r="D707" s="102" t="s">
        <v>161</v>
      </c>
      <c r="E707" s="102" t="s">
        <v>166</v>
      </c>
      <c r="F707" s="102">
        <v>22</v>
      </c>
      <c r="G707" s="102">
        <v>1380</v>
      </c>
      <c r="H707" s="102">
        <v>2.6</v>
      </c>
      <c r="I707" s="102">
        <v>0</v>
      </c>
      <c r="J707" s="102">
        <v>0</v>
      </c>
      <c r="K707" s="102">
        <v>2.6</v>
      </c>
      <c r="L707" s="102">
        <v>24.2</v>
      </c>
    </row>
    <row r="708" spans="1:12">
      <c r="A708" s="103">
        <v>44404</v>
      </c>
      <c r="B708" s="102" t="s">
        <v>359</v>
      </c>
      <c r="C708" s="102" t="s">
        <v>154</v>
      </c>
      <c r="D708" s="102" t="s">
        <v>162</v>
      </c>
      <c r="E708" s="102" t="s">
        <v>167</v>
      </c>
      <c r="F708" s="102">
        <v>22</v>
      </c>
      <c r="G708" s="102">
        <v>625</v>
      </c>
      <c r="H708" s="102">
        <v>1.97</v>
      </c>
      <c r="I708" s="107">
        <v>0</v>
      </c>
      <c r="J708" s="107">
        <v>0</v>
      </c>
      <c r="K708" s="102">
        <v>1.97</v>
      </c>
      <c r="L708" s="102">
        <v>24.5</v>
      </c>
    </row>
    <row r="709" spans="1:12">
      <c r="A709" s="103">
        <v>44404</v>
      </c>
      <c r="B709" s="105" t="s">
        <v>360</v>
      </c>
      <c r="C709" s="102" t="s">
        <v>155</v>
      </c>
      <c r="D709" s="102" t="s">
        <v>162</v>
      </c>
      <c r="E709" s="102" t="s">
        <v>167</v>
      </c>
      <c r="F709" s="102">
        <v>22</v>
      </c>
      <c r="G709" s="102">
        <v>625</v>
      </c>
      <c r="H709" s="102">
        <v>1.97</v>
      </c>
      <c r="I709" s="107">
        <v>0</v>
      </c>
      <c r="J709" s="107">
        <v>0</v>
      </c>
      <c r="K709" s="102">
        <v>1.97</v>
      </c>
      <c r="L709" s="102">
        <v>24.5</v>
      </c>
    </row>
    <row r="710" spans="1:12">
      <c r="A710" s="103">
        <v>44404</v>
      </c>
      <c r="B710" s="105" t="s">
        <v>355</v>
      </c>
      <c r="C710" s="102" t="s">
        <v>155</v>
      </c>
      <c r="D710" s="102" t="s">
        <v>162</v>
      </c>
      <c r="E710" s="102" t="s">
        <v>166</v>
      </c>
      <c r="F710" s="102">
        <v>22</v>
      </c>
      <c r="G710" s="102">
        <v>1000</v>
      </c>
      <c r="H710" s="102">
        <v>1.94</v>
      </c>
      <c r="I710" s="107">
        <v>0</v>
      </c>
      <c r="J710" s="107">
        <v>0</v>
      </c>
      <c r="K710" s="102">
        <v>1.94</v>
      </c>
      <c r="L710" s="102">
        <v>23.7</v>
      </c>
    </row>
    <row r="711" spans="1:12">
      <c r="A711" s="103">
        <v>44404</v>
      </c>
      <c r="B711" s="102" t="s">
        <v>354</v>
      </c>
      <c r="C711" s="102" t="s">
        <v>154</v>
      </c>
      <c r="D711" s="102" t="s">
        <v>162</v>
      </c>
      <c r="E711" s="102" t="s">
        <v>166</v>
      </c>
      <c r="F711" s="102">
        <v>22</v>
      </c>
      <c r="G711" s="102">
        <v>1000</v>
      </c>
      <c r="H711" s="102">
        <v>1.94</v>
      </c>
      <c r="I711" s="107">
        <v>0</v>
      </c>
      <c r="J711" s="107">
        <v>0</v>
      </c>
      <c r="K711" s="102">
        <v>1.94</v>
      </c>
      <c r="L711" s="102">
        <v>23.7</v>
      </c>
    </row>
    <row r="712" spans="1:12">
      <c r="A712" s="103">
        <v>44404</v>
      </c>
      <c r="B712" s="105" t="s">
        <v>357</v>
      </c>
      <c r="C712" s="102" t="s">
        <v>155</v>
      </c>
      <c r="D712" s="102" t="s">
        <v>162</v>
      </c>
      <c r="E712" s="102" t="s">
        <v>166</v>
      </c>
      <c r="F712" s="102">
        <v>22</v>
      </c>
      <c r="G712" s="102">
        <v>1000</v>
      </c>
      <c r="H712" s="102">
        <v>1.94</v>
      </c>
      <c r="I712" s="107">
        <v>0</v>
      </c>
      <c r="J712" s="107">
        <v>0</v>
      </c>
      <c r="K712" s="102">
        <v>1.94</v>
      </c>
      <c r="L712" s="102">
        <v>23.7</v>
      </c>
    </row>
    <row r="713" spans="1:12">
      <c r="A713" s="103">
        <v>44404</v>
      </c>
      <c r="B713" s="102" t="s">
        <v>356</v>
      </c>
      <c r="C713" s="102" t="s">
        <v>154</v>
      </c>
      <c r="D713" s="102" t="s">
        <v>162</v>
      </c>
      <c r="E713" s="102" t="s">
        <v>166</v>
      </c>
      <c r="F713" s="102">
        <v>22</v>
      </c>
      <c r="G713" s="102">
        <v>1000</v>
      </c>
      <c r="H713" s="102">
        <v>1.94</v>
      </c>
      <c r="I713" s="107">
        <v>0</v>
      </c>
      <c r="J713" s="107">
        <v>0</v>
      </c>
      <c r="K713" s="102">
        <v>1.94</v>
      </c>
      <c r="L713" s="102">
        <v>23.7</v>
      </c>
    </row>
    <row r="714" spans="1:12">
      <c r="A714" s="103">
        <v>44404</v>
      </c>
      <c r="B714" s="105" t="s">
        <v>350</v>
      </c>
      <c r="C714" s="102" t="s">
        <v>155</v>
      </c>
      <c r="D714" s="102" t="s">
        <v>163</v>
      </c>
      <c r="E714" s="102" t="s">
        <v>166</v>
      </c>
      <c r="F714" s="102">
        <v>22</v>
      </c>
      <c r="G714" s="102">
        <v>1230</v>
      </c>
      <c r="H714" s="102">
        <v>1.91</v>
      </c>
      <c r="I714" s="102">
        <v>0</v>
      </c>
      <c r="J714" s="107">
        <f t="shared" ref="J714:J721" si="129">I714*6</f>
        <v>0</v>
      </c>
      <c r="K714" s="102">
        <v>1.91</v>
      </c>
      <c r="L714" s="102">
        <v>23.2</v>
      </c>
    </row>
    <row r="715" spans="1:12">
      <c r="A715" s="103">
        <v>44404</v>
      </c>
      <c r="B715" s="102" t="s">
        <v>351</v>
      </c>
      <c r="C715" s="102" t="s">
        <v>154</v>
      </c>
      <c r="D715" s="102" t="s">
        <v>163</v>
      </c>
      <c r="E715" s="102" t="s">
        <v>166</v>
      </c>
      <c r="F715" s="102">
        <v>22</v>
      </c>
      <c r="G715" s="102">
        <v>1230</v>
      </c>
      <c r="H715" s="102">
        <v>1.91</v>
      </c>
      <c r="I715" s="102">
        <v>0</v>
      </c>
      <c r="J715" s="107">
        <f t="shared" si="129"/>
        <v>0</v>
      </c>
      <c r="K715" s="102">
        <v>1.91</v>
      </c>
      <c r="L715" s="102">
        <v>23.2</v>
      </c>
    </row>
    <row r="716" spans="1:12">
      <c r="A716" s="103">
        <v>44404</v>
      </c>
      <c r="B716" s="105" t="s">
        <v>352</v>
      </c>
      <c r="C716" s="102" t="s">
        <v>155</v>
      </c>
      <c r="D716" s="102" t="s">
        <v>163</v>
      </c>
      <c r="E716" s="102" t="s">
        <v>166</v>
      </c>
      <c r="F716" s="102">
        <v>22</v>
      </c>
      <c r="G716" s="102">
        <v>1230</v>
      </c>
      <c r="H716" s="102">
        <v>1.91</v>
      </c>
      <c r="I716" s="102">
        <v>0</v>
      </c>
      <c r="J716" s="107">
        <f t="shared" si="129"/>
        <v>0</v>
      </c>
      <c r="K716" s="102">
        <v>1.91</v>
      </c>
      <c r="L716" s="102">
        <v>23.2</v>
      </c>
    </row>
    <row r="717" spans="1:12">
      <c r="A717" s="103">
        <v>44404</v>
      </c>
      <c r="B717" s="102" t="s">
        <v>353</v>
      </c>
      <c r="C717" s="102" t="s">
        <v>154</v>
      </c>
      <c r="D717" s="102" t="s">
        <v>163</v>
      </c>
      <c r="E717" s="102" t="s">
        <v>166</v>
      </c>
      <c r="F717" s="102">
        <v>22</v>
      </c>
      <c r="G717" s="102">
        <v>1230</v>
      </c>
      <c r="H717" s="102">
        <v>1.91</v>
      </c>
      <c r="I717" s="102">
        <v>0</v>
      </c>
      <c r="J717" s="107">
        <f t="shared" si="129"/>
        <v>0</v>
      </c>
      <c r="K717" s="102">
        <v>1.91</v>
      </c>
      <c r="L717" s="102">
        <v>23.2</v>
      </c>
    </row>
    <row r="718" spans="1:12">
      <c r="A718" s="103">
        <v>44404</v>
      </c>
      <c r="B718" s="105" t="s">
        <v>326</v>
      </c>
      <c r="C718" s="102" t="s">
        <v>155</v>
      </c>
      <c r="D718" s="102" t="s">
        <v>163</v>
      </c>
      <c r="E718" s="102" t="s">
        <v>166</v>
      </c>
      <c r="F718" s="102">
        <v>22</v>
      </c>
      <c r="G718" s="102">
        <v>1330</v>
      </c>
      <c r="H718" s="102">
        <v>1.96</v>
      </c>
      <c r="I718" s="102">
        <v>0</v>
      </c>
      <c r="J718" s="107">
        <f t="shared" si="129"/>
        <v>0</v>
      </c>
      <c r="K718" s="102">
        <v>1.96</v>
      </c>
      <c r="L718" s="102">
        <v>23.1</v>
      </c>
    </row>
    <row r="719" spans="1:12">
      <c r="A719" s="103">
        <v>44404</v>
      </c>
      <c r="B719" s="102" t="s">
        <v>327</v>
      </c>
      <c r="C719" s="102" t="s">
        <v>154</v>
      </c>
      <c r="D719" s="102" t="s">
        <v>163</v>
      </c>
      <c r="E719" s="102" t="s">
        <v>166</v>
      </c>
      <c r="F719" s="102">
        <v>22</v>
      </c>
      <c r="G719" s="102">
        <v>1330</v>
      </c>
      <c r="H719" s="102">
        <v>1.96</v>
      </c>
      <c r="I719" s="102">
        <v>0</v>
      </c>
      <c r="J719" s="107">
        <f t="shared" si="129"/>
        <v>0</v>
      </c>
      <c r="K719" s="102">
        <v>1.96</v>
      </c>
      <c r="L719" s="102">
        <v>23.1</v>
      </c>
    </row>
    <row r="720" spans="1:12">
      <c r="A720" s="103">
        <v>44404</v>
      </c>
      <c r="B720" s="105" t="s">
        <v>328</v>
      </c>
      <c r="C720" s="102" t="s">
        <v>155</v>
      </c>
      <c r="D720" s="102" t="s">
        <v>163</v>
      </c>
      <c r="E720" s="102" t="s">
        <v>166</v>
      </c>
      <c r="F720" s="102">
        <v>22</v>
      </c>
      <c r="G720" s="102">
        <v>1330</v>
      </c>
      <c r="H720" s="102">
        <v>1.96</v>
      </c>
      <c r="I720" s="102">
        <v>0</v>
      </c>
      <c r="J720" s="107">
        <f t="shared" si="129"/>
        <v>0</v>
      </c>
      <c r="K720" s="102">
        <v>1.96</v>
      </c>
      <c r="L720" s="102">
        <v>23.1</v>
      </c>
    </row>
    <row r="721" spans="1:22">
      <c r="A721" s="103">
        <v>44404</v>
      </c>
      <c r="B721" s="102" t="s">
        <v>329</v>
      </c>
      <c r="C721" s="102" t="s">
        <v>154</v>
      </c>
      <c r="D721" s="102" t="s">
        <v>163</v>
      </c>
      <c r="E721" s="102" t="s">
        <v>166</v>
      </c>
      <c r="F721" s="102">
        <v>22</v>
      </c>
      <c r="G721" s="102">
        <v>1330</v>
      </c>
      <c r="H721" s="102">
        <v>1.96</v>
      </c>
      <c r="I721" s="102">
        <v>0</v>
      </c>
      <c r="J721" s="107">
        <f t="shared" si="129"/>
        <v>0</v>
      </c>
      <c r="K721" s="102">
        <v>1.96</v>
      </c>
      <c r="L721" s="102">
        <v>23.1</v>
      </c>
    </row>
    <row r="722" spans="1:22">
      <c r="A722" s="103">
        <v>44406</v>
      </c>
      <c r="B722" s="102" t="s">
        <v>302</v>
      </c>
      <c r="C722" s="102" t="s">
        <v>155</v>
      </c>
      <c r="D722" s="102" t="s">
        <v>161</v>
      </c>
      <c r="E722" s="102" t="s">
        <v>166</v>
      </c>
      <c r="F722" s="102">
        <v>24</v>
      </c>
      <c r="S722" s="102">
        <v>48.6</v>
      </c>
      <c r="T722" s="126">
        <f>(S722-28.1)/52.4</f>
        <v>0.39122137404580154</v>
      </c>
      <c r="V722" s="102">
        <v>2.1</v>
      </c>
    </row>
    <row r="723" spans="1:22">
      <c r="A723" s="103">
        <v>44406</v>
      </c>
      <c r="B723" s="102" t="s">
        <v>303</v>
      </c>
      <c r="C723" s="102" t="s">
        <v>154</v>
      </c>
      <c r="D723" s="102" t="s">
        <v>161</v>
      </c>
      <c r="E723" s="102" t="s">
        <v>166</v>
      </c>
      <c r="F723" s="102">
        <v>24</v>
      </c>
      <c r="S723" s="102">
        <v>33.299999999999997</v>
      </c>
      <c r="T723" s="126">
        <f t="shared" ref="T723:T786" si="130">(S723-28.1)/52.4</f>
        <v>9.9236641221373961E-2</v>
      </c>
    </row>
    <row r="724" spans="1:22">
      <c r="A724" s="103">
        <v>44406</v>
      </c>
      <c r="B724" s="102" t="s">
        <v>305</v>
      </c>
      <c r="C724" s="102" t="s">
        <v>155</v>
      </c>
      <c r="D724" s="102" t="s">
        <v>161</v>
      </c>
      <c r="E724" s="102" t="s">
        <v>166</v>
      </c>
      <c r="F724" s="102">
        <v>24</v>
      </c>
      <c r="S724" s="102">
        <v>44.3</v>
      </c>
      <c r="T724" s="126">
        <f t="shared" si="130"/>
        <v>0.30916030534351135</v>
      </c>
      <c r="V724" s="102">
        <v>2.4</v>
      </c>
    </row>
    <row r="725" spans="1:22">
      <c r="A725" s="103">
        <v>44406</v>
      </c>
      <c r="B725" s="102" t="s">
        <v>304</v>
      </c>
      <c r="C725" s="102" t="s">
        <v>154</v>
      </c>
      <c r="D725" s="102" t="s">
        <v>161</v>
      </c>
      <c r="E725" s="102" t="s">
        <v>166</v>
      </c>
      <c r="F725" s="102">
        <v>24</v>
      </c>
      <c r="S725" s="102">
        <v>31.2</v>
      </c>
      <c r="T725" s="126">
        <f t="shared" si="130"/>
        <v>5.916030534351141E-2</v>
      </c>
    </row>
    <row r="726" spans="1:22">
      <c r="A726" s="103">
        <v>44406</v>
      </c>
      <c r="B726" s="102" t="s">
        <v>306</v>
      </c>
      <c r="C726" s="102" t="s">
        <v>154</v>
      </c>
      <c r="D726" s="102" t="s">
        <v>162</v>
      </c>
      <c r="E726" s="102" t="s">
        <v>167</v>
      </c>
      <c r="F726" s="102">
        <v>24</v>
      </c>
      <c r="S726" s="102">
        <v>34.9</v>
      </c>
      <c r="T726" s="126">
        <f t="shared" si="130"/>
        <v>0.12977099236641215</v>
      </c>
    </row>
    <row r="727" spans="1:22">
      <c r="A727" s="103">
        <v>44406</v>
      </c>
      <c r="B727" s="102" t="s">
        <v>307</v>
      </c>
      <c r="C727" s="102" t="s">
        <v>155</v>
      </c>
      <c r="D727" s="102" t="s">
        <v>162</v>
      </c>
      <c r="E727" s="102" t="s">
        <v>167</v>
      </c>
      <c r="F727" s="102">
        <v>24</v>
      </c>
      <c r="S727" s="102">
        <v>40.299999999999997</v>
      </c>
      <c r="T727" s="126">
        <f t="shared" si="130"/>
        <v>0.23282442748091595</v>
      </c>
      <c r="V727" s="102">
        <v>3.5</v>
      </c>
    </row>
    <row r="728" spans="1:22">
      <c r="A728" s="103">
        <v>44406</v>
      </c>
      <c r="B728" s="102" t="s">
        <v>308</v>
      </c>
      <c r="C728" s="102" t="s">
        <v>154</v>
      </c>
      <c r="D728" s="102" t="s">
        <v>162</v>
      </c>
      <c r="E728" s="102" t="s">
        <v>167</v>
      </c>
      <c r="F728" s="102">
        <v>24</v>
      </c>
      <c r="S728" s="102">
        <v>32.1</v>
      </c>
      <c r="T728" s="126">
        <f t="shared" si="130"/>
        <v>7.6335877862595422E-2</v>
      </c>
    </row>
    <row r="729" spans="1:22">
      <c r="A729" s="103">
        <v>44406</v>
      </c>
      <c r="B729" s="102" t="s">
        <v>309</v>
      </c>
      <c r="C729" s="102" t="s">
        <v>155</v>
      </c>
      <c r="D729" s="102" t="s">
        <v>162</v>
      </c>
      <c r="E729" s="102" t="s">
        <v>167</v>
      </c>
      <c r="F729" s="102">
        <v>24</v>
      </c>
      <c r="S729" s="102">
        <v>40.6</v>
      </c>
      <c r="T729" s="126">
        <f t="shared" si="130"/>
        <v>0.2385496183206107</v>
      </c>
      <c r="V729" s="102">
        <v>4.0999999999999996</v>
      </c>
    </row>
    <row r="730" spans="1:22">
      <c r="A730" s="103">
        <v>44406</v>
      </c>
      <c r="B730" s="102" t="s">
        <v>311</v>
      </c>
      <c r="C730" s="102" t="s">
        <v>154</v>
      </c>
      <c r="D730" s="102" t="s">
        <v>163</v>
      </c>
      <c r="E730" s="102" t="s">
        <v>166</v>
      </c>
      <c r="F730" s="102">
        <v>24</v>
      </c>
      <c r="S730" s="102">
        <v>35.9</v>
      </c>
      <c r="T730" s="126">
        <f t="shared" si="130"/>
        <v>0.14885496183206101</v>
      </c>
    </row>
    <row r="731" spans="1:22">
      <c r="A731" s="103">
        <v>44406</v>
      </c>
      <c r="B731" s="102" t="s">
        <v>310</v>
      </c>
      <c r="C731" s="102" t="s">
        <v>155</v>
      </c>
      <c r="D731" s="102" t="s">
        <v>163</v>
      </c>
      <c r="E731" s="102" t="s">
        <v>166</v>
      </c>
      <c r="F731" s="102">
        <v>24</v>
      </c>
      <c r="S731" s="102">
        <v>49.2</v>
      </c>
      <c r="T731" s="126">
        <f t="shared" si="130"/>
        <v>0.40267175572519087</v>
      </c>
      <c r="V731" s="102">
        <v>5.5</v>
      </c>
    </row>
    <row r="732" spans="1:22">
      <c r="A732" s="103">
        <v>44406</v>
      </c>
      <c r="B732" s="102" t="s">
        <v>313</v>
      </c>
      <c r="C732" s="102" t="s">
        <v>155</v>
      </c>
      <c r="D732" s="102" t="s">
        <v>163</v>
      </c>
      <c r="E732" s="102" t="s">
        <v>166</v>
      </c>
      <c r="F732" s="102">
        <v>24</v>
      </c>
      <c r="S732" s="102">
        <v>43.8</v>
      </c>
      <c r="T732" s="126">
        <f t="shared" si="130"/>
        <v>0.29961832061068694</v>
      </c>
      <c r="V732" s="102">
        <v>4.0999999999999996</v>
      </c>
    </row>
    <row r="733" spans="1:22">
      <c r="A733" s="103">
        <v>44406</v>
      </c>
      <c r="B733" s="102" t="s">
        <v>312</v>
      </c>
      <c r="C733" s="102" t="s">
        <v>154</v>
      </c>
      <c r="D733" s="102" t="s">
        <v>163</v>
      </c>
      <c r="E733" s="102" t="s">
        <v>166</v>
      </c>
      <c r="F733" s="102">
        <v>24</v>
      </c>
      <c r="S733" s="102">
        <v>31.9</v>
      </c>
      <c r="T733" s="126">
        <f t="shared" si="130"/>
        <v>7.2519083969465603E-2</v>
      </c>
    </row>
    <row r="734" spans="1:22">
      <c r="A734" s="103">
        <v>44406</v>
      </c>
      <c r="B734" s="102" t="s">
        <v>315</v>
      </c>
      <c r="C734" s="102" t="s">
        <v>155</v>
      </c>
      <c r="D734" s="102" t="s">
        <v>161</v>
      </c>
      <c r="E734" s="102" t="s">
        <v>167</v>
      </c>
      <c r="F734" s="102">
        <v>24</v>
      </c>
      <c r="S734" s="102">
        <v>47.8</v>
      </c>
      <c r="T734" s="126">
        <f t="shared" si="130"/>
        <v>0.37595419847328237</v>
      </c>
      <c r="V734" s="102">
        <v>2.2000000000000002</v>
      </c>
    </row>
    <row r="735" spans="1:22">
      <c r="A735" s="103">
        <v>44406</v>
      </c>
      <c r="B735" s="102" t="s">
        <v>314</v>
      </c>
      <c r="C735" s="102" t="s">
        <v>154</v>
      </c>
      <c r="D735" s="102" t="s">
        <v>161</v>
      </c>
      <c r="E735" s="102" t="s">
        <v>167</v>
      </c>
      <c r="F735" s="102">
        <v>24</v>
      </c>
      <c r="S735" s="102">
        <v>33.799999999999997</v>
      </c>
      <c r="T735" s="126">
        <f t="shared" si="130"/>
        <v>0.10877862595419839</v>
      </c>
    </row>
    <row r="736" spans="1:22">
      <c r="A736" s="103">
        <v>44406</v>
      </c>
      <c r="B736" s="102" t="s">
        <v>317</v>
      </c>
      <c r="C736" s="102" t="s">
        <v>155</v>
      </c>
      <c r="D736" s="102" t="s">
        <v>161</v>
      </c>
      <c r="E736" s="102" t="s">
        <v>167</v>
      </c>
      <c r="F736" s="102">
        <v>24</v>
      </c>
      <c r="S736" s="102">
        <v>48.8</v>
      </c>
      <c r="T736" s="126">
        <f t="shared" si="130"/>
        <v>0.39503816793893121</v>
      </c>
      <c r="V736" s="102">
        <v>2</v>
      </c>
    </row>
    <row r="737" spans="1:22">
      <c r="A737" s="103">
        <v>44406</v>
      </c>
      <c r="B737" s="102" t="s">
        <v>316</v>
      </c>
      <c r="C737" s="102" t="s">
        <v>154</v>
      </c>
      <c r="D737" s="102" t="s">
        <v>161</v>
      </c>
      <c r="E737" s="102" t="s">
        <v>167</v>
      </c>
      <c r="F737" s="102">
        <v>24</v>
      </c>
      <c r="S737" s="102">
        <v>30.2</v>
      </c>
      <c r="T737" s="126">
        <f t="shared" si="130"/>
        <v>4.0076335877862558E-2</v>
      </c>
    </row>
    <row r="738" spans="1:22">
      <c r="A738" s="103">
        <v>44406</v>
      </c>
      <c r="B738" s="102" t="s">
        <v>294</v>
      </c>
      <c r="C738" s="102" t="s">
        <v>154</v>
      </c>
      <c r="D738" s="102" t="s">
        <v>162</v>
      </c>
      <c r="E738" s="102" t="s">
        <v>166</v>
      </c>
      <c r="F738" s="102">
        <v>24</v>
      </c>
      <c r="S738" s="102">
        <v>28.7</v>
      </c>
      <c r="T738" s="126">
        <f t="shared" si="130"/>
        <v>1.1450381679389273E-2</v>
      </c>
    </row>
    <row r="739" spans="1:22">
      <c r="A739" s="103">
        <v>44406</v>
      </c>
      <c r="B739" s="102" t="s">
        <v>295</v>
      </c>
      <c r="C739" s="102" t="s">
        <v>155</v>
      </c>
      <c r="D739" s="102" t="s">
        <v>162</v>
      </c>
      <c r="E739" s="102" t="s">
        <v>166</v>
      </c>
      <c r="F739" s="102">
        <v>24</v>
      </c>
      <c r="S739" s="102">
        <v>42.9</v>
      </c>
      <c r="T739" s="126">
        <f t="shared" si="130"/>
        <v>0.28244274809160302</v>
      </c>
      <c r="V739" s="102">
        <v>1</v>
      </c>
    </row>
    <row r="740" spans="1:22">
      <c r="A740" s="103">
        <v>44406</v>
      </c>
      <c r="B740" s="102" t="s">
        <v>296</v>
      </c>
      <c r="C740" s="102" t="s">
        <v>155</v>
      </c>
      <c r="D740" s="102" t="s">
        <v>162</v>
      </c>
      <c r="E740" s="102" t="s">
        <v>166</v>
      </c>
      <c r="F740" s="102">
        <v>24</v>
      </c>
      <c r="S740" s="102">
        <v>41.8</v>
      </c>
      <c r="T740" s="126">
        <f t="shared" si="130"/>
        <v>0.26145038167938922</v>
      </c>
      <c r="V740" s="102">
        <v>3.4</v>
      </c>
    </row>
    <row r="741" spans="1:22">
      <c r="A741" s="103">
        <v>44406</v>
      </c>
      <c r="B741" s="102" t="s">
        <v>297</v>
      </c>
      <c r="C741" s="102" t="s">
        <v>154</v>
      </c>
      <c r="D741" s="102" t="s">
        <v>162</v>
      </c>
      <c r="E741" s="102" t="s">
        <v>166</v>
      </c>
      <c r="F741" s="102">
        <v>24</v>
      </c>
      <c r="S741" s="102">
        <v>32.200000000000003</v>
      </c>
      <c r="T741" s="126">
        <f t="shared" si="130"/>
        <v>7.8244274809160339E-2</v>
      </c>
    </row>
    <row r="742" spans="1:22">
      <c r="A742" s="103">
        <v>44406</v>
      </c>
      <c r="B742" s="102" t="s">
        <v>298</v>
      </c>
      <c r="C742" s="102" t="s">
        <v>155</v>
      </c>
      <c r="D742" s="102" t="s">
        <v>163</v>
      </c>
      <c r="E742" s="102" t="s">
        <v>167</v>
      </c>
      <c r="F742" s="102">
        <v>24</v>
      </c>
      <c r="S742" s="102">
        <v>45.5</v>
      </c>
      <c r="T742" s="126">
        <f t="shared" si="130"/>
        <v>0.33206106870229007</v>
      </c>
      <c r="V742" s="102">
        <v>3.8</v>
      </c>
    </row>
    <row r="743" spans="1:22">
      <c r="A743" s="103">
        <v>44406</v>
      </c>
      <c r="B743" s="102" t="s">
        <v>299</v>
      </c>
      <c r="C743" s="102" t="s">
        <v>154</v>
      </c>
      <c r="D743" s="102" t="s">
        <v>163</v>
      </c>
      <c r="E743" s="102" t="s">
        <v>167</v>
      </c>
      <c r="F743" s="102">
        <v>24</v>
      </c>
      <c r="S743" s="102">
        <v>31.9</v>
      </c>
      <c r="T743" s="126">
        <f t="shared" si="130"/>
        <v>7.2519083969465603E-2</v>
      </c>
    </row>
    <row r="744" spans="1:22">
      <c r="A744" s="103">
        <v>44406</v>
      </c>
      <c r="B744" s="102" t="s">
        <v>300</v>
      </c>
      <c r="C744" s="102" t="s">
        <v>155</v>
      </c>
      <c r="D744" s="102" t="s">
        <v>163</v>
      </c>
      <c r="E744" s="102" t="s">
        <v>167</v>
      </c>
      <c r="F744" s="102">
        <v>24</v>
      </c>
      <c r="S744" s="102">
        <v>43.5</v>
      </c>
      <c r="T744" s="126">
        <f t="shared" si="130"/>
        <v>0.29389312977099236</v>
      </c>
      <c r="V744" s="102">
        <v>1</v>
      </c>
    </row>
    <row r="745" spans="1:22">
      <c r="A745" s="103">
        <v>44406</v>
      </c>
      <c r="B745" s="102" t="s">
        <v>301</v>
      </c>
      <c r="C745" s="102" t="s">
        <v>154</v>
      </c>
      <c r="D745" s="102" t="s">
        <v>163</v>
      </c>
      <c r="E745" s="102" t="s">
        <v>167</v>
      </c>
      <c r="F745" s="102">
        <v>24</v>
      </c>
      <c r="S745" s="102">
        <v>32.6</v>
      </c>
      <c r="T745" s="126">
        <f t="shared" si="130"/>
        <v>8.5877862595419852E-2</v>
      </c>
    </row>
    <row r="746" spans="1:22">
      <c r="A746" s="103">
        <v>44406</v>
      </c>
      <c r="B746" s="102" t="s">
        <v>342</v>
      </c>
      <c r="C746" s="102" t="s">
        <v>155</v>
      </c>
      <c r="D746" s="102" t="s">
        <v>161</v>
      </c>
      <c r="E746" s="102" t="s">
        <v>166</v>
      </c>
      <c r="F746" s="102">
        <v>24</v>
      </c>
      <c r="S746" s="102">
        <v>46.3</v>
      </c>
      <c r="T746" s="126">
        <f t="shared" si="130"/>
        <v>0.34732824427480907</v>
      </c>
      <c r="V746" s="102">
        <v>0</v>
      </c>
    </row>
    <row r="747" spans="1:22">
      <c r="A747" s="103">
        <v>44406</v>
      </c>
      <c r="B747" s="102" t="s">
        <v>343</v>
      </c>
      <c r="C747" s="102" t="s">
        <v>154</v>
      </c>
      <c r="D747" s="102" t="s">
        <v>161</v>
      </c>
      <c r="E747" s="102" t="s">
        <v>166</v>
      </c>
      <c r="F747" s="102">
        <v>24</v>
      </c>
      <c r="S747" s="102">
        <v>32.1</v>
      </c>
      <c r="T747" s="126">
        <f t="shared" si="130"/>
        <v>7.6335877862595422E-2</v>
      </c>
    </row>
    <row r="748" spans="1:22">
      <c r="A748" s="103">
        <v>44406</v>
      </c>
      <c r="B748" s="102" t="s">
        <v>344</v>
      </c>
      <c r="C748" s="102" t="s">
        <v>155</v>
      </c>
      <c r="D748" s="102" t="s">
        <v>161</v>
      </c>
      <c r="E748" s="102" t="s">
        <v>166</v>
      </c>
      <c r="F748" s="102">
        <v>24</v>
      </c>
      <c r="S748" s="102">
        <v>49.9</v>
      </c>
      <c r="T748" s="126">
        <f t="shared" si="130"/>
        <v>0.41603053435114501</v>
      </c>
      <c r="V748" s="102">
        <v>2.2999999999999998</v>
      </c>
    </row>
    <row r="749" spans="1:22">
      <c r="A749" s="103">
        <v>44406</v>
      </c>
      <c r="B749" s="102" t="s">
        <v>345</v>
      </c>
      <c r="C749" s="102" t="s">
        <v>154</v>
      </c>
      <c r="D749" s="102" t="s">
        <v>161</v>
      </c>
      <c r="E749" s="102" t="s">
        <v>166</v>
      </c>
      <c r="F749" s="102">
        <v>24</v>
      </c>
      <c r="S749" s="102">
        <v>34.299999999999997</v>
      </c>
      <c r="T749" s="126">
        <f t="shared" si="130"/>
        <v>0.11832061068702282</v>
      </c>
    </row>
    <row r="750" spans="1:22">
      <c r="A750" s="103">
        <v>44406</v>
      </c>
      <c r="B750" s="102" t="s">
        <v>346</v>
      </c>
      <c r="C750" s="102" t="s">
        <v>154</v>
      </c>
      <c r="D750" s="102" t="s">
        <v>162</v>
      </c>
      <c r="E750" s="102" t="s">
        <v>167</v>
      </c>
      <c r="F750" s="102">
        <v>24</v>
      </c>
      <c r="S750" s="102">
        <v>29.1</v>
      </c>
      <c r="T750" s="126">
        <f t="shared" si="130"/>
        <v>1.9083969465648856E-2</v>
      </c>
    </row>
    <row r="751" spans="1:22">
      <c r="A751" s="103">
        <v>44406</v>
      </c>
      <c r="B751" s="105" t="s">
        <v>347</v>
      </c>
      <c r="C751" s="102" t="s">
        <v>155</v>
      </c>
      <c r="D751" s="102" t="s">
        <v>162</v>
      </c>
      <c r="E751" s="102" t="s">
        <v>167</v>
      </c>
      <c r="F751" s="102">
        <v>24</v>
      </c>
      <c r="S751" s="102">
        <v>36.1</v>
      </c>
      <c r="T751" s="126">
        <f t="shared" si="130"/>
        <v>0.15267175572519084</v>
      </c>
      <c r="V751" s="102">
        <v>3.7</v>
      </c>
    </row>
    <row r="752" spans="1:22">
      <c r="A752" s="103">
        <v>44406</v>
      </c>
      <c r="B752" s="102" t="s">
        <v>348</v>
      </c>
      <c r="C752" s="102" t="s">
        <v>154</v>
      </c>
      <c r="D752" s="102" t="s">
        <v>162</v>
      </c>
      <c r="E752" s="102" t="s">
        <v>167</v>
      </c>
      <c r="F752" s="102">
        <v>24</v>
      </c>
      <c r="S752" s="102">
        <v>30.1</v>
      </c>
      <c r="T752" s="126">
        <f t="shared" si="130"/>
        <v>3.8167938931297711E-2</v>
      </c>
    </row>
    <row r="753" spans="1:22">
      <c r="A753" s="103">
        <v>44406</v>
      </c>
      <c r="B753" s="105" t="s">
        <v>349</v>
      </c>
      <c r="C753" s="102" t="s">
        <v>155</v>
      </c>
      <c r="D753" s="102" t="s">
        <v>162</v>
      </c>
      <c r="E753" s="102" t="s">
        <v>167</v>
      </c>
      <c r="F753" s="102">
        <v>24</v>
      </c>
      <c r="S753" s="102">
        <v>39.700000000000003</v>
      </c>
      <c r="T753" s="126">
        <f t="shared" si="130"/>
        <v>0.22137404580152675</v>
      </c>
      <c r="V753" s="102">
        <v>1.9</v>
      </c>
    </row>
    <row r="754" spans="1:22">
      <c r="A754" s="103">
        <v>44406</v>
      </c>
      <c r="B754" s="102" t="s">
        <v>338</v>
      </c>
      <c r="C754" s="102" t="s">
        <v>155</v>
      </c>
      <c r="D754" s="102" t="s">
        <v>163</v>
      </c>
      <c r="E754" s="102" t="s">
        <v>167</v>
      </c>
      <c r="F754" s="102">
        <v>24</v>
      </c>
      <c r="S754" s="102">
        <v>39.9</v>
      </c>
      <c r="T754" s="126">
        <f t="shared" si="130"/>
        <v>0.22519083969465645</v>
      </c>
      <c r="V754" s="102">
        <v>2.2999999999999998</v>
      </c>
    </row>
    <row r="755" spans="1:22">
      <c r="A755" s="103">
        <v>44406</v>
      </c>
      <c r="B755" s="102" t="s">
        <v>339</v>
      </c>
      <c r="C755" s="102" t="s">
        <v>154</v>
      </c>
      <c r="D755" s="102" t="s">
        <v>163</v>
      </c>
      <c r="E755" s="102" t="s">
        <v>167</v>
      </c>
      <c r="F755" s="102">
        <v>24</v>
      </c>
      <c r="S755" s="102">
        <v>34.6</v>
      </c>
      <c r="T755" s="126">
        <f t="shared" si="130"/>
        <v>0.12404580152671756</v>
      </c>
    </row>
    <row r="756" spans="1:22">
      <c r="A756" s="103">
        <v>44406</v>
      </c>
      <c r="B756" s="102" t="s">
        <v>341</v>
      </c>
      <c r="C756" s="102" t="s">
        <v>155</v>
      </c>
      <c r="D756" s="102" t="s">
        <v>163</v>
      </c>
      <c r="E756" s="102" t="s">
        <v>167</v>
      </c>
      <c r="F756" s="102">
        <v>24</v>
      </c>
      <c r="S756" s="102">
        <v>45.7</v>
      </c>
      <c r="T756" s="126">
        <f t="shared" si="130"/>
        <v>0.33587786259541991</v>
      </c>
      <c r="V756" s="102">
        <v>0</v>
      </c>
    </row>
    <row r="757" spans="1:22">
      <c r="A757" s="103">
        <v>44406</v>
      </c>
      <c r="B757" s="102" t="s">
        <v>340</v>
      </c>
      <c r="C757" s="102" t="s">
        <v>154</v>
      </c>
      <c r="D757" s="102" t="s">
        <v>163</v>
      </c>
      <c r="E757" s="102" t="s">
        <v>167</v>
      </c>
      <c r="F757" s="102">
        <v>24</v>
      </c>
      <c r="S757" s="102">
        <v>33.200000000000003</v>
      </c>
      <c r="T757" s="126">
        <f t="shared" si="130"/>
        <v>9.7328244274809184E-2</v>
      </c>
    </row>
    <row r="758" spans="1:22">
      <c r="A758" s="103">
        <v>44406</v>
      </c>
      <c r="B758" s="102" t="s">
        <v>330</v>
      </c>
      <c r="C758" s="102" t="s">
        <v>154</v>
      </c>
      <c r="D758" s="102" t="s">
        <v>161</v>
      </c>
      <c r="E758" s="102" t="s">
        <v>167</v>
      </c>
      <c r="F758" s="102">
        <v>24</v>
      </c>
      <c r="S758" s="102">
        <v>37.9</v>
      </c>
      <c r="T758" s="126">
        <f t="shared" si="130"/>
        <v>0.18702290076335873</v>
      </c>
    </row>
    <row r="759" spans="1:22">
      <c r="A759" s="103">
        <v>44406</v>
      </c>
      <c r="B759" s="102" t="s">
        <v>331</v>
      </c>
      <c r="C759" s="102" t="s">
        <v>155</v>
      </c>
      <c r="D759" s="102" t="s">
        <v>161</v>
      </c>
      <c r="E759" s="102" t="s">
        <v>167</v>
      </c>
      <c r="F759" s="102">
        <v>24</v>
      </c>
      <c r="S759" s="102">
        <v>48.9</v>
      </c>
      <c r="T759" s="126">
        <f t="shared" si="130"/>
        <v>0.39694656488549612</v>
      </c>
      <c r="V759" s="102">
        <v>1.8</v>
      </c>
    </row>
    <row r="760" spans="1:22">
      <c r="A760" s="103">
        <v>44406</v>
      </c>
      <c r="B760" s="102" t="s">
        <v>332</v>
      </c>
      <c r="C760" s="102" t="s">
        <v>154</v>
      </c>
      <c r="D760" s="102" t="s">
        <v>161</v>
      </c>
      <c r="E760" s="102" t="s">
        <v>167</v>
      </c>
      <c r="F760" s="102">
        <v>24</v>
      </c>
      <c r="S760" s="102">
        <v>29.1</v>
      </c>
      <c r="T760" s="126">
        <f t="shared" si="130"/>
        <v>1.9083969465648856E-2</v>
      </c>
    </row>
    <row r="761" spans="1:22">
      <c r="A761" s="103">
        <v>44406</v>
      </c>
      <c r="B761" s="102" t="s">
        <v>333</v>
      </c>
      <c r="C761" s="102" t="s">
        <v>155</v>
      </c>
      <c r="D761" s="102" t="s">
        <v>161</v>
      </c>
      <c r="E761" s="102" t="s">
        <v>167</v>
      </c>
      <c r="F761" s="102">
        <v>24</v>
      </c>
      <c r="S761" s="102">
        <v>46.6</v>
      </c>
      <c r="T761" s="126">
        <f t="shared" si="130"/>
        <v>0.35305343511450382</v>
      </c>
      <c r="V761" s="102">
        <v>1.6</v>
      </c>
    </row>
    <row r="762" spans="1:22">
      <c r="A762" s="103">
        <v>44406</v>
      </c>
      <c r="B762" s="116" t="s">
        <v>334</v>
      </c>
      <c r="C762" s="116" t="s">
        <v>155</v>
      </c>
      <c r="D762" s="116" t="s">
        <v>162</v>
      </c>
      <c r="E762" s="116" t="s">
        <v>166</v>
      </c>
      <c r="F762" s="102">
        <v>24</v>
      </c>
      <c r="S762" s="102">
        <v>29.7</v>
      </c>
      <c r="T762" s="126">
        <f t="shared" si="130"/>
        <v>3.0534351145038129E-2</v>
      </c>
      <c r="V762" s="102">
        <v>3.4</v>
      </c>
    </row>
    <row r="763" spans="1:22">
      <c r="A763" s="103">
        <v>44406</v>
      </c>
      <c r="B763" s="102" t="s">
        <v>335</v>
      </c>
      <c r="C763" s="102" t="s">
        <v>154</v>
      </c>
      <c r="D763" s="102" t="s">
        <v>162</v>
      </c>
      <c r="E763" s="102" t="s">
        <v>166</v>
      </c>
      <c r="F763" s="102">
        <v>24</v>
      </c>
      <c r="S763" s="102">
        <v>39.9</v>
      </c>
      <c r="T763" s="126">
        <f t="shared" si="130"/>
        <v>0.22519083969465645</v>
      </c>
    </row>
    <row r="764" spans="1:22">
      <c r="A764" s="103">
        <v>44406</v>
      </c>
      <c r="B764" s="102" t="s">
        <v>336</v>
      </c>
      <c r="C764" s="102" t="s">
        <v>155</v>
      </c>
      <c r="D764" s="102" t="s">
        <v>162</v>
      </c>
      <c r="E764" s="102" t="s">
        <v>166</v>
      </c>
      <c r="F764" s="102">
        <v>24</v>
      </c>
      <c r="S764" s="102">
        <v>33.6</v>
      </c>
      <c r="T764" s="126">
        <f t="shared" si="130"/>
        <v>0.10496183206106871</v>
      </c>
      <c r="V764" s="102">
        <v>2.6</v>
      </c>
    </row>
    <row r="765" spans="1:22">
      <c r="A765" s="103">
        <v>44406</v>
      </c>
      <c r="B765" s="102" t="s">
        <v>337</v>
      </c>
      <c r="C765" s="102" t="s">
        <v>154</v>
      </c>
      <c r="D765" s="102" t="s">
        <v>162</v>
      </c>
      <c r="E765" s="102" t="s">
        <v>166</v>
      </c>
      <c r="F765" s="102">
        <v>24</v>
      </c>
      <c r="S765" s="102">
        <v>37.4</v>
      </c>
      <c r="T765" s="126">
        <f t="shared" si="130"/>
        <v>0.17748091603053431</v>
      </c>
    </row>
    <row r="766" spans="1:22">
      <c r="A766" s="103">
        <v>44406</v>
      </c>
      <c r="B766" s="102" t="s">
        <v>373</v>
      </c>
      <c r="C766" s="102" t="s">
        <v>154</v>
      </c>
      <c r="D766" s="102" t="s">
        <v>161</v>
      </c>
      <c r="E766" s="102" t="s">
        <v>167</v>
      </c>
      <c r="F766" s="102">
        <v>24</v>
      </c>
      <c r="S766" s="102">
        <v>51.5</v>
      </c>
      <c r="T766" s="126">
        <f t="shared" si="130"/>
        <v>0.44656488549618317</v>
      </c>
    </row>
    <row r="767" spans="1:22">
      <c r="A767" s="103">
        <v>44406</v>
      </c>
      <c r="B767" s="102" t="s">
        <v>372</v>
      </c>
      <c r="C767" s="102" t="s">
        <v>155</v>
      </c>
      <c r="D767" s="102" t="s">
        <v>161</v>
      </c>
      <c r="E767" s="102" t="s">
        <v>167</v>
      </c>
      <c r="F767" s="102">
        <v>24</v>
      </c>
      <c r="S767" s="102">
        <v>34.299999999999997</v>
      </c>
      <c r="T767" s="126">
        <f t="shared" si="130"/>
        <v>0.11832061068702282</v>
      </c>
      <c r="V767" s="102">
        <v>1</v>
      </c>
    </row>
    <row r="768" spans="1:22">
      <c r="A768" s="103">
        <v>44406</v>
      </c>
      <c r="B768" s="102" t="s">
        <v>371</v>
      </c>
      <c r="C768" s="102" t="s">
        <v>387</v>
      </c>
      <c r="D768" s="102" t="s">
        <v>161</v>
      </c>
      <c r="E768" s="102" t="s">
        <v>167</v>
      </c>
      <c r="F768" s="102">
        <v>24</v>
      </c>
      <c r="S768" s="102">
        <v>53.4</v>
      </c>
      <c r="T768" s="126">
        <f t="shared" si="130"/>
        <v>0.48282442748091597</v>
      </c>
      <c r="V768" s="102">
        <v>1.4</v>
      </c>
    </row>
    <row r="769" spans="1:22">
      <c r="A769" s="103">
        <v>44406</v>
      </c>
      <c r="B769" s="102" t="s">
        <v>370</v>
      </c>
      <c r="C769" s="102" t="s">
        <v>154</v>
      </c>
      <c r="D769" s="102" t="s">
        <v>161</v>
      </c>
      <c r="E769" s="102" t="s">
        <v>167</v>
      </c>
      <c r="F769" s="102">
        <v>24</v>
      </c>
      <c r="S769" s="102">
        <v>33.5</v>
      </c>
      <c r="T769" s="126">
        <f t="shared" si="130"/>
        <v>0.10305343511450379</v>
      </c>
    </row>
    <row r="770" spans="1:22">
      <c r="A770" s="103">
        <v>44406</v>
      </c>
      <c r="B770" s="117" t="s">
        <v>322</v>
      </c>
      <c r="C770" s="116" t="s">
        <v>155</v>
      </c>
      <c r="D770" s="116" t="s">
        <v>163</v>
      </c>
      <c r="E770" s="116" t="s">
        <v>166</v>
      </c>
      <c r="F770" s="102">
        <v>24</v>
      </c>
      <c r="S770" s="102">
        <v>46</v>
      </c>
      <c r="T770" s="126">
        <f t="shared" si="130"/>
        <v>0.34160305343511449</v>
      </c>
      <c r="V770" s="102">
        <v>6.9</v>
      </c>
    </row>
    <row r="771" spans="1:22">
      <c r="A771" s="103">
        <v>44406</v>
      </c>
      <c r="B771" s="116" t="s">
        <v>323</v>
      </c>
      <c r="C771" s="116" t="s">
        <v>154</v>
      </c>
      <c r="D771" s="116" t="s">
        <v>163</v>
      </c>
      <c r="E771" s="116" t="s">
        <v>166</v>
      </c>
      <c r="F771" s="102">
        <v>24</v>
      </c>
      <c r="S771" s="102">
        <v>26.9</v>
      </c>
      <c r="T771" s="126">
        <v>0</v>
      </c>
    </row>
    <row r="772" spans="1:22">
      <c r="A772" s="103">
        <v>44406</v>
      </c>
      <c r="B772" s="117" t="s">
        <v>325</v>
      </c>
      <c r="C772" s="116" t="s">
        <v>155</v>
      </c>
      <c r="D772" s="116" t="s">
        <v>163</v>
      </c>
      <c r="E772" s="116" t="s">
        <v>166</v>
      </c>
      <c r="F772" s="102">
        <v>24</v>
      </c>
      <c r="S772" s="102">
        <v>29.1</v>
      </c>
      <c r="T772" s="126">
        <f t="shared" si="130"/>
        <v>1.9083969465648856E-2</v>
      </c>
      <c r="V772" s="102">
        <v>1.1000000000000001</v>
      </c>
    </row>
    <row r="773" spans="1:22">
      <c r="A773" s="103">
        <v>44406</v>
      </c>
      <c r="B773" s="116" t="s">
        <v>324</v>
      </c>
      <c r="C773" s="116" t="s">
        <v>154</v>
      </c>
      <c r="D773" s="116" t="s">
        <v>163</v>
      </c>
      <c r="E773" s="116" t="s">
        <v>166</v>
      </c>
      <c r="F773" s="102">
        <v>24</v>
      </c>
      <c r="S773" s="102">
        <v>39.5</v>
      </c>
      <c r="T773" s="126">
        <f t="shared" si="130"/>
        <v>0.21755725190839692</v>
      </c>
    </row>
    <row r="774" spans="1:22">
      <c r="A774" s="103">
        <v>44406</v>
      </c>
      <c r="B774" s="102" t="s">
        <v>361</v>
      </c>
      <c r="C774" s="102" t="s">
        <v>154</v>
      </c>
      <c r="D774" s="102" t="s">
        <v>162</v>
      </c>
      <c r="E774" s="102" t="s">
        <v>167</v>
      </c>
      <c r="F774" s="102">
        <v>24</v>
      </c>
      <c r="S774" s="102">
        <v>29.8</v>
      </c>
      <c r="T774" s="126">
        <f t="shared" si="130"/>
        <v>3.2442748091603038E-2</v>
      </c>
    </row>
    <row r="775" spans="1:22">
      <c r="A775" s="103">
        <v>44406</v>
      </c>
      <c r="B775" s="105" t="s">
        <v>358</v>
      </c>
      <c r="C775" s="102" t="s">
        <v>155</v>
      </c>
      <c r="D775" s="102" t="s">
        <v>162</v>
      </c>
      <c r="E775" s="102" t="s">
        <v>167</v>
      </c>
      <c r="F775" s="102">
        <v>24</v>
      </c>
      <c r="S775" s="102">
        <v>40.200000000000003</v>
      </c>
      <c r="T775" s="126">
        <f t="shared" si="130"/>
        <v>0.23091603053435117</v>
      </c>
      <c r="V775" s="102">
        <v>6.1</v>
      </c>
    </row>
    <row r="776" spans="1:22">
      <c r="A776" s="103">
        <v>44406</v>
      </c>
      <c r="B776" s="102" t="s">
        <v>318</v>
      </c>
      <c r="C776" s="102" t="s">
        <v>154</v>
      </c>
      <c r="D776" s="116" t="s">
        <v>162</v>
      </c>
      <c r="E776" s="116" t="s">
        <v>166</v>
      </c>
      <c r="F776" s="102">
        <v>24</v>
      </c>
      <c r="S776" s="102">
        <v>28.4</v>
      </c>
      <c r="T776" s="126">
        <f t="shared" si="130"/>
        <v>5.7251908396946027E-3</v>
      </c>
    </row>
    <row r="777" spans="1:22">
      <c r="A777" s="103">
        <v>44406</v>
      </c>
      <c r="B777" s="102" t="s">
        <v>319</v>
      </c>
      <c r="C777" s="102" t="s">
        <v>155</v>
      </c>
      <c r="D777" s="116" t="s">
        <v>162</v>
      </c>
      <c r="E777" s="116" t="s">
        <v>166</v>
      </c>
      <c r="F777" s="102">
        <v>24</v>
      </c>
      <c r="S777" s="102">
        <v>36.799999999999997</v>
      </c>
      <c r="T777" s="126">
        <f t="shared" si="130"/>
        <v>0.16603053435114495</v>
      </c>
      <c r="V777" s="102">
        <v>4.0999999999999996</v>
      </c>
    </row>
    <row r="778" spans="1:22">
      <c r="A778" s="103">
        <v>44406</v>
      </c>
      <c r="B778" s="102" t="s">
        <v>320</v>
      </c>
      <c r="C778" s="102" t="s">
        <v>154</v>
      </c>
      <c r="D778" s="116" t="s">
        <v>162</v>
      </c>
      <c r="E778" s="116" t="s">
        <v>166</v>
      </c>
      <c r="F778" s="102">
        <v>24</v>
      </c>
      <c r="S778" s="102">
        <v>40.200000000000003</v>
      </c>
      <c r="T778" s="126">
        <f t="shared" si="130"/>
        <v>0.23091603053435117</v>
      </c>
    </row>
    <row r="779" spans="1:22">
      <c r="A779" s="103">
        <v>44406</v>
      </c>
      <c r="B779" s="102" t="s">
        <v>321</v>
      </c>
      <c r="C779" s="102" t="s">
        <v>155</v>
      </c>
      <c r="D779" s="116" t="s">
        <v>162</v>
      </c>
      <c r="E779" s="116" t="s">
        <v>166</v>
      </c>
      <c r="F779" s="102">
        <v>24</v>
      </c>
      <c r="S779" s="102">
        <v>34.5</v>
      </c>
      <c r="T779" s="126">
        <f t="shared" si="130"/>
        <v>0.12213740458015265</v>
      </c>
      <c r="V779" s="102">
        <v>4.7</v>
      </c>
    </row>
    <row r="780" spans="1:22">
      <c r="A780" s="103">
        <v>44406</v>
      </c>
      <c r="B780" s="102" t="s">
        <v>366</v>
      </c>
      <c r="C780" s="102" t="s">
        <v>155</v>
      </c>
      <c r="D780" s="102" t="s">
        <v>163</v>
      </c>
      <c r="E780" s="102" t="s">
        <v>167</v>
      </c>
      <c r="F780" s="102">
        <v>24</v>
      </c>
      <c r="S780" s="102">
        <v>48.8</v>
      </c>
      <c r="T780" s="126">
        <f t="shared" si="130"/>
        <v>0.39503816793893121</v>
      </c>
      <c r="V780" s="102">
        <v>3</v>
      </c>
    </row>
    <row r="781" spans="1:22">
      <c r="A781" s="103">
        <v>44406</v>
      </c>
      <c r="B781" s="102" t="s">
        <v>367</v>
      </c>
      <c r="C781" s="102" t="s">
        <v>154</v>
      </c>
      <c r="D781" s="102" t="s">
        <v>163</v>
      </c>
      <c r="E781" s="102" t="s">
        <v>167</v>
      </c>
      <c r="F781" s="102">
        <v>24</v>
      </c>
      <c r="S781" s="102">
        <v>29.7</v>
      </c>
      <c r="T781" s="126">
        <f t="shared" si="130"/>
        <v>3.0534351145038129E-2</v>
      </c>
    </row>
    <row r="782" spans="1:22">
      <c r="A782" s="103">
        <v>44406</v>
      </c>
      <c r="B782" s="102" t="s">
        <v>368</v>
      </c>
      <c r="C782" s="102" t="s">
        <v>155</v>
      </c>
      <c r="D782" s="102" t="s">
        <v>163</v>
      </c>
      <c r="E782" s="102" t="s">
        <v>167</v>
      </c>
      <c r="F782" s="102">
        <v>24</v>
      </c>
      <c r="S782" s="102">
        <v>45.5</v>
      </c>
      <c r="T782" s="126">
        <f t="shared" si="130"/>
        <v>0.33206106870229007</v>
      </c>
      <c r="V782" s="102">
        <v>3.1</v>
      </c>
    </row>
    <row r="783" spans="1:22">
      <c r="A783" s="103">
        <v>44406</v>
      </c>
      <c r="B783" s="102" t="s">
        <v>369</v>
      </c>
      <c r="C783" s="102" t="s">
        <v>154</v>
      </c>
      <c r="D783" s="102" t="s">
        <v>163</v>
      </c>
      <c r="E783" s="102" t="s">
        <v>167</v>
      </c>
      <c r="F783" s="102">
        <v>24</v>
      </c>
      <c r="S783" s="102">
        <v>34.700000000000003</v>
      </c>
      <c r="T783" s="126">
        <f t="shared" si="130"/>
        <v>0.12595419847328249</v>
      </c>
    </row>
    <row r="784" spans="1:22">
      <c r="A784" s="103">
        <v>44406</v>
      </c>
      <c r="B784" s="102" t="s">
        <v>363</v>
      </c>
      <c r="C784" s="102" t="s">
        <v>154</v>
      </c>
      <c r="D784" s="102" t="s">
        <v>161</v>
      </c>
      <c r="E784" s="102" t="s">
        <v>166</v>
      </c>
      <c r="F784" s="102">
        <v>24</v>
      </c>
      <c r="S784" s="102">
        <v>33.5</v>
      </c>
      <c r="T784" s="126">
        <f t="shared" si="130"/>
        <v>0.10305343511450379</v>
      </c>
    </row>
    <row r="785" spans="1:22">
      <c r="A785" s="103">
        <v>44406</v>
      </c>
      <c r="B785" s="102" t="s">
        <v>362</v>
      </c>
      <c r="C785" s="102" t="s">
        <v>155</v>
      </c>
      <c r="D785" s="102" t="s">
        <v>161</v>
      </c>
      <c r="E785" s="102" t="s">
        <v>166</v>
      </c>
      <c r="F785" s="102">
        <v>24</v>
      </c>
      <c r="S785" s="102">
        <v>48.8</v>
      </c>
      <c r="T785" s="126">
        <f t="shared" si="130"/>
        <v>0.39503816793893121</v>
      </c>
      <c r="V785" s="102">
        <v>5.2</v>
      </c>
    </row>
    <row r="786" spans="1:22">
      <c r="A786" s="103">
        <v>44406</v>
      </c>
      <c r="B786" s="102" t="s">
        <v>365</v>
      </c>
      <c r="C786" s="102" t="s">
        <v>154</v>
      </c>
      <c r="D786" s="102" t="s">
        <v>161</v>
      </c>
      <c r="E786" s="102" t="s">
        <v>166</v>
      </c>
      <c r="F786" s="102">
        <v>24</v>
      </c>
      <c r="S786" s="102">
        <v>51.4</v>
      </c>
      <c r="T786" s="126">
        <f t="shared" si="130"/>
        <v>0.44465648854961826</v>
      </c>
    </row>
    <row r="787" spans="1:22">
      <c r="A787" s="103">
        <v>44406</v>
      </c>
      <c r="B787" s="102" t="s">
        <v>364</v>
      </c>
      <c r="C787" s="102" t="s">
        <v>155</v>
      </c>
      <c r="D787" s="102" t="s">
        <v>161</v>
      </c>
      <c r="E787" s="102" t="s">
        <v>166</v>
      </c>
      <c r="F787" s="102">
        <v>24</v>
      </c>
      <c r="S787" s="102">
        <v>35.5</v>
      </c>
      <c r="T787" s="126">
        <f t="shared" ref="T787:T801" si="131">(S787-28.1)/52.4</f>
        <v>0.14122137404580151</v>
      </c>
      <c r="V787" s="102">
        <v>2.6</v>
      </c>
    </row>
    <row r="788" spans="1:22">
      <c r="A788" s="103">
        <v>44406</v>
      </c>
      <c r="B788" s="102" t="s">
        <v>359</v>
      </c>
      <c r="C788" s="102" t="s">
        <v>154</v>
      </c>
      <c r="D788" s="102" t="s">
        <v>162</v>
      </c>
      <c r="E788" s="102" t="s">
        <v>167</v>
      </c>
      <c r="F788" s="102">
        <v>24</v>
      </c>
      <c r="S788" s="102">
        <v>44.9</v>
      </c>
      <c r="T788" s="126">
        <f t="shared" si="131"/>
        <v>0.32061068702290074</v>
      </c>
    </row>
    <row r="789" spans="1:22">
      <c r="A789" s="103">
        <v>44406</v>
      </c>
      <c r="B789" s="105" t="s">
        <v>360</v>
      </c>
      <c r="C789" s="102" t="s">
        <v>155</v>
      </c>
      <c r="D789" s="102" t="s">
        <v>162</v>
      </c>
      <c r="E789" s="102" t="s">
        <v>167</v>
      </c>
      <c r="F789" s="102">
        <v>24</v>
      </c>
      <c r="S789" s="102">
        <v>32.200000000000003</v>
      </c>
      <c r="T789" s="126">
        <f t="shared" si="131"/>
        <v>7.8244274809160339E-2</v>
      </c>
      <c r="V789" s="102">
        <v>0.8</v>
      </c>
    </row>
    <row r="790" spans="1:22">
      <c r="A790" s="103">
        <v>44406</v>
      </c>
      <c r="B790" s="105" t="s">
        <v>355</v>
      </c>
      <c r="C790" s="102" t="s">
        <v>155</v>
      </c>
      <c r="D790" s="102" t="s">
        <v>162</v>
      </c>
      <c r="E790" s="102" t="s">
        <v>166</v>
      </c>
      <c r="F790" s="102">
        <v>24</v>
      </c>
      <c r="S790" s="102">
        <v>40</v>
      </c>
      <c r="T790" s="126">
        <f t="shared" si="131"/>
        <v>0.22709923664122136</v>
      </c>
      <c r="V790" s="102">
        <v>4</v>
      </c>
    </row>
    <row r="791" spans="1:22">
      <c r="A791" s="103">
        <v>44406</v>
      </c>
      <c r="B791" s="102" t="s">
        <v>354</v>
      </c>
      <c r="C791" s="102" t="s">
        <v>154</v>
      </c>
      <c r="D791" s="102" t="s">
        <v>162</v>
      </c>
      <c r="E791" s="102" t="s">
        <v>166</v>
      </c>
      <c r="F791" s="102">
        <v>24</v>
      </c>
      <c r="S791" s="102">
        <v>36.6</v>
      </c>
      <c r="T791" s="126">
        <f t="shared" si="131"/>
        <v>0.16221374045801526</v>
      </c>
    </row>
    <row r="792" spans="1:22">
      <c r="A792" s="103">
        <v>44406</v>
      </c>
      <c r="B792" s="105" t="s">
        <v>357</v>
      </c>
      <c r="C792" s="102" t="s">
        <v>155</v>
      </c>
      <c r="D792" s="102" t="s">
        <v>162</v>
      </c>
      <c r="E792" s="102" t="s">
        <v>166</v>
      </c>
      <c r="F792" s="102">
        <v>24</v>
      </c>
      <c r="S792" s="102">
        <v>39</v>
      </c>
      <c r="T792" s="126">
        <f t="shared" si="131"/>
        <v>0.2080152671755725</v>
      </c>
      <c r="V792" s="102">
        <v>3.5</v>
      </c>
    </row>
    <row r="793" spans="1:22">
      <c r="A793" s="103">
        <v>44406</v>
      </c>
      <c r="B793" s="102" t="s">
        <v>356</v>
      </c>
      <c r="C793" s="102" t="s">
        <v>154</v>
      </c>
      <c r="D793" s="102" t="s">
        <v>162</v>
      </c>
      <c r="E793" s="102" t="s">
        <v>166</v>
      </c>
      <c r="F793" s="102">
        <v>24</v>
      </c>
      <c r="S793" s="102">
        <v>37.799999999999997</v>
      </c>
      <c r="T793" s="126">
        <f t="shared" si="131"/>
        <v>0.18511450381679381</v>
      </c>
    </row>
    <row r="794" spans="1:22">
      <c r="A794" s="103">
        <v>44406</v>
      </c>
      <c r="B794" s="105" t="s">
        <v>350</v>
      </c>
      <c r="C794" s="102" t="s">
        <v>155</v>
      </c>
      <c r="D794" s="102" t="s">
        <v>163</v>
      </c>
      <c r="E794" s="102" t="s">
        <v>166</v>
      </c>
      <c r="F794" s="102">
        <v>24</v>
      </c>
      <c r="S794" s="102">
        <v>46.1</v>
      </c>
      <c r="T794" s="126">
        <f t="shared" si="131"/>
        <v>0.34351145038167941</v>
      </c>
      <c r="V794" s="102">
        <v>2.2999999999999998</v>
      </c>
    </row>
    <row r="795" spans="1:22">
      <c r="A795" s="103">
        <v>44406</v>
      </c>
      <c r="B795" s="102" t="s">
        <v>351</v>
      </c>
      <c r="C795" s="102" t="s">
        <v>154</v>
      </c>
      <c r="D795" s="102" t="s">
        <v>163</v>
      </c>
      <c r="E795" s="102" t="s">
        <v>166</v>
      </c>
      <c r="F795" s="102">
        <v>24</v>
      </c>
      <c r="S795" s="102">
        <v>40.9</v>
      </c>
      <c r="T795" s="126">
        <f t="shared" si="131"/>
        <v>0.24427480916030531</v>
      </c>
    </row>
    <row r="796" spans="1:22">
      <c r="A796" s="103">
        <v>44406</v>
      </c>
      <c r="B796" s="105" t="s">
        <v>352</v>
      </c>
      <c r="C796" s="102" t="s">
        <v>155</v>
      </c>
      <c r="D796" s="102" t="s">
        <v>163</v>
      </c>
      <c r="E796" s="102" t="s">
        <v>166</v>
      </c>
      <c r="F796" s="102">
        <v>24</v>
      </c>
      <c r="S796" s="102">
        <v>43.6</v>
      </c>
      <c r="T796" s="126">
        <f t="shared" si="131"/>
        <v>0.29580152671755727</v>
      </c>
      <c r="V796" s="102">
        <v>1.4</v>
      </c>
    </row>
    <row r="797" spans="1:22">
      <c r="A797" s="103">
        <v>44406</v>
      </c>
      <c r="B797" s="102" t="s">
        <v>353</v>
      </c>
      <c r="C797" s="102" t="s">
        <v>154</v>
      </c>
      <c r="D797" s="102" t="s">
        <v>163</v>
      </c>
      <c r="E797" s="102" t="s">
        <v>166</v>
      </c>
      <c r="F797" s="102">
        <v>24</v>
      </c>
      <c r="S797" s="102">
        <v>31.1</v>
      </c>
      <c r="T797" s="126">
        <f t="shared" si="131"/>
        <v>5.7251908396946563E-2</v>
      </c>
    </row>
    <row r="798" spans="1:22">
      <c r="A798" s="103">
        <v>44406</v>
      </c>
      <c r="B798" s="105" t="s">
        <v>326</v>
      </c>
      <c r="C798" s="102" t="s">
        <v>155</v>
      </c>
      <c r="D798" s="102" t="s">
        <v>163</v>
      </c>
      <c r="E798" s="102" t="s">
        <v>166</v>
      </c>
      <c r="F798" s="102">
        <v>24</v>
      </c>
      <c r="S798" s="102">
        <v>46.6</v>
      </c>
      <c r="T798" s="126">
        <f t="shared" si="131"/>
        <v>0.35305343511450382</v>
      </c>
      <c r="V798" s="102">
        <v>3.3</v>
      </c>
    </row>
    <row r="799" spans="1:22">
      <c r="A799" s="103">
        <v>44406</v>
      </c>
      <c r="B799" s="102" t="s">
        <v>327</v>
      </c>
      <c r="C799" s="102" t="s">
        <v>154</v>
      </c>
      <c r="D799" s="102" t="s">
        <v>163</v>
      </c>
      <c r="E799" s="102" t="s">
        <v>166</v>
      </c>
      <c r="F799" s="102">
        <v>24</v>
      </c>
      <c r="S799" s="102">
        <v>33.5</v>
      </c>
      <c r="T799" s="126">
        <f t="shared" si="131"/>
        <v>0.10305343511450379</v>
      </c>
    </row>
    <row r="800" spans="1:22">
      <c r="A800" s="103">
        <v>44406</v>
      </c>
      <c r="B800" s="105" t="s">
        <v>328</v>
      </c>
      <c r="C800" s="102" t="s">
        <v>155</v>
      </c>
      <c r="D800" s="102" t="s">
        <v>163</v>
      </c>
      <c r="E800" s="102" t="s">
        <v>166</v>
      </c>
      <c r="F800" s="102">
        <v>24</v>
      </c>
      <c r="S800" s="102">
        <v>40.9</v>
      </c>
      <c r="T800" s="126">
        <f t="shared" si="131"/>
        <v>0.24427480916030531</v>
      </c>
      <c r="V800" s="102">
        <v>4.3</v>
      </c>
    </row>
    <row r="801" spans="1:20">
      <c r="A801" s="103">
        <v>44406</v>
      </c>
      <c r="B801" s="102" t="s">
        <v>329</v>
      </c>
      <c r="C801" s="102" t="s">
        <v>154</v>
      </c>
      <c r="D801" s="102" t="s">
        <v>163</v>
      </c>
      <c r="E801" s="102" t="s">
        <v>166</v>
      </c>
      <c r="F801" s="102">
        <v>24</v>
      </c>
      <c r="S801" s="102">
        <v>31.3</v>
      </c>
      <c r="T801" s="126">
        <f t="shared" si="131"/>
        <v>6.1068702290076327E-2</v>
      </c>
    </row>
    <row r="802" spans="1:20">
      <c r="A802" s="103">
        <v>44407</v>
      </c>
      <c r="B802" s="102" t="s">
        <v>302</v>
      </c>
      <c r="C802" s="102" t="s">
        <v>155</v>
      </c>
      <c r="D802" s="102" t="s">
        <v>161</v>
      </c>
      <c r="E802" s="102" t="s">
        <v>166</v>
      </c>
      <c r="F802" s="102">
        <v>25</v>
      </c>
      <c r="G802" s="102">
        <v>0</v>
      </c>
      <c r="H802" s="102">
        <v>2.68</v>
      </c>
      <c r="I802" s="102">
        <v>0</v>
      </c>
      <c r="J802" s="107">
        <f t="shared" ref="J802:J803" si="132">I802*6</f>
        <v>0</v>
      </c>
      <c r="K802" s="102">
        <v>2.68</v>
      </c>
      <c r="M802" s="102">
        <v>6.02</v>
      </c>
      <c r="N802" s="102">
        <v>3.5</v>
      </c>
    </row>
    <row r="803" spans="1:20">
      <c r="A803" s="103">
        <v>44407</v>
      </c>
      <c r="B803" s="102" t="s">
        <v>303</v>
      </c>
      <c r="C803" s="102" t="s">
        <v>154</v>
      </c>
      <c r="D803" s="102" t="s">
        <v>161</v>
      </c>
      <c r="E803" s="102" t="s">
        <v>166</v>
      </c>
      <c r="F803" s="102">
        <v>25</v>
      </c>
      <c r="G803" s="102">
        <v>0</v>
      </c>
      <c r="H803" s="102">
        <v>2.68</v>
      </c>
      <c r="I803" s="102">
        <v>0</v>
      </c>
      <c r="J803" s="107">
        <f t="shared" si="132"/>
        <v>0</v>
      </c>
      <c r="K803" s="102">
        <v>2.68</v>
      </c>
      <c r="M803" s="102">
        <v>6.02</v>
      </c>
      <c r="N803" s="102">
        <v>3.5</v>
      </c>
    </row>
    <row r="804" spans="1:20">
      <c r="A804" s="103">
        <v>44407</v>
      </c>
      <c r="B804" s="102" t="s">
        <v>305</v>
      </c>
      <c r="C804" s="102" t="s">
        <v>155</v>
      </c>
      <c r="D804" s="102" t="s">
        <v>161</v>
      </c>
      <c r="E804" s="102" t="s">
        <v>166</v>
      </c>
      <c r="F804" s="102">
        <v>25</v>
      </c>
      <c r="G804" s="102">
        <v>0</v>
      </c>
      <c r="H804" s="102">
        <v>2.68</v>
      </c>
      <c r="I804" s="102">
        <v>0</v>
      </c>
      <c r="J804" s="107">
        <f t="shared" ref="J804:J810" si="133">I804*6</f>
        <v>0</v>
      </c>
      <c r="K804" s="102">
        <v>2.68</v>
      </c>
      <c r="M804" s="102">
        <v>6.02</v>
      </c>
      <c r="N804" s="102">
        <v>3.5</v>
      </c>
    </row>
    <row r="805" spans="1:20">
      <c r="A805" s="103">
        <v>44407</v>
      </c>
      <c r="B805" s="102" t="s">
        <v>304</v>
      </c>
      <c r="C805" s="102" t="s">
        <v>154</v>
      </c>
      <c r="D805" s="102" t="s">
        <v>161</v>
      </c>
      <c r="E805" s="102" t="s">
        <v>166</v>
      </c>
      <c r="F805" s="102">
        <v>25</v>
      </c>
      <c r="G805" s="102">
        <v>0</v>
      </c>
      <c r="H805" s="102">
        <v>2.68</v>
      </c>
      <c r="I805" s="102">
        <v>0</v>
      </c>
      <c r="J805" s="107">
        <f t="shared" si="133"/>
        <v>0</v>
      </c>
      <c r="K805" s="102">
        <v>2.68</v>
      </c>
      <c r="M805" s="102">
        <v>6.02</v>
      </c>
      <c r="N805" s="102">
        <v>3.5</v>
      </c>
    </row>
    <row r="806" spans="1:20">
      <c r="A806" s="103">
        <v>44407</v>
      </c>
      <c r="B806" s="102" t="s">
        <v>306</v>
      </c>
      <c r="C806" s="102" t="s">
        <v>154</v>
      </c>
      <c r="D806" s="102" t="s">
        <v>162</v>
      </c>
      <c r="E806" s="102" t="s">
        <v>167</v>
      </c>
      <c r="F806" s="102">
        <v>25</v>
      </c>
      <c r="G806" s="102">
        <v>0</v>
      </c>
      <c r="H806" s="102">
        <v>1.96</v>
      </c>
      <c r="I806" s="102">
        <v>0</v>
      </c>
      <c r="J806" s="107">
        <f t="shared" si="133"/>
        <v>0</v>
      </c>
      <c r="K806" s="102">
        <v>1.96</v>
      </c>
      <c r="M806" s="102">
        <v>7.6</v>
      </c>
      <c r="N806" s="102">
        <v>3.2</v>
      </c>
    </row>
    <row r="807" spans="1:20">
      <c r="A807" s="103">
        <v>44407</v>
      </c>
      <c r="B807" s="102" t="s">
        <v>307</v>
      </c>
      <c r="C807" s="102" t="s">
        <v>155</v>
      </c>
      <c r="D807" s="102" t="s">
        <v>162</v>
      </c>
      <c r="E807" s="102" t="s">
        <v>167</v>
      </c>
      <c r="F807" s="102">
        <v>25</v>
      </c>
      <c r="G807" s="102">
        <v>0</v>
      </c>
      <c r="H807" s="102">
        <v>1.96</v>
      </c>
      <c r="I807" s="102">
        <v>0</v>
      </c>
      <c r="J807" s="107">
        <f t="shared" si="133"/>
        <v>0</v>
      </c>
      <c r="K807" s="102">
        <v>1.96</v>
      </c>
      <c r="M807" s="102">
        <v>7.6</v>
      </c>
      <c r="N807" s="102">
        <v>3.2</v>
      </c>
    </row>
    <row r="808" spans="1:20">
      <c r="A808" s="103">
        <v>44407</v>
      </c>
      <c r="B808" s="102" t="s">
        <v>308</v>
      </c>
      <c r="C808" s="102" t="s">
        <v>154</v>
      </c>
      <c r="D808" s="102" t="s">
        <v>162</v>
      </c>
      <c r="E808" s="102" t="s">
        <v>167</v>
      </c>
      <c r="F808" s="102">
        <v>25</v>
      </c>
      <c r="G808" s="102">
        <v>0</v>
      </c>
      <c r="H808" s="102">
        <v>2.16</v>
      </c>
      <c r="I808" s="102">
        <v>0</v>
      </c>
      <c r="J808" s="107">
        <f t="shared" si="133"/>
        <v>0</v>
      </c>
      <c r="K808" s="102">
        <v>2.16</v>
      </c>
      <c r="M808" s="102">
        <v>7.37</v>
      </c>
      <c r="N808" s="102">
        <v>2.7</v>
      </c>
    </row>
    <row r="809" spans="1:20">
      <c r="A809" s="103">
        <v>44407</v>
      </c>
      <c r="B809" s="102" t="s">
        <v>309</v>
      </c>
      <c r="C809" s="102" t="s">
        <v>155</v>
      </c>
      <c r="D809" s="102" t="s">
        <v>162</v>
      </c>
      <c r="E809" s="102" t="s">
        <v>167</v>
      </c>
      <c r="F809" s="102">
        <v>25</v>
      </c>
      <c r="G809" s="102">
        <v>0</v>
      </c>
      <c r="H809" s="102">
        <v>2.16</v>
      </c>
      <c r="I809" s="102">
        <v>0</v>
      </c>
      <c r="J809" s="107">
        <f t="shared" si="133"/>
        <v>0</v>
      </c>
      <c r="K809" s="102">
        <v>2.16</v>
      </c>
      <c r="M809" s="102">
        <v>7.37</v>
      </c>
      <c r="N809" s="102">
        <v>2.7</v>
      </c>
    </row>
    <row r="810" spans="1:20">
      <c r="A810" s="103">
        <v>44407</v>
      </c>
      <c r="B810" s="102" t="s">
        <v>311</v>
      </c>
      <c r="C810" s="102" t="s">
        <v>154</v>
      </c>
      <c r="D810" s="102" t="s">
        <v>163</v>
      </c>
      <c r="E810" s="102" t="s">
        <v>166</v>
      </c>
      <c r="F810" s="102">
        <v>25</v>
      </c>
      <c r="G810" s="102">
        <v>0</v>
      </c>
      <c r="H810" s="102">
        <v>1.87</v>
      </c>
      <c r="I810" s="102">
        <v>0</v>
      </c>
      <c r="J810" s="107">
        <f t="shared" si="133"/>
        <v>0</v>
      </c>
      <c r="K810" s="102">
        <v>1.87</v>
      </c>
      <c r="M810" s="102">
        <v>7.23</v>
      </c>
      <c r="N810" s="102">
        <v>3</v>
      </c>
    </row>
    <row r="811" spans="1:20">
      <c r="A811" s="103">
        <v>44407</v>
      </c>
      <c r="B811" s="102" t="s">
        <v>310</v>
      </c>
      <c r="C811" s="102" t="s">
        <v>155</v>
      </c>
      <c r="D811" s="102" t="s">
        <v>163</v>
      </c>
      <c r="E811" s="102" t="s">
        <v>166</v>
      </c>
      <c r="F811" s="102">
        <v>25</v>
      </c>
      <c r="G811" s="102">
        <v>0</v>
      </c>
      <c r="H811" s="102">
        <v>1.87</v>
      </c>
      <c r="I811" s="102">
        <v>0</v>
      </c>
      <c r="J811" s="107">
        <f t="shared" ref="J811:J874" si="134">I811*6</f>
        <v>0</v>
      </c>
      <c r="K811" s="102">
        <v>1.87</v>
      </c>
      <c r="M811" s="102">
        <v>7.23</v>
      </c>
      <c r="N811" s="102">
        <v>3</v>
      </c>
    </row>
    <row r="812" spans="1:20">
      <c r="A812" s="103">
        <v>44407</v>
      </c>
      <c r="B812" s="102" t="s">
        <v>313</v>
      </c>
      <c r="C812" s="102" t="s">
        <v>155</v>
      </c>
      <c r="D812" s="102" t="s">
        <v>163</v>
      </c>
      <c r="E812" s="102" t="s">
        <v>166</v>
      </c>
      <c r="F812" s="102">
        <v>25</v>
      </c>
      <c r="G812" s="102">
        <v>0</v>
      </c>
      <c r="H812" s="102">
        <v>1.87</v>
      </c>
      <c r="I812" s="102">
        <v>0</v>
      </c>
      <c r="J812" s="107">
        <f t="shared" si="134"/>
        <v>0</v>
      </c>
      <c r="K812" s="102">
        <v>1.87</v>
      </c>
      <c r="M812" s="102">
        <v>7.23</v>
      </c>
      <c r="N812" s="102">
        <v>3</v>
      </c>
    </row>
    <row r="813" spans="1:20">
      <c r="A813" s="103">
        <v>44407</v>
      </c>
      <c r="B813" s="102" t="s">
        <v>312</v>
      </c>
      <c r="C813" s="102" t="s">
        <v>154</v>
      </c>
      <c r="D813" s="102" t="s">
        <v>163</v>
      </c>
      <c r="E813" s="102" t="s">
        <v>166</v>
      </c>
      <c r="F813" s="102">
        <v>25</v>
      </c>
      <c r="G813" s="102">
        <v>0</v>
      </c>
      <c r="H813" s="102">
        <v>1.87</v>
      </c>
      <c r="I813" s="102">
        <v>0</v>
      </c>
      <c r="J813" s="107">
        <f t="shared" si="134"/>
        <v>0</v>
      </c>
      <c r="K813" s="102">
        <v>1.87</v>
      </c>
      <c r="M813" s="102">
        <v>7.23</v>
      </c>
      <c r="N813" s="102">
        <v>3</v>
      </c>
    </row>
    <row r="814" spans="1:20">
      <c r="A814" s="103">
        <v>44407</v>
      </c>
      <c r="B814" s="102" t="s">
        <v>315</v>
      </c>
      <c r="C814" s="102" t="s">
        <v>155</v>
      </c>
      <c r="D814" s="102" t="s">
        <v>161</v>
      </c>
      <c r="E814" s="102" t="s">
        <v>167</v>
      </c>
      <c r="F814" s="102">
        <v>25</v>
      </c>
      <c r="G814" s="102">
        <v>0</v>
      </c>
      <c r="H814" s="102">
        <v>2.35</v>
      </c>
      <c r="I814" s="102">
        <v>0</v>
      </c>
      <c r="J814" s="107">
        <f t="shared" si="134"/>
        <v>0</v>
      </c>
      <c r="K814" s="102">
        <v>2.35</v>
      </c>
      <c r="M814" s="102">
        <v>6</v>
      </c>
      <c r="N814" s="102">
        <v>3.7</v>
      </c>
    </row>
    <row r="815" spans="1:20">
      <c r="A815" s="103">
        <v>44407</v>
      </c>
      <c r="B815" s="102" t="s">
        <v>314</v>
      </c>
      <c r="C815" s="102" t="s">
        <v>154</v>
      </c>
      <c r="D815" s="102" t="s">
        <v>161</v>
      </c>
      <c r="E815" s="102" t="s">
        <v>167</v>
      </c>
      <c r="F815" s="102">
        <v>25</v>
      </c>
      <c r="G815" s="102">
        <v>0</v>
      </c>
      <c r="H815" s="102">
        <v>2.35</v>
      </c>
      <c r="I815" s="102">
        <v>0</v>
      </c>
      <c r="J815" s="107">
        <f t="shared" si="134"/>
        <v>0</v>
      </c>
      <c r="K815" s="102">
        <v>2.35</v>
      </c>
      <c r="M815" s="102">
        <v>6</v>
      </c>
      <c r="N815" s="102">
        <v>3.7</v>
      </c>
    </row>
    <row r="816" spans="1:20">
      <c r="A816" s="103">
        <v>44407</v>
      </c>
      <c r="B816" s="102" t="s">
        <v>317</v>
      </c>
      <c r="C816" s="102" t="s">
        <v>155</v>
      </c>
      <c r="D816" s="102" t="s">
        <v>161</v>
      </c>
      <c r="E816" s="102" t="s">
        <v>167</v>
      </c>
      <c r="F816" s="102">
        <v>25</v>
      </c>
      <c r="G816" s="102">
        <v>0</v>
      </c>
      <c r="H816" s="102">
        <v>2.5099999999999998</v>
      </c>
      <c r="I816" s="102">
        <v>0</v>
      </c>
      <c r="J816" s="107">
        <f t="shared" si="134"/>
        <v>0</v>
      </c>
      <c r="K816" s="102">
        <v>2.5099999999999998</v>
      </c>
      <c r="M816" s="102">
        <v>5.93</v>
      </c>
      <c r="N816" s="102">
        <v>4</v>
      </c>
    </row>
    <row r="817" spans="1:14">
      <c r="A817" s="103">
        <v>44407</v>
      </c>
      <c r="B817" s="102" t="s">
        <v>316</v>
      </c>
      <c r="C817" s="102" t="s">
        <v>154</v>
      </c>
      <c r="D817" s="102" t="s">
        <v>161</v>
      </c>
      <c r="E817" s="102" t="s">
        <v>167</v>
      </c>
      <c r="F817" s="102">
        <v>25</v>
      </c>
      <c r="G817" s="102">
        <v>0</v>
      </c>
      <c r="H817" s="102">
        <v>2.5099999999999998</v>
      </c>
      <c r="I817" s="102">
        <v>0</v>
      </c>
      <c r="J817" s="107">
        <f t="shared" si="134"/>
        <v>0</v>
      </c>
      <c r="K817" s="102">
        <v>2.5099999999999998</v>
      </c>
      <c r="M817" s="102">
        <v>5.93</v>
      </c>
      <c r="N817" s="102">
        <v>4</v>
      </c>
    </row>
    <row r="818" spans="1:14">
      <c r="A818" s="103">
        <v>44407</v>
      </c>
      <c r="B818" s="102" t="s">
        <v>294</v>
      </c>
      <c r="C818" s="102" t="s">
        <v>154</v>
      </c>
      <c r="D818" s="102" t="s">
        <v>162</v>
      </c>
      <c r="E818" s="102" t="s">
        <v>166</v>
      </c>
      <c r="F818" s="102">
        <v>25</v>
      </c>
      <c r="G818" s="102">
        <v>0</v>
      </c>
      <c r="H818" s="102">
        <v>1.94</v>
      </c>
      <c r="I818" s="102">
        <v>0</v>
      </c>
      <c r="J818" s="107">
        <f t="shared" si="134"/>
        <v>0</v>
      </c>
      <c r="K818" s="102">
        <v>1.94</v>
      </c>
      <c r="M818" s="102">
        <v>7.4</v>
      </c>
      <c r="N818" s="102">
        <v>2.2000000000000002</v>
      </c>
    </row>
    <row r="819" spans="1:14">
      <c r="A819" s="103">
        <v>44407</v>
      </c>
      <c r="B819" s="102" t="s">
        <v>295</v>
      </c>
      <c r="C819" s="102" t="s">
        <v>155</v>
      </c>
      <c r="D819" s="102" t="s">
        <v>162</v>
      </c>
      <c r="E819" s="102" t="s">
        <v>166</v>
      </c>
      <c r="F819" s="102">
        <v>25</v>
      </c>
      <c r="G819" s="102">
        <v>0</v>
      </c>
      <c r="H819" s="102">
        <v>1.94</v>
      </c>
      <c r="I819" s="102">
        <v>0</v>
      </c>
      <c r="J819" s="107">
        <f t="shared" si="134"/>
        <v>0</v>
      </c>
      <c r="K819" s="102">
        <v>1.94</v>
      </c>
      <c r="M819" s="102">
        <v>7.4</v>
      </c>
      <c r="N819" s="102">
        <v>2.2000000000000002</v>
      </c>
    </row>
    <row r="820" spans="1:14">
      <c r="A820" s="103">
        <v>44407</v>
      </c>
      <c r="B820" s="102" t="s">
        <v>296</v>
      </c>
      <c r="C820" s="102" t="s">
        <v>155</v>
      </c>
      <c r="D820" s="102" t="s">
        <v>162</v>
      </c>
      <c r="E820" s="102" t="s">
        <v>166</v>
      </c>
      <c r="F820" s="102">
        <v>25</v>
      </c>
      <c r="G820" s="102">
        <v>0</v>
      </c>
      <c r="H820" s="102">
        <v>1.94</v>
      </c>
      <c r="I820" s="102">
        <v>0</v>
      </c>
      <c r="J820" s="107">
        <f t="shared" si="134"/>
        <v>0</v>
      </c>
      <c r="K820" s="102">
        <v>1.94</v>
      </c>
      <c r="M820" s="102">
        <v>7.4</v>
      </c>
      <c r="N820" s="102">
        <v>2.2000000000000002</v>
      </c>
    </row>
    <row r="821" spans="1:14">
      <c r="A821" s="103">
        <v>44407</v>
      </c>
      <c r="B821" s="102" t="s">
        <v>297</v>
      </c>
      <c r="C821" s="102" t="s">
        <v>154</v>
      </c>
      <c r="D821" s="102" t="s">
        <v>162</v>
      </c>
      <c r="E821" s="102" t="s">
        <v>166</v>
      </c>
      <c r="F821" s="102">
        <v>25</v>
      </c>
      <c r="G821" s="102">
        <v>0</v>
      </c>
      <c r="H821" s="102">
        <v>1.94</v>
      </c>
      <c r="I821" s="102">
        <v>0</v>
      </c>
      <c r="J821" s="107">
        <f t="shared" si="134"/>
        <v>0</v>
      </c>
      <c r="K821" s="102">
        <v>1.94</v>
      </c>
      <c r="M821" s="102">
        <v>7.4</v>
      </c>
      <c r="N821" s="102">
        <v>2.2000000000000002</v>
      </c>
    </row>
    <row r="822" spans="1:14">
      <c r="A822" s="103">
        <v>44407</v>
      </c>
      <c r="B822" s="102" t="s">
        <v>298</v>
      </c>
      <c r="C822" s="102" t="s">
        <v>155</v>
      </c>
      <c r="D822" s="102" t="s">
        <v>163</v>
      </c>
      <c r="E822" s="102" t="s">
        <v>167</v>
      </c>
      <c r="F822" s="102">
        <v>25</v>
      </c>
      <c r="G822" s="102">
        <v>0</v>
      </c>
      <c r="H822" s="102">
        <v>2.0299999999999998</v>
      </c>
      <c r="I822" s="102">
        <v>0</v>
      </c>
      <c r="J822" s="107">
        <f t="shared" si="134"/>
        <v>0</v>
      </c>
      <c r="K822" s="102">
        <v>2.0299999999999998</v>
      </c>
      <c r="M822" s="102">
        <v>7.14</v>
      </c>
      <c r="N822" s="102">
        <v>3.3</v>
      </c>
    </row>
    <row r="823" spans="1:14">
      <c r="A823" s="103">
        <v>44407</v>
      </c>
      <c r="B823" s="102" t="s">
        <v>299</v>
      </c>
      <c r="C823" s="102" t="s">
        <v>154</v>
      </c>
      <c r="D823" s="102" t="s">
        <v>163</v>
      </c>
      <c r="E823" s="102" t="s">
        <v>167</v>
      </c>
      <c r="F823" s="102">
        <v>25</v>
      </c>
      <c r="G823" s="102">
        <v>0</v>
      </c>
      <c r="H823" s="102">
        <v>2.0299999999999998</v>
      </c>
      <c r="I823" s="102">
        <v>0</v>
      </c>
      <c r="J823" s="107">
        <f t="shared" si="134"/>
        <v>0</v>
      </c>
      <c r="K823" s="102">
        <v>2.0299999999999998</v>
      </c>
      <c r="M823" s="102">
        <v>7.14</v>
      </c>
      <c r="N823" s="102">
        <v>3.3</v>
      </c>
    </row>
    <row r="824" spans="1:14">
      <c r="A824" s="103">
        <v>44407</v>
      </c>
      <c r="B824" s="102" t="s">
        <v>300</v>
      </c>
      <c r="C824" s="102" t="s">
        <v>155</v>
      </c>
      <c r="D824" s="102" t="s">
        <v>163</v>
      </c>
      <c r="E824" s="102" t="s">
        <v>167</v>
      </c>
      <c r="F824" s="102">
        <v>25</v>
      </c>
      <c r="G824" s="102">
        <v>0</v>
      </c>
      <c r="H824" s="102">
        <v>2.15</v>
      </c>
      <c r="I824" s="102">
        <v>0</v>
      </c>
      <c r="J824" s="107">
        <f t="shared" si="134"/>
        <v>0</v>
      </c>
      <c r="K824" s="102">
        <v>2.15</v>
      </c>
      <c r="M824" s="102">
        <v>7</v>
      </c>
      <c r="N824" s="102">
        <v>3.9</v>
      </c>
    </row>
    <row r="825" spans="1:14">
      <c r="A825" s="103">
        <v>44407</v>
      </c>
      <c r="B825" s="102" t="s">
        <v>301</v>
      </c>
      <c r="C825" s="102" t="s">
        <v>154</v>
      </c>
      <c r="D825" s="102" t="s">
        <v>163</v>
      </c>
      <c r="E825" s="102" t="s">
        <v>167</v>
      </c>
      <c r="F825" s="102">
        <v>25</v>
      </c>
      <c r="G825" s="102">
        <v>0</v>
      </c>
      <c r="H825" s="102">
        <v>2.15</v>
      </c>
      <c r="I825" s="102">
        <v>0</v>
      </c>
      <c r="J825" s="107">
        <f t="shared" si="134"/>
        <v>0</v>
      </c>
      <c r="K825" s="102">
        <v>2.15</v>
      </c>
      <c r="M825" s="102">
        <v>7</v>
      </c>
      <c r="N825" s="102">
        <v>3.9</v>
      </c>
    </row>
    <row r="826" spans="1:14">
      <c r="A826" s="103">
        <v>44407</v>
      </c>
      <c r="B826" s="102" t="s">
        <v>342</v>
      </c>
      <c r="C826" s="102" t="s">
        <v>155</v>
      </c>
      <c r="D826" s="102" t="s">
        <v>161</v>
      </c>
      <c r="E826" s="102" t="s">
        <v>166</v>
      </c>
      <c r="F826" s="102">
        <v>25</v>
      </c>
      <c r="G826" s="102">
        <v>0</v>
      </c>
      <c r="H826" s="102">
        <v>2.61</v>
      </c>
      <c r="I826" s="102">
        <v>0</v>
      </c>
      <c r="J826" s="107">
        <f t="shared" si="134"/>
        <v>0</v>
      </c>
      <c r="K826" s="102">
        <v>2.61</v>
      </c>
      <c r="M826" s="102">
        <v>6.07</v>
      </c>
      <c r="N826" s="102">
        <v>4.0999999999999996</v>
      </c>
    </row>
    <row r="827" spans="1:14">
      <c r="A827" s="103">
        <v>44407</v>
      </c>
      <c r="B827" s="102" t="s">
        <v>343</v>
      </c>
      <c r="C827" s="102" t="s">
        <v>154</v>
      </c>
      <c r="D827" s="102" t="s">
        <v>161</v>
      </c>
      <c r="E827" s="102" t="s">
        <v>166</v>
      </c>
      <c r="F827" s="102">
        <v>25</v>
      </c>
      <c r="G827" s="102">
        <v>0</v>
      </c>
      <c r="H827" s="102">
        <v>2.61</v>
      </c>
      <c r="I827" s="102">
        <v>0</v>
      </c>
      <c r="J827" s="107">
        <f t="shared" si="134"/>
        <v>0</v>
      </c>
      <c r="K827" s="102">
        <v>2.61</v>
      </c>
      <c r="M827" s="102">
        <v>6.07</v>
      </c>
      <c r="N827" s="102">
        <v>4.0999999999999996</v>
      </c>
    </row>
    <row r="828" spans="1:14">
      <c r="A828" s="103">
        <v>44407</v>
      </c>
      <c r="B828" s="102" t="s">
        <v>344</v>
      </c>
      <c r="C828" s="102" t="s">
        <v>155</v>
      </c>
      <c r="D828" s="102" t="s">
        <v>161</v>
      </c>
      <c r="E828" s="102" t="s">
        <v>166</v>
      </c>
      <c r="F828" s="102">
        <v>25</v>
      </c>
      <c r="G828" s="102">
        <v>0</v>
      </c>
      <c r="H828" s="102">
        <v>2.61</v>
      </c>
      <c r="I828" s="102">
        <v>0</v>
      </c>
      <c r="J828" s="107">
        <f t="shared" si="134"/>
        <v>0</v>
      </c>
      <c r="K828" s="102">
        <v>2.61</v>
      </c>
      <c r="M828" s="102">
        <v>6.07</v>
      </c>
      <c r="N828" s="102">
        <v>4.0999999999999996</v>
      </c>
    </row>
    <row r="829" spans="1:14">
      <c r="A829" s="103">
        <v>44407</v>
      </c>
      <c r="B829" s="102" t="s">
        <v>345</v>
      </c>
      <c r="C829" s="102" t="s">
        <v>154</v>
      </c>
      <c r="D829" s="102" t="s">
        <v>161</v>
      </c>
      <c r="E829" s="102" t="s">
        <v>166</v>
      </c>
      <c r="F829" s="102">
        <v>25</v>
      </c>
      <c r="G829" s="102">
        <v>0</v>
      </c>
      <c r="H829" s="102">
        <v>2.61</v>
      </c>
      <c r="I829" s="102">
        <v>0</v>
      </c>
      <c r="J829" s="107">
        <f t="shared" si="134"/>
        <v>0</v>
      </c>
      <c r="K829" s="102">
        <v>2.61</v>
      </c>
      <c r="M829" s="102">
        <v>6.07</v>
      </c>
      <c r="N829" s="102">
        <v>4.0999999999999996</v>
      </c>
    </row>
    <row r="830" spans="1:14">
      <c r="A830" s="103">
        <v>44407</v>
      </c>
      <c r="B830" s="102" t="s">
        <v>346</v>
      </c>
      <c r="C830" s="102" t="s">
        <v>154</v>
      </c>
      <c r="D830" s="102" t="s">
        <v>162</v>
      </c>
      <c r="E830" s="102" t="s">
        <v>167</v>
      </c>
      <c r="F830" s="102">
        <v>25</v>
      </c>
      <c r="G830" s="102">
        <v>0</v>
      </c>
      <c r="H830" s="102">
        <v>2.15</v>
      </c>
      <c r="I830" s="102">
        <v>0</v>
      </c>
      <c r="J830" s="107">
        <f t="shared" si="134"/>
        <v>0</v>
      </c>
      <c r="K830" s="102">
        <v>2.15</v>
      </c>
      <c r="M830" s="102">
        <v>7.53</v>
      </c>
      <c r="N830" s="102">
        <v>3.8</v>
      </c>
    </row>
    <row r="831" spans="1:14">
      <c r="A831" s="103">
        <v>44407</v>
      </c>
      <c r="B831" s="105" t="s">
        <v>347</v>
      </c>
      <c r="C831" s="102" t="s">
        <v>155</v>
      </c>
      <c r="D831" s="102" t="s">
        <v>162</v>
      </c>
      <c r="E831" s="102" t="s">
        <v>167</v>
      </c>
      <c r="F831" s="102">
        <v>25</v>
      </c>
      <c r="G831" s="102">
        <v>0</v>
      </c>
      <c r="H831" s="102">
        <v>2.15</v>
      </c>
      <c r="I831" s="102">
        <v>0</v>
      </c>
      <c r="J831" s="107">
        <f t="shared" si="134"/>
        <v>0</v>
      </c>
      <c r="K831" s="102">
        <v>2.15</v>
      </c>
      <c r="M831" s="102">
        <v>7.53</v>
      </c>
      <c r="N831" s="102">
        <v>3.8</v>
      </c>
    </row>
    <row r="832" spans="1:14">
      <c r="A832" s="103">
        <v>44407</v>
      </c>
      <c r="B832" s="102" t="s">
        <v>348</v>
      </c>
      <c r="C832" s="102" t="s">
        <v>154</v>
      </c>
      <c r="D832" s="102" t="s">
        <v>162</v>
      </c>
      <c r="E832" s="102" t="s">
        <v>167</v>
      </c>
      <c r="F832" s="102">
        <v>25</v>
      </c>
      <c r="G832" s="102">
        <v>0</v>
      </c>
      <c r="H832" s="102">
        <v>1.99</v>
      </c>
      <c r="I832" s="102">
        <v>0</v>
      </c>
      <c r="J832" s="107">
        <f t="shared" si="134"/>
        <v>0</v>
      </c>
      <c r="K832" s="102">
        <v>1.99</v>
      </c>
      <c r="M832" s="102">
        <v>7.52</v>
      </c>
      <c r="N832" s="102">
        <v>3.2</v>
      </c>
    </row>
    <row r="833" spans="1:14">
      <c r="A833" s="103">
        <v>44407</v>
      </c>
      <c r="B833" s="105" t="s">
        <v>349</v>
      </c>
      <c r="C833" s="102" t="s">
        <v>155</v>
      </c>
      <c r="D833" s="102" t="s">
        <v>162</v>
      </c>
      <c r="E833" s="102" t="s">
        <v>167</v>
      </c>
      <c r="F833" s="102">
        <v>25</v>
      </c>
      <c r="G833" s="102">
        <v>0</v>
      </c>
      <c r="H833" s="102">
        <v>1.99</v>
      </c>
      <c r="I833" s="102">
        <v>0</v>
      </c>
      <c r="J833" s="107">
        <f t="shared" si="134"/>
        <v>0</v>
      </c>
      <c r="K833" s="102">
        <v>1.99</v>
      </c>
      <c r="M833" s="102">
        <v>7.52</v>
      </c>
      <c r="N833" s="102">
        <v>3.2</v>
      </c>
    </row>
    <row r="834" spans="1:14">
      <c r="A834" s="103">
        <v>44407</v>
      </c>
      <c r="B834" s="102" t="s">
        <v>338</v>
      </c>
      <c r="C834" s="102" t="s">
        <v>155</v>
      </c>
      <c r="D834" s="102" t="s">
        <v>163</v>
      </c>
      <c r="E834" s="102" t="s">
        <v>167</v>
      </c>
      <c r="F834" s="102">
        <v>25</v>
      </c>
      <c r="G834" s="102">
        <v>0</v>
      </c>
      <c r="H834" s="102">
        <v>1.92</v>
      </c>
      <c r="I834" s="102">
        <v>0</v>
      </c>
      <c r="J834" s="107">
        <f t="shared" si="134"/>
        <v>0</v>
      </c>
      <c r="K834" s="102">
        <v>1.92</v>
      </c>
      <c r="M834" s="102">
        <v>7.12</v>
      </c>
      <c r="N834" s="102">
        <v>2.8</v>
      </c>
    </row>
    <row r="835" spans="1:14">
      <c r="A835" s="103">
        <v>44407</v>
      </c>
      <c r="B835" s="102" t="s">
        <v>339</v>
      </c>
      <c r="C835" s="102" t="s">
        <v>154</v>
      </c>
      <c r="D835" s="102" t="s">
        <v>163</v>
      </c>
      <c r="E835" s="102" t="s">
        <v>167</v>
      </c>
      <c r="F835" s="102">
        <v>25</v>
      </c>
      <c r="G835" s="102">
        <v>0</v>
      </c>
      <c r="H835" s="102">
        <v>1.92</v>
      </c>
      <c r="I835" s="102">
        <v>0</v>
      </c>
      <c r="J835" s="107">
        <f t="shared" si="134"/>
        <v>0</v>
      </c>
      <c r="K835" s="102">
        <v>1.92</v>
      </c>
      <c r="M835" s="102">
        <v>7.12</v>
      </c>
      <c r="N835" s="102">
        <v>2.8</v>
      </c>
    </row>
    <row r="836" spans="1:14">
      <c r="A836" s="103">
        <v>44407</v>
      </c>
      <c r="B836" s="102" t="s">
        <v>341</v>
      </c>
      <c r="C836" s="102" t="s">
        <v>155</v>
      </c>
      <c r="D836" s="102" t="s">
        <v>163</v>
      </c>
      <c r="E836" s="102" t="s">
        <v>167</v>
      </c>
      <c r="F836" s="102">
        <v>25</v>
      </c>
      <c r="G836" s="102">
        <v>0</v>
      </c>
      <c r="H836" s="102">
        <v>1.88</v>
      </c>
      <c r="I836" s="102">
        <v>0</v>
      </c>
      <c r="J836" s="107">
        <f t="shared" si="134"/>
        <v>0</v>
      </c>
      <c r="K836" s="102">
        <v>1.88</v>
      </c>
      <c r="M836" s="102">
        <v>7.16</v>
      </c>
      <c r="N836" s="102">
        <v>3.9</v>
      </c>
    </row>
    <row r="837" spans="1:14">
      <c r="A837" s="103">
        <v>44407</v>
      </c>
      <c r="B837" s="102" t="s">
        <v>340</v>
      </c>
      <c r="C837" s="102" t="s">
        <v>154</v>
      </c>
      <c r="D837" s="102" t="s">
        <v>163</v>
      </c>
      <c r="E837" s="102" t="s">
        <v>167</v>
      </c>
      <c r="F837" s="102">
        <v>25</v>
      </c>
      <c r="G837" s="102">
        <v>0</v>
      </c>
      <c r="H837" s="102">
        <v>1.88</v>
      </c>
      <c r="I837" s="102">
        <v>0</v>
      </c>
      <c r="J837" s="107">
        <f t="shared" si="134"/>
        <v>0</v>
      </c>
      <c r="K837" s="102">
        <v>1.88</v>
      </c>
      <c r="M837" s="102">
        <v>7.16</v>
      </c>
      <c r="N837" s="102">
        <v>3.9</v>
      </c>
    </row>
    <row r="838" spans="1:14">
      <c r="A838" s="103">
        <v>44407</v>
      </c>
      <c r="B838" s="102" t="s">
        <v>330</v>
      </c>
      <c r="C838" s="102" t="s">
        <v>154</v>
      </c>
      <c r="D838" s="102" t="s">
        <v>161</v>
      </c>
      <c r="E838" s="102" t="s">
        <v>167</v>
      </c>
      <c r="F838" s="102">
        <v>25</v>
      </c>
      <c r="G838" s="102">
        <v>0</v>
      </c>
      <c r="H838" s="102">
        <v>2.76</v>
      </c>
      <c r="I838" s="102">
        <v>0</v>
      </c>
      <c r="J838" s="107">
        <f t="shared" si="134"/>
        <v>0</v>
      </c>
      <c r="K838" s="102">
        <v>2.76</v>
      </c>
      <c r="M838" s="102">
        <v>6.05</v>
      </c>
      <c r="N838" s="102">
        <v>3.6</v>
      </c>
    </row>
    <row r="839" spans="1:14">
      <c r="A839" s="103">
        <v>44407</v>
      </c>
      <c r="B839" s="102" t="s">
        <v>331</v>
      </c>
      <c r="C839" s="102" t="s">
        <v>155</v>
      </c>
      <c r="D839" s="102" t="s">
        <v>161</v>
      </c>
      <c r="E839" s="102" t="s">
        <v>167</v>
      </c>
      <c r="F839" s="102">
        <v>25</v>
      </c>
      <c r="G839" s="102">
        <v>0</v>
      </c>
      <c r="H839" s="102">
        <v>2.76</v>
      </c>
      <c r="I839" s="102">
        <v>0</v>
      </c>
      <c r="J839" s="107">
        <f t="shared" si="134"/>
        <v>0</v>
      </c>
      <c r="K839" s="102">
        <v>2.76</v>
      </c>
      <c r="M839" s="102">
        <v>6.05</v>
      </c>
      <c r="N839" s="102">
        <v>3.6</v>
      </c>
    </row>
    <row r="840" spans="1:14">
      <c r="A840" s="103">
        <v>44407</v>
      </c>
      <c r="B840" s="102" t="s">
        <v>332</v>
      </c>
      <c r="C840" s="102" t="s">
        <v>154</v>
      </c>
      <c r="D840" s="102" t="s">
        <v>161</v>
      </c>
      <c r="E840" s="102" t="s">
        <v>167</v>
      </c>
      <c r="F840" s="102">
        <v>25</v>
      </c>
      <c r="G840" s="102">
        <v>0</v>
      </c>
      <c r="H840" s="102">
        <v>2.92</v>
      </c>
      <c r="I840" s="102">
        <v>0</v>
      </c>
      <c r="J840" s="107">
        <f t="shared" si="134"/>
        <v>0</v>
      </c>
      <c r="K840" s="102">
        <v>2.92</v>
      </c>
      <c r="M840" s="102">
        <v>7.28</v>
      </c>
      <c r="N840" s="102">
        <v>3.8</v>
      </c>
    </row>
    <row r="841" spans="1:14">
      <c r="A841" s="103">
        <v>44407</v>
      </c>
      <c r="B841" s="102" t="s">
        <v>333</v>
      </c>
      <c r="C841" s="102" t="s">
        <v>155</v>
      </c>
      <c r="D841" s="102" t="s">
        <v>161</v>
      </c>
      <c r="E841" s="102" t="s">
        <v>167</v>
      </c>
      <c r="F841" s="102">
        <v>25</v>
      </c>
      <c r="G841" s="102">
        <v>0</v>
      </c>
      <c r="H841" s="102">
        <v>2.92</v>
      </c>
      <c r="I841" s="102">
        <v>0</v>
      </c>
      <c r="J841" s="107">
        <f t="shared" si="134"/>
        <v>0</v>
      </c>
      <c r="K841" s="102">
        <v>2.92</v>
      </c>
      <c r="M841" s="102">
        <v>7.28</v>
      </c>
      <c r="N841" s="102">
        <v>3.8</v>
      </c>
    </row>
    <row r="842" spans="1:14">
      <c r="A842" s="103">
        <v>44407</v>
      </c>
      <c r="B842" s="116" t="s">
        <v>334</v>
      </c>
      <c r="C842" s="116" t="s">
        <v>155</v>
      </c>
      <c r="D842" s="116" t="s">
        <v>162</v>
      </c>
      <c r="E842" s="116" t="s">
        <v>166</v>
      </c>
      <c r="F842" s="102">
        <v>25</v>
      </c>
      <c r="G842" s="102">
        <v>0</v>
      </c>
      <c r="H842" s="102">
        <v>1.97</v>
      </c>
      <c r="I842" s="102">
        <v>0</v>
      </c>
      <c r="J842" s="107">
        <f t="shared" si="134"/>
        <v>0</v>
      </c>
      <c r="K842" s="102">
        <v>1.97</v>
      </c>
      <c r="M842" s="102">
        <v>7.41</v>
      </c>
      <c r="N842" s="102">
        <v>3.1</v>
      </c>
    </row>
    <row r="843" spans="1:14">
      <c r="A843" s="103">
        <v>44407</v>
      </c>
      <c r="B843" s="102" t="s">
        <v>335</v>
      </c>
      <c r="C843" s="102" t="s">
        <v>154</v>
      </c>
      <c r="D843" s="102" t="s">
        <v>162</v>
      </c>
      <c r="E843" s="102" t="s">
        <v>166</v>
      </c>
      <c r="F843" s="102">
        <v>25</v>
      </c>
      <c r="G843" s="102">
        <v>0</v>
      </c>
      <c r="H843" s="102">
        <v>1.97</v>
      </c>
      <c r="I843" s="102">
        <v>0</v>
      </c>
      <c r="J843" s="107">
        <f t="shared" si="134"/>
        <v>0</v>
      </c>
      <c r="K843" s="102">
        <v>1.97</v>
      </c>
      <c r="M843" s="102">
        <v>7.41</v>
      </c>
      <c r="N843" s="102">
        <v>3.1</v>
      </c>
    </row>
    <row r="844" spans="1:14">
      <c r="A844" s="103">
        <v>44407</v>
      </c>
      <c r="B844" s="102" t="s">
        <v>336</v>
      </c>
      <c r="C844" s="102" t="s">
        <v>155</v>
      </c>
      <c r="D844" s="102" t="s">
        <v>162</v>
      </c>
      <c r="E844" s="102" t="s">
        <v>166</v>
      </c>
      <c r="F844" s="102">
        <v>25</v>
      </c>
      <c r="G844" s="102">
        <v>0</v>
      </c>
      <c r="H844" s="102">
        <v>1.97</v>
      </c>
      <c r="I844" s="102">
        <v>0</v>
      </c>
      <c r="J844" s="107">
        <f t="shared" si="134"/>
        <v>0</v>
      </c>
      <c r="K844" s="102">
        <v>1.97</v>
      </c>
      <c r="M844" s="102">
        <v>7.41</v>
      </c>
      <c r="N844" s="102">
        <v>3.1</v>
      </c>
    </row>
    <row r="845" spans="1:14">
      <c r="A845" s="103">
        <v>44407</v>
      </c>
      <c r="B845" s="102" t="s">
        <v>337</v>
      </c>
      <c r="C845" s="102" t="s">
        <v>154</v>
      </c>
      <c r="D845" s="102" t="s">
        <v>162</v>
      </c>
      <c r="E845" s="102" t="s">
        <v>166</v>
      </c>
      <c r="F845" s="102">
        <v>25</v>
      </c>
      <c r="G845" s="102">
        <v>0</v>
      </c>
      <c r="H845" s="102">
        <v>1.97</v>
      </c>
      <c r="I845" s="102">
        <v>0</v>
      </c>
      <c r="J845" s="107">
        <f t="shared" si="134"/>
        <v>0</v>
      </c>
      <c r="K845" s="102">
        <v>1.97</v>
      </c>
      <c r="M845" s="102">
        <v>7.41</v>
      </c>
      <c r="N845" s="102">
        <v>3.1</v>
      </c>
    </row>
    <row r="846" spans="1:14">
      <c r="A846" s="103">
        <v>44407</v>
      </c>
      <c r="B846" s="102" t="s">
        <v>373</v>
      </c>
      <c r="C846" s="102" t="s">
        <v>154</v>
      </c>
      <c r="D846" s="102" t="s">
        <v>161</v>
      </c>
      <c r="E846" s="102" t="s">
        <v>167</v>
      </c>
      <c r="F846" s="102">
        <v>25</v>
      </c>
      <c r="G846" s="102">
        <v>0</v>
      </c>
      <c r="H846" s="102">
        <v>2.5499999999999998</v>
      </c>
      <c r="I846" s="102">
        <v>0</v>
      </c>
      <c r="J846" s="107">
        <f t="shared" si="134"/>
        <v>0</v>
      </c>
      <c r="K846" s="102">
        <v>2.5499999999999998</v>
      </c>
      <c r="M846" s="102">
        <v>6.17</v>
      </c>
      <c r="N846" s="102">
        <v>2.8</v>
      </c>
    </row>
    <row r="847" spans="1:14">
      <c r="A847" s="103">
        <v>44407</v>
      </c>
      <c r="B847" s="102" t="s">
        <v>372</v>
      </c>
      <c r="C847" s="102" t="s">
        <v>155</v>
      </c>
      <c r="D847" s="102" t="s">
        <v>161</v>
      </c>
      <c r="E847" s="102" t="s">
        <v>167</v>
      </c>
      <c r="F847" s="102">
        <v>25</v>
      </c>
      <c r="G847" s="102">
        <v>0</v>
      </c>
      <c r="H847" s="102">
        <v>2.5499999999999998</v>
      </c>
      <c r="I847" s="102">
        <v>0</v>
      </c>
      <c r="J847" s="107">
        <f t="shared" si="134"/>
        <v>0</v>
      </c>
      <c r="K847" s="102">
        <v>2.5499999999999998</v>
      </c>
      <c r="M847" s="102">
        <v>6.17</v>
      </c>
      <c r="N847" s="102">
        <v>2.8</v>
      </c>
    </row>
    <row r="848" spans="1:14">
      <c r="A848" s="103">
        <v>44407</v>
      </c>
      <c r="B848" s="102" t="s">
        <v>371</v>
      </c>
      <c r="C848" s="102" t="s">
        <v>387</v>
      </c>
      <c r="D848" s="102" t="s">
        <v>161</v>
      </c>
      <c r="E848" s="102" t="s">
        <v>167</v>
      </c>
      <c r="F848" s="102">
        <v>25</v>
      </c>
      <c r="G848" s="102">
        <v>0</v>
      </c>
      <c r="H848" s="102">
        <v>2.2200000000000002</v>
      </c>
      <c r="I848" s="102">
        <v>0</v>
      </c>
      <c r="J848" s="107">
        <f t="shared" si="134"/>
        <v>0</v>
      </c>
      <c r="K848" s="102">
        <v>2.2200000000000002</v>
      </c>
      <c r="M848" s="102">
        <v>6.04</v>
      </c>
      <c r="N848" s="102">
        <v>2.8</v>
      </c>
    </row>
    <row r="849" spans="1:14">
      <c r="A849" s="103">
        <v>44407</v>
      </c>
      <c r="B849" s="102" t="s">
        <v>370</v>
      </c>
      <c r="C849" s="102" t="s">
        <v>154</v>
      </c>
      <c r="D849" s="102" t="s">
        <v>161</v>
      </c>
      <c r="E849" s="102" t="s">
        <v>167</v>
      </c>
      <c r="F849" s="102">
        <v>25</v>
      </c>
      <c r="G849" s="102">
        <v>0</v>
      </c>
      <c r="H849" s="102">
        <v>2.2200000000000002</v>
      </c>
      <c r="I849" s="102">
        <v>0</v>
      </c>
      <c r="J849" s="107">
        <f t="shared" si="134"/>
        <v>0</v>
      </c>
      <c r="K849" s="102">
        <v>2.2200000000000002</v>
      </c>
      <c r="M849" s="102">
        <v>6.04</v>
      </c>
      <c r="N849" s="102">
        <v>2.8</v>
      </c>
    </row>
    <row r="850" spans="1:14">
      <c r="A850" s="103">
        <v>44407</v>
      </c>
      <c r="B850" s="117" t="s">
        <v>322</v>
      </c>
      <c r="C850" s="116" t="s">
        <v>155</v>
      </c>
      <c r="D850" s="116" t="s">
        <v>163</v>
      </c>
      <c r="E850" s="116" t="s">
        <v>166</v>
      </c>
      <c r="F850" s="102">
        <v>25</v>
      </c>
      <c r="G850" s="102">
        <v>0</v>
      </c>
      <c r="H850" s="102">
        <v>1.93</v>
      </c>
      <c r="I850" s="102">
        <v>0</v>
      </c>
      <c r="J850" s="107">
        <f t="shared" si="134"/>
        <v>0</v>
      </c>
      <c r="K850" s="102">
        <v>1.93</v>
      </c>
      <c r="M850" s="102">
        <v>7.29</v>
      </c>
      <c r="N850" s="102">
        <v>3.1</v>
      </c>
    </row>
    <row r="851" spans="1:14">
      <c r="A851" s="103">
        <v>44407</v>
      </c>
      <c r="B851" s="116" t="s">
        <v>323</v>
      </c>
      <c r="C851" s="116" t="s">
        <v>154</v>
      </c>
      <c r="D851" s="116" t="s">
        <v>163</v>
      </c>
      <c r="E851" s="116" t="s">
        <v>166</v>
      </c>
      <c r="F851" s="102">
        <v>25</v>
      </c>
      <c r="G851" s="102">
        <v>0</v>
      </c>
      <c r="H851" s="102">
        <v>1.93</v>
      </c>
      <c r="I851" s="102">
        <v>0</v>
      </c>
      <c r="J851" s="107">
        <f t="shared" si="134"/>
        <v>0</v>
      </c>
      <c r="K851" s="102">
        <v>1.93</v>
      </c>
      <c r="M851" s="102">
        <v>7.29</v>
      </c>
      <c r="N851" s="102">
        <v>3.1</v>
      </c>
    </row>
    <row r="852" spans="1:14">
      <c r="A852" s="103">
        <v>44407</v>
      </c>
      <c r="B852" s="117" t="s">
        <v>325</v>
      </c>
      <c r="C852" s="116" t="s">
        <v>155</v>
      </c>
      <c r="D852" s="116" t="s">
        <v>163</v>
      </c>
      <c r="E852" s="116" t="s">
        <v>166</v>
      </c>
      <c r="F852" s="102">
        <v>25</v>
      </c>
      <c r="G852" s="102">
        <v>0</v>
      </c>
      <c r="H852" s="102">
        <v>1.93</v>
      </c>
      <c r="I852" s="102">
        <v>0</v>
      </c>
      <c r="J852" s="107">
        <f t="shared" si="134"/>
        <v>0</v>
      </c>
      <c r="K852" s="102">
        <v>1.93</v>
      </c>
      <c r="M852" s="102">
        <v>7.29</v>
      </c>
      <c r="N852" s="102">
        <v>3.1</v>
      </c>
    </row>
    <row r="853" spans="1:14">
      <c r="A853" s="103">
        <v>44407</v>
      </c>
      <c r="B853" s="116" t="s">
        <v>324</v>
      </c>
      <c r="C853" s="116" t="s">
        <v>154</v>
      </c>
      <c r="D853" s="116" t="s">
        <v>163</v>
      </c>
      <c r="E853" s="116" t="s">
        <v>166</v>
      </c>
      <c r="F853" s="102">
        <v>25</v>
      </c>
      <c r="G853" s="102">
        <v>0</v>
      </c>
      <c r="H853" s="102">
        <v>1.93</v>
      </c>
      <c r="I853" s="102">
        <v>0</v>
      </c>
      <c r="J853" s="107">
        <f t="shared" si="134"/>
        <v>0</v>
      </c>
      <c r="K853" s="102">
        <v>1.93</v>
      </c>
      <c r="M853" s="102">
        <v>7.29</v>
      </c>
      <c r="N853" s="102">
        <v>3.1</v>
      </c>
    </row>
    <row r="854" spans="1:14">
      <c r="A854" s="103">
        <v>44407</v>
      </c>
      <c r="B854" s="102" t="s">
        <v>361</v>
      </c>
      <c r="C854" s="102" t="s">
        <v>154</v>
      </c>
      <c r="D854" s="102" t="s">
        <v>162</v>
      </c>
      <c r="E854" s="102" t="s">
        <v>167</v>
      </c>
      <c r="F854" s="102">
        <v>25</v>
      </c>
      <c r="G854" s="102">
        <v>0</v>
      </c>
      <c r="H854" s="102">
        <v>2.27</v>
      </c>
      <c r="I854" s="102">
        <v>0</v>
      </c>
      <c r="J854" s="107">
        <f t="shared" si="134"/>
        <v>0</v>
      </c>
      <c r="K854" s="102">
        <v>2.27</v>
      </c>
      <c r="M854" s="102">
        <v>7.71</v>
      </c>
      <c r="N854" s="102">
        <v>3.2</v>
      </c>
    </row>
    <row r="855" spans="1:14">
      <c r="A855" s="103">
        <v>44407</v>
      </c>
      <c r="B855" s="105" t="s">
        <v>358</v>
      </c>
      <c r="C855" s="102" t="s">
        <v>155</v>
      </c>
      <c r="D855" s="102" t="s">
        <v>162</v>
      </c>
      <c r="E855" s="102" t="s">
        <v>167</v>
      </c>
      <c r="F855" s="102">
        <v>25</v>
      </c>
      <c r="G855" s="102">
        <v>0</v>
      </c>
      <c r="H855" s="102">
        <v>2.27</v>
      </c>
      <c r="I855" s="102">
        <v>0</v>
      </c>
      <c r="J855" s="107">
        <f t="shared" si="134"/>
        <v>0</v>
      </c>
      <c r="K855" s="102">
        <v>2.27</v>
      </c>
      <c r="M855" s="102">
        <v>7.71</v>
      </c>
      <c r="N855" s="102">
        <v>3.2</v>
      </c>
    </row>
    <row r="856" spans="1:14">
      <c r="A856" s="103">
        <v>44407</v>
      </c>
      <c r="B856" s="102" t="s">
        <v>318</v>
      </c>
      <c r="C856" s="102" t="s">
        <v>154</v>
      </c>
      <c r="D856" s="116" t="s">
        <v>162</v>
      </c>
      <c r="E856" s="116" t="s">
        <v>166</v>
      </c>
      <c r="F856" s="102">
        <v>25</v>
      </c>
      <c r="G856" s="102">
        <v>0</v>
      </c>
      <c r="H856" s="102">
        <v>2.0099999999999998</v>
      </c>
      <c r="I856" s="102">
        <v>0</v>
      </c>
      <c r="J856" s="107">
        <f t="shared" si="134"/>
        <v>0</v>
      </c>
      <c r="K856" s="102">
        <v>2.0099999999999998</v>
      </c>
      <c r="M856" s="102">
        <v>7.46</v>
      </c>
      <c r="N856" s="102">
        <v>2.7</v>
      </c>
    </row>
    <row r="857" spans="1:14">
      <c r="A857" s="103">
        <v>44407</v>
      </c>
      <c r="B857" s="102" t="s">
        <v>319</v>
      </c>
      <c r="C857" s="102" t="s">
        <v>155</v>
      </c>
      <c r="D857" s="116" t="s">
        <v>162</v>
      </c>
      <c r="E857" s="116" t="s">
        <v>166</v>
      </c>
      <c r="F857" s="102">
        <v>25</v>
      </c>
      <c r="G857" s="102">
        <v>0</v>
      </c>
      <c r="H857" s="102">
        <v>2.0099999999999998</v>
      </c>
      <c r="I857" s="102">
        <v>0</v>
      </c>
      <c r="J857" s="107">
        <f t="shared" si="134"/>
        <v>0</v>
      </c>
      <c r="K857" s="102">
        <v>2.0099999999999998</v>
      </c>
      <c r="M857" s="102">
        <v>7.46</v>
      </c>
      <c r="N857" s="102">
        <v>2.7</v>
      </c>
    </row>
    <row r="858" spans="1:14">
      <c r="A858" s="103">
        <v>44407</v>
      </c>
      <c r="B858" s="102" t="s">
        <v>320</v>
      </c>
      <c r="C858" s="102" t="s">
        <v>154</v>
      </c>
      <c r="D858" s="116" t="s">
        <v>162</v>
      </c>
      <c r="E858" s="116" t="s">
        <v>166</v>
      </c>
      <c r="F858" s="102">
        <v>25</v>
      </c>
      <c r="G858" s="102">
        <v>0</v>
      </c>
      <c r="H858" s="102">
        <v>2.0099999999999998</v>
      </c>
      <c r="I858" s="102">
        <v>0</v>
      </c>
      <c r="J858" s="107">
        <f t="shared" si="134"/>
        <v>0</v>
      </c>
      <c r="K858" s="102">
        <v>2.0099999999999998</v>
      </c>
      <c r="M858" s="102">
        <v>7.46</v>
      </c>
      <c r="N858" s="102">
        <v>2.7</v>
      </c>
    </row>
    <row r="859" spans="1:14">
      <c r="A859" s="103">
        <v>44407</v>
      </c>
      <c r="B859" s="102" t="s">
        <v>321</v>
      </c>
      <c r="C859" s="102" t="s">
        <v>155</v>
      </c>
      <c r="D859" s="116" t="s">
        <v>162</v>
      </c>
      <c r="E859" s="116" t="s">
        <v>166</v>
      </c>
      <c r="F859" s="102">
        <v>25</v>
      </c>
      <c r="G859" s="102">
        <v>0</v>
      </c>
      <c r="H859" s="102">
        <v>2.0099999999999998</v>
      </c>
      <c r="I859" s="102">
        <v>0</v>
      </c>
      <c r="J859" s="107">
        <f t="shared" si="134"/>
        <v>0</v>
      </c>
      <c r="K859" s="102">
        <v>2.0099999999999998</v>
      </c>
      <c r="M859" s="102">
        <v>7.46</v>
      </c>
      <c r="N859" s="102">
        <v>2.7</v>
      </c>
    </row>
    <row r="860" spans="1:14">
      <c r="A860" s="103">
        <v>44407</v>
      </c>
      <c r="B860" s="102" t="s">
        <v>366</v>
      </c>
      <c r="C860" s="102" t="s">
        <v>155</v>
      </c>
      <c r="D860" s="102" t="s">
        <v>163</v>
      </c>
      <c r="E860" s="102" t="s">
        <v>167</v>
      </c>
      <c r="F860" s="102">
        <v>25</v>
      </c>
      <c r="G860" s="102">
        <v>0</v>
      </c>
      <c r="H860" s="102">
        <v>1.86</v>
      </c>
      <c r="I860" s="102">
        <v>0</v>
      </c>
      <c r="J860" s="107">
        <f t="shared" si="134"/>
        <v>0</v>
      </c>
      <c r="K860" s="102">
        <v>1.86</v>
      </c>
      <c r="M860" s="102">
        <v>7.18</v>
      </c>
      <c r="N860" s="102">
        <v>2.2999999999999998</v>
      </c>
    </row>
    <row r="861" spans="1:14">
      <c r="A861" s="103">
        <v>44407</v>
      </c>
      <c r="B861" s="102" t="s">
        <v>367</v>
      </c>
      <c r="C861" s="102" t="s">
        <v>154</v>
      </c>
      <c r="D861" s="102" t="s">
        <v>163</v>
      </c>
      <c r="E861" s="102" t="s">
        <v>167</v>
      </c>
      <c r="F861" s="102">
        <v>25</v>
      </c>
      <c r="G861" s="102">
        <v>0</v>
      </c>
      <c r="H861" s="102">
        <v>1.86</v>
      </c>
      <c r="I861" s="102">
        <v>0</v>
      </c>
      <c r="J861" s="107">
        <f t="shared" si="134"/>
        <v>0</v>
      </c>
      <c r="K861" s="102">
        <v>1.86</v>
      </c>
      <c r="M861" s="102">
        <v>7.18</v>
      </c>
      <c r="N861" s="102">
        <v>2.2999999999999998</v>
      </c>
    </row>
    <row r="862" spans="1:14">
      <c r="A862" s="103">
        <v>44407</v>
      </c>
      <c r="B862" s="102" t="s">
        <v>368</v>
      </c>
      <c r="C862" s="102" t="s">
        <v>155</v>
      </c>
      <c r="D862" s="102" t="s">
        <v>163</v>
      </c>
      <c r="E862" s="102" t="s">
        <v>167</v>
      </c>
      <c r="F862" s="102">
        <v>25</v>
      </c>
      <c r="G862" s="102">
        <v>0</v>
      </c>
      <c r="H862" s="102">
        <v>1.87</v>
      </c>
      <c r="I862" s="102">
        <v>0</v>
      </c>
      <c r="J862" s="107">
        <f t="shared" si="134"/>
        <v>0</v>
      </c>
      <c r="K862" s="102">
        <v>1.87</v>
      </c>
      <c r="M862" s="102">
        <v>7.3</v>
      </c>
      <c r="N862" s="102">
        <v>2.5</v>
      </c>
    </row>
    <row r="863" spans="1:14">
      <c r="A863" s="103">
        <v>44407</v>
      </c>
      <c r="B863" s="102" t="s">
        <v>369</v>
      </c>
      <c r="C863" s="102" t="s">
        <v>154</v>
      </c>
      <c r="D863" s="102" t="s">
        <v>163</v>
      </c>
      <c r="E863" s="102" t="s">
        <v>167</v>
      </c>
      <c r="F863" s="102">
        <v>25</v>
      </c>
      <c r="G863" s="102">
        <v>0</v>
      </c>
      <c r="H863" s="102">
        <v>1.87</v>
      </c>
      <c r="I863" s="102">
        <v>0</v>
      </c>
      <c r="J863" s="107">
        <f t="shared" si="134"/>
        <v>0</v>
      </c>
      <c r="K863" s="102">
        <v>1.87</v>
      </c>
      <c r="M863" s="102">
        <v>7.3</v>
      </c>
      <c r="N863" s="102">
        <v>2.5</v>
      </c>
    </row>
    <row r="864" spans="1:14">
      <c r="A864" s="103">
        <v>44407</v>
      </c>
      <c r="B864" s="102" t="s">
        <v>363</v>
      </c>
      <c r="C864" s="102" t="s">
        <v>154</v>
      </c>
      <c r="D864" s="102" t="s">
        <v>161</v>
      </c>
      <c r="E864" s="102" t="s">
        <v>166</v>
      </c>
      <c r="F864" s="102">
        <v>25</v>
      </c>
      <c r="G864" s="102">
        <v>0</v>
      </c>
      <c r="H864" s="102">
        <v>2.83</v>
      </c>
      <c r="I864" s="102">
        <v>0</v>
      </c>
      <c r="J864" s="107">
        <f t="shared" si="134"/>
        <v>0</v>
      </c>
      <c r="K864" s="102">
        <v>2.83</v>
      </c>
      <c r="M864" s="102">
        <v>6.22</v>
      </c>
      <c r="N864" s="102">
        <v>2.9</v>
      </c>
    </row>
    <row r="865" spans="1:14">
      <c r="A865" s="103">
        <v>44407</v>
      </c>
      <c r="B865" s="102" t="s">
        <v>362</v>
      </c>
      <c r="C865" s="102" t="s">
        <v>155</v>
      </c>
      <c r="D865" s="102" t="s">
        <v>161</v>
      </c>
      <c r="E865" s="102" t="s">
        <v>166</v>
      </c>
      <c r="F865" s="102">
        <v>25</v>
      </c>
      <c r="G865" s="102">
        <v>0</v>
      </c>
      <c r="H865" s="102">
        <v>2.83</v>
      </c>
      <c r="I865" s="102">
        <v>0</v>
      </c>
      <c r="J865" s="107">
        <f t="shared" si="134"/>
        <v>0</v>
      </c>
      <c r="K865" s="102">
        <v>2.83</v>
      </c>
      <c r="M865" s="102">
        <v>6.22</v>
      </c>
      <c r="N865" s="102">
        <v>2.9</v>
      </c>
    </row>
    <row r="866" spans="1:14">
      <c r="A866" s="103">
        <v>44407</v>
      </c>
      <c r="B866" s="102" t="s">
        <v>365</v>
      </c>
      <c r="C866" s="102" t="s">
        <v>154</v>
      </c>
      <c r="D866" s="102" t="s">
        <v>161</v>
      </c>
      <c r="E866" s="102" t="s">
        <v>166</v>
      </c>
      <c r="F866" s="102">
        <v>25</v>
      </c>
      <c r="G866" s="102">
        <v>0</v>
      </c>
      <c r="H866" s="102">
        <v>2.83</v>
      </c>
      <c r="I866" s="102">
        <v>0</v>
      </c>
      <c r="J866" s="107">
        <f t="shared" si="134"/>
        <v>0</v>
      </c>
      <c r="K866" s="102">
        <v>2.83</v>
      </c>
      <c r="M866" s="102">
        <v>6.22</v>
      </c>
      <c r="N866" s="102">
        <v>2.9</v>
      </c>
    </row>
    <row r="867" spans="1:14">
      <c r="A867" s="103">
        <v>44407</v>
      </c>
      <c r="B867" s="102" t="s">
        <v>364</v>
      </c>
      <c r="C867" s="102" t="s">
        <v>155</v>
      </c>
      <c r="D867" s="102" t="s">
        <v>161</v>
      </c>
      <c r="E867" s="102" t="s">
        <v>166</v>
      </c>
      <c r="F867" s="102">
        <v>25</v>
      </c>
      <c r="G867" s="102">
        <v>0</v>
      </c>
      <c r="H867" s="102">
        <v>2.83</v>
      </c>
      <c r="I867" s="102">
        <v>0</v>
      </c>
      <c r="J867" s="107">
        <f t="shared" si="134"/>
        <v>0</v>
      </c>
      <c r="K867" s="102">
        <v>2.83</v>
      </c>
      <c r="M867" s="102">
        <v>6.22</v>
      </c>
      <c r="N867" s="102">
        <v>2.9</v>
      </c>
    </row>
    <row r="868" spans="1:14">
      <c r="A868" s="103">
        <v>44407</v>
      </c>
      <c r="B868" s="102" t="s">
        <v>359</v>
      </c>
      <c r="C868" s="102" t="s">
        <v>154</v>
      </c>
      <c r="D868" s="102" t="s">
        <v>162</v>
      </c>
      <c r="E868" s="102" t="s">
        <v>167</v>
      </c>
      <c r="F868" s="102">
        <v>25</v>
      </c>
      <c r="G868" s="102">
        <v>0</v>
      </c>
      <c r="H868" s="102">
        <v>1.97</v>
      </c>
      <c r="I868" s="102">
        <v>0</v>
      </c>
      <c r="J868" s="107">
        <f t="shared" si="134"/>
        <v>0</v>
      </c>
      <c r="K868" s="102">
        <v>1.97</v>
      </c>
      <c r="M868" s="102">
        <v>7.41</v>
      </c>
      <c r="N868" s="102">
        <v>2.2999999999999998</v>
      </c>
    </row>
    <row r="869" spans="1:14">
      <c r="A869" s="103">
        <v>44407</v>
      </c>
      <c r="B869" s="105" t="s">
        <v>360</v>
      </c>
      <c r="C869" s="102" t="s">
        <v>155</v>
      </c>
      <c r="D869" s="102" t="s">
        <v>162</v>
      </c>
      <c r="E869" s="102" t="s">
        <v>167</v>
      </c>
      <c r="F869" s="102">
        <v>25</v>
      </c>
      <c r="G869" s="102">
        <v>0</v>
      </c>
      <c r="H869" s="102">
        <v>1.97</v>
      </c>
      <c r="I869" s="102">
        <v>0</v>
      </c>
      <c r="J869" s="107">
        <f t="shared" si="134"/>
        <v>0</v>
      </c>
      <c r="K869" s="102">
        <v>1.97</v>
      </c>
      <c r="M869" s="102">
        <v>7.41</v>
      </c>
      <c r="N869" s="102">
        <v>2.2999999999999998</v>
      </c>
    </row>
    <row r="870" spans="1:14">
      <c r="A870" s="103">
        <v>44407</v>
      </c>
      <c r="B870" s="105" t="s">
        <v>355</v>
      </c>
      <c r="C870" s="102" t="s">
        <v>155</v>
      </c>
      <c r="D870" s="102" t="s">
        <v>162</v>
      </c>
      <c r="E870" s="102" t="s">
        <v>166</v>
      </c>
      <c r="F870" s="102">
        <v>25</v>
      </c>
      <c r="G870" s="102">
        <v>0</v>
      </c>
      <c r="H870" s="102">
        <v>2.0299999999999998</v>
      </c>
      <c r="I870" s="102">
        <v>0</v>
      </c>
      <c r="J870" s="107">
        <f t="shared" si="134"/>
        <v>0</v>
      </c>
      <c r="K870" s="102">
        <v>2.0299999999999998</v>
      </c>
      <c r="M870" s="102">
        <v>7.45</v>
      </c>
      <c r="N870" s="102">
        <v>2.9</v>
      </c>
    </row>
    <row r="871" spans="1:14">
      <c r="A871" s="103">
        <v>44407</v>
      </c>
      <c r="B871" s="102" t="s">
        <v>354</v>
      </c>
      <c r="C871" s="102" t="s">
        <v>154</v>
      </c>
      <c r="D871" s="102" t="s">
        <v>162</v>
      </c>
      <c r="E871" s="102" t="s">
        <v>166</v>
      </c>
      <c r="F871" s="102">
        <v>25</v>
      </c>
      <c r="G871" s="102">
        <v>0</v>
      </c>
      <c r="H871" s="102">
        <v>2.0299999999999998</v>
      </c>
      <c r="I871" s="102">
        <v>0</v>
      </c>
      <c r="J871" s="107">
        <f t="shared" si="134"/>
        <v>0</v>
      </c>
      <c r="K871" s="102">
        <v>2.0299999999999998</v>
      </c>
      <c r="M871" s="102">
        <v>7.45</v>
      </c>
      <c r="N871" s="102">
        <v>2.9</v>
      </c>
    </row>
    <row r="872" spans="1:14">
      <c r="A872" s="103">
        <v>44407</v>
      </c>
      <c r="B872" s="105" t="s">
        <v>357</v>
      </c>
      <c r="C872" s="102" t="s">
        <v>155</v>
      </c>
      <c r="D872" s="102" t="s">
        <v>162</v>
      </c>
      <c r="E872" s="102" t="s">
        <v>166</v>
      </c>
      <c r="F872" s="102">
        <v>25</v>
      </c>
      <c r="G872" s="102">
        <v>0</v>
      </c>
      <c r="H872" s="102">
        <v>2.0299999999999998</v>
      </c>
      <c r="I872" s="102">
        <v>0</v>
      </c>
      <c r="J872" s="107">
        <f t="shared" si="134"/>
        <v>0</v>
      </c>
      <c r="K872" s="102">
        <v>2.0299999999999998</v>
      </c>
      <c r="M872" s="102">
        <v>7.45</v>
      </c>
      <c r="N872" s="102">
        <v>2.9</v>
      </c>
    </row>
    <row r="873" spans="1:14">
      <c r="A873" s="103">
        <v>44407</v>
      </c>
      <c r="B873" s="102" t="s">
        <v>356</v>
      </c>
      <c r="C873" s="102" t="s">
        <v>154</v>
      </c>
      <c r="D873" s="102" t="s">
        <v>162</v>
      </c>
      <c r="E873" s="102" t="s">
        <v>166</v>
      </c>
      <c r="F873" s="102">
        <v>25</v>
      </c>
      <c r="G873" s="102">
        <v>0</v>
      </c>
      <c r="H873" s="102">
        <v>2.0299999999999998</v>
      </c>
      <c r="I873" s="102">
        <v>0</v>
      </c>
      <c r="J873" s="107">
        <f t="shared" si="134"/>
        <v>0</v>
      </c>
      <c r="K873" s="102">
        <v>2.0299999999999998</v>
      </c>
      <c r="M873" s="102">
        <v>7.45</v>
      </c>
      <c r="N873" s="102">
        <v>2.9</v>
      </c>
    </row>
    <row r="874" spans="1:14">
      <c r="A874" s="103">
        <v>44407</v>
      </c>
      <c r="B874" s="105" t="s">
        <v>350</v>
      </c>
      <c r="C874" s="102" t="s">
        <v>155</v>
      </c>
      <c r="D874" s="102" t="s">
        <v>163</v>
      </c>
      <c r="E874" s="102" t="s">
        <v>166</v>
      </c>
      <c r="F874" s="102">
        <v>25</v>
      </c>
      <c r="G874" s="102">
        <v>0</v>
      </c>
      <c r="H874" s="102">
        <v>1.92</v>
      </c>
      <c r="I874" s="102">
        <v>0</v>
      </c>
      <c r="J874" s="107">
        <f t="shared" si="134"/>
        <v>0</v>
      </c>
      <c r="K874" s="102">
        <v>1.92</v>
      </c>
      <c r="M874" s="102">
        <v>7.23</v>
      </c>
      <c r="N874" s="102">
        <v>3.1</v>
      </c>
    </row>
    <row r="875" spans="1:14">
      <c r="A875" s="103">
        <v>44407</v>
      </c>
      <c r="B875" s="102" t="s">
        <v>351</v>
      </c>
      <c r="C875" s="102" t="s">
        <v>154</v>
      </c>
      <c r="D875" s="102" t="s">
        <v>163</v>
      </c>
      <c r="E875" s="102" t="s">
        <v>166</v>
      </c>
      <c r="F875" s="102">
        <v>25</v>
      </c>
      <c r="G875" s="102">
        <v>0</v>
      </c>
      <c r="H875" s="102">
        <v>1.92</v>
      </c>
      <c r="I875" s="102">
        <v>0</v>
      </c>
      <c r="J875" s="107">
        <f t="shared" ref="J875:J881" si="135">I875*6</f>
        <v>0</v>
      </c>
      <c r="K875" s="102">
        <v>1.92</v>
      </c>
      <c r="M875" s="102">
        <v>7.23</v>
      </c>
      <c r="N875" s="102">
        <v>3.1</v>
      </c>
    </row>
    <row r="876" spans="1:14">
      <c r="A876" s="103">
        <v>44407</v>
      </c>
      <c r="B876" s="105" t="s">
        <v>352</v>
      </c>
      <c r="C876" s="102" t="s">
        <v>155</v>
      </c>
      <c r="D876" s="102" t="s">
        <v>163</v>
      </c>
      <c r="E876" s="102" t="s">
        <v>166</v>
      </c>
      <c r="F876" s="102">
        <v>25</v>
      </c>
      <c r="G876" s="102">
        <v>0</v>
      </c>
      <c r="H876" s="102">
        <v>1.92</v>
      </c>
      <c r="I876" s="102">
        <v>0</v>
      </c>
      <c r="J876" s="107">
        <f t="shared" si="135"/>
        <v>0</v>
      </c>
      <c r="K876" s="102">
        <v>1.92</v>
      </c>
      <c r="M876" s="102">
        <v>7.23</v>
      </c>
      <c r="N876" s="102">
        <v>3.1</v>
      </c>
    </row>
    <row r="877" spans="1:14">
      <c r="A877" s="103">
        <v>44407</v>
      </c>
      <c r="B877" s="102" t="s">
        <v>353</v>
      </c>
      <c r="C877" s="102" t="s">
        <v>154</v>
      </c>
      <c r="D877" s="102" t="s">
        <v>163</v>
      </c>
      <c r="E877" s="102" t="s">
        <v>166</v>
      </c>
      <c r="F877" s="102">
        <v>25</v>
      </c>
      <c r="G877" s="102">
        <v>0</v>
      </c>
      <c r="H877" s="102">
        <v>1.92</v>
      </c>
      <c r="I877" s="102">
        <v>0</v>
      </c>
      <c r="J877" s="107">
        <f t="shared" si="135"/>
        <v>0</v>
      </c>
      <c r="K877" s="102">
        <v>1.92</v>
      </c>
      <c r="M877" s="102">
        <v>7.23</v>
      </c>
      <c r="N877" s="102">
        <v>3.1</v>
      </c>
    </row>
    <row r="878" spans="1:14">
      <c r="A878" s="103">
        <v>44407</v>
      </c>
      <c r="B878" s="105" t="s">
        <v>326</v>
      </c>
      <c r="C878" s="102" t="s">
        <v>155</v>
      </c>
      <c r="D878" s="102" t="s">
        <v>163</v>
      </c>
      <c r="E878" s="102" t="s">
        <v>166</v>
      </c>
      <c r="F878" s="102">
        <v>25</v>
      </c>
      <c r="G878" s="102">
        <v>0</v>
      </c>
      <c r="H878" s="102">
        <v>1.93</v>
      </c>
      <c r="I878" s="102">
        <v>0</v>
      </c>
      <c r="J878" s="107">
        <f t="shared" si="135"/>
        <v>0</v>
      </c>
      <c r="K878" s="102">
        <v>1.93</v>
      </c>
      <c r="M878" s="102">
        <v>7.19</v>
      </c>
      <c r="N878" s="102">
        <v>2.8</v>
      </c>
    </row>
    <row r="879" spans="1:14">
      <c r="A879" s="103">
        <v>44407</v>
      </c>
      <c r="B879" s="102" t="s">
        <v>327</v>
      </c>
      <c r="C879" s="102" t="s">
        <v>154</v>
      </c>
      <c r="D879" s="102" t="s">
        <v>163</v>
      </c>
      <c r="E879" s="102" t="s">
        <v>166</v>
      </c>
      <c r="F879" s="102">
        <v>25</v>
      </c>
      <c r="G879" s="102">
        <v>0</v>
      </c>
      <c r="H879" s="102">
        <v>1.93</v>
      </c>
      <c r="I879" s="102">
        <v>0</v>
      </c>
      <c r="J879" s="107">
        <f t="shared" si="135"/>
        <v>0</v>
      </c>
      <c r="K879" s="102">
        <v>1.93</v>
      </c>
      <c r="M879" s="102">
        <v>7.19</v>
      </c>
      <c r="N879" s="102">
        <v>2.8</v>
      </c>
    </row>
    <row r="880" spans="1:14">
      <c r="A880" s="103">
        <v>44407</v>
      </c>
      <c r="B880" s="105" t="s">
        <v>328</v>
      </c>
      <c r="C880" s="102" t="s">
        <v>155</v>
      </c>
      <c r="D880" s="102" t="s">
        <v>163</v>
      </c>
      <c r="E880" s="102" t="s">
        <v>166</v>
      </c>
      <c r="F880" s="102">
        <v>25</v>
      </c>
      <c r="G880" s="102">
        <v>0</v>
      </c>
      <c r="H880" s="102">
        <v>1.93</v>
      </c>
      <c r="I880" s="102">
        <v>0</v>
      </c>
      <c r="J880" s="107">
        <f t="shared" si="135"/>
        <v>0</v>
      </c>
      <c r="K880" s="102">
        <v>1.93</v>
      </c>
      <c r="M880" s="102">
        <v>7.19</v>
      </c>
      <c r="N880" s="102">
        <v>28</v>
      </c>
    </row>
    <row r="881" spans="1:14">
      <c r="A881" s="103">
        <v>44407</v>
      </c>
      <c r="B881" s="102" t="s">
        <v>329</v>
      </c>
      <c r="C881" s="102" t="s">
        <v>154</v>
      </c>
      <c r="D881" s="102" t="s">
        <v>163</v>
      </c>
      <c r="E881" s="102" t="s">
        <v>166</v>
      </c>
      <c r="F881" s="102">
        <v>25</v>
      </c>
      <c r="G881" s="102">
        <v>0</v>
      </c>
      <c r="H881" s="102">
        <v>1.93</v>
      </c>
      <c r="I881" s="102">
        <v>0</v>
      </c>
      <c r="J881" s="107">
        <f t="shared" si="135"/>
        <v>0</v>
      </c>
      <c r="K881" s="102">
        <v>1.93</v>
      </c>
      <c r="M881" s="102">
        <v>7.19</v>
      </c>
      <c r="N881" s="102">
        <v>2.8</v>
      </c>
    </row>
    <row r="882" spans="1:14">
      <c r="A882" s="103">
        <v>44411</v>
      </c>
      <c r="B882" s="102" t="s">
        <v>302</v>
      </c>
      <c r="C882" s="102" t="s">
        <v>155</v>
      </c>
      <c r="D882" s="102" t="s">
        <v>161</v>
      </c>
      <c r="E882" s="102" t="s">
        <v>166</v>
      </c>
      <c r="F882" s="120">
        <v>29</v>
      </c>
      <c r="G882" s="120"/>
      <c r="H882" s="120">
        <v>2.67</v>
      </c>
      <c r="I882" s="120">
        <v>0</v>
      </c>
      <c r="J882" s="120">
        <v>0</v>
      </c>
      <c r="K882" s="120">
        <v>2.67</v>
      </c>
      <c r="L882" s="120">
        <v>23.5</v>
      </c>
    </row>
    <row r="883" spans="1:14">
      <c r="A883" s="103">
        <v>44411</v>
      </c>
      <c r="B883" s="102" t="s">
        <v>303</v>
      </c>
      <c r="C883" s="102" t="s">
        <v>154</v>
      </c>
      <c r="D883" s="102" t="s">
        <v>161</v>
      </c>
      <c r="E883" s="102" t="s">
        <v>166</v>
      </c>
      <c r="F883" s="120">
        <v>29</v>
      </c>
      <c r="G883" s="120"/>
      <c r="H883" s="120">
        <v>2.67</v>
      </c>
      <c r="I883" s="120">
        <v>0</v>
      </c>
      <c r="J883" s="120">
        <v>0</v>
      </c>
      <c r="K883" s="120">
        <v>2.67</v>
      </c>
      <c r="L883" s="120">
        <v>23.5</v>
      </c>
    </row>
    <row r="884" spans="1:14">
      <c r="A884" s="103">
        <v>44411</v>
      </c>
      <c r="B884" s="102" t="s">
        <v>305</v>
      </c>
      <c r="C884" s="102" t="s">
        <v>155</v>
      </c>
      <c r="D884" s="102" t="s">
        <v>161</v>
      </c>
      <c r="E884" s="102" t="s">
        <v>166</v>
      </c>
      <c r="F884" s="120">
        <v>29</v>
      </c>
      <c r="G884" s="120"/>
      <c r="H884" s="120">
        <v>2.67</v>
      </c>
      <c r="I884" s="120">
        <v>0</v>
      </c>
      <c r="J884" s="120">
        <v>0</v>
      </c>
      <c r="K884" s="120">
        <v>2.67</v>
      </c>
      <c r="L884" s="120">
        <v>23.5</v>
      </c>
    </row>
    <row r="885" spans="1:14">
      <c r="A885" s="103">
        <v>44411</v>
      </c>
      <c r="B885" s="102" t="s">
        <v>304</v>
      </c>
      <c r="C885" s="102" t="s">
        <v>154</v>
      </c>
      <c r="D885" s="102" t="s">
        <v>161</v>
      </c>
      <c r="E885" s="102" t="s">
        <v>166</v>
      </c>
      <c r="F885" s="120">
        <v>29</v>
      </c>
      <c r="G885" s="120"/>
      <c r="H885" s="120">
        <v>2.67</v>
      </c>
      <c r="I885" s="120">
        <v>0</v>
      </c>
      <c r="J885" s="120">
        <v>0</v>
      </c>
      <c r="K885" s="120">
        <v>2.67</v>
      </c>
      <c r="L885" s="120">
        <v>23.5</v>
      </c>
    </row>
    <row r="886" spans="1:14">
      <c r="A886" s="103">
        <v>44411</v>
      </c>
      <c r="B886" s="102" t="s">
        <v>306</v>
      </c>
      <c r="C886" s="102" t="s">
        <v>154</v>
      </c>
      <c r="D886" s="102" t="s">
        <v>162</v>
      </c>
      <c r="E886" s="102" t="s">
        <v>167</v>
      </c>
      <c r="F886" s="120">
        <v>29</v>
      </c>
      <c r="G886" s="120"/>
      <c r="H886" s="120">
        <v>1.61</v>
      </c>
      <c r="I886" s="124">
        <f>((2-H886)*1.75/(2-0.65))</f>
        <v>0.50555555555555542</v>
      </c>
      <c r="J886" s="124">
        <f>I886*2</f>
        <v>1.0111111111111108</v>
      </c>
      <c r="K886" s="120">
        <v>1.94</v>
      </c>
      <c r="L886" s="120">
        <v>23.4</v>
      </c>
    </row>
    <row r="887" spans="1:14">
      <c r="A887" s="103">
        <v>44411</v>
      </c>
      <c r="B887" s="102" t="s">
        <v>307</v>
      </c>
      <c r="C887" s="102" t="s">
        <v>155</v>
      </c>
      <c r="D887" s="102" t="s">
        <v>162</v>
      </c>
      <c r="E887" s="102" t="s">
        <v>167</v>
      </c>
      <c r="F887" s="120">
        <v>29</v>
      </c>
      <c r="G887" s="120"/>
      <c r="H887" s="120">
        <v>1.61</v>
      </c>
      <c r="I887" s="124">
        <f t="shared" ref="I887:I889" si="136">((2-H887)*1.75/(2-0.65))</f>
        <v>0.50555555555555542</v>
      </c>
      <c r="J887" s="124">
        <f t="shared" ref="J887:J889" si="137">I887*2</f>
        <v>1.0111111111111108</v>
      </c>
      <c r="K887" s="120">
        <v>1.94</v>
      </c>
      <c r="L887" s="120">
        <v>23.4</v>
      </c>
    </row>
    <row r="888" spans="1:14">
      <c r="A888" s="103">
        <v>44411</v>
      </c>
      <c r="B888" s="102" t="s">
        <v>308</v>
      </c>
      <c r="C888" s="102" t="s">
        <v>154</v>
      </c>
      <c r="D888" s="102" t="s">
        <v>162</v>
      </c>
      <c r="E888" s="102" t="s">
        <v>167</v>
      </c>
      <c r="F888" s="120">
        <v>29</v>
      </c>
      <c r="G888" s="120"/>
      <c r="H888" s="120">
        <v>1.52</v>
      </c>
      <c r="I888" s="124">
        <f t="shared" si="136"/>
        <v>0.62222222222222212</v>
      </c>
      <c r="J888" s="124">
        <f t="shared" si="137"/>
        <v>1.2444444444444442</v>
      </c>
      <c r="K888" s="120">
        <v>2.12</v>
      </c>
      <c r="L888" s="120">
        <v>23</v>
      </c>
    </row>
    <row r="889" spans="1:14">
      <c r="A889" s="103">
        <v>44411</v>
      </c>
      <c r="B889" s="102" t="s">
        <v>309</v>
      </c>
      <c r="C889" s="102" t="s">
        <v>155</v>
      </c>
      <c r="D889" s="102" t="s">
        <v>162</v>
      </c>
      <c r="E889" s="102" t="s">
        <v>167</v>
      </c>
      <c r="F889" s="120">
        <v>29</v>
      </c>
      <c r="G889" s="120"/>
      <c r="H889" s="120">
        <v>1.52</v>
      </c>
      <c r="I889" s="124">
        <f t="shared" si="136"/>
        <v>0.62222222222222212</v>
      </c>
      <c r="J889" s="124">
        <f t="shared" si="137"/>
        <v>1.2444444444444442</v>
      </c>
      <c r="K889" s="120">
        <v>2.12</v>
      </c>
      <c r="L889" s="120">
        <v>23</v>
      </c>
    </row>
    <row r="890" spans="1:14">
      <c r="A890" s="103">
        <v>44411</v>
      </c>
      <c r="B890" s="102" t="s">
        <v>311</v>
      </c>
      <c r="C890" s="102" t="s">
        <v>154</v>
      </c>
      <c r="D890" s="102" t="s">
        <v>163</v>
      </c>
      <c r="E890" s="102" t="s">
        <v>166</v>
      </c>
      <c r="F890" s="120">
        <v>29</v>
      </c>
      <c r="G890" s="120"/>
      <c r="H890" s="120">
        <v>1.34</v>
      </c>
      <c r="I890" s="124">
        <f>((2-H890)*4/(2-0.65))</f>
        <v>1.9555555555555553</v>
      </c>
      <c r="J890" s="124">
        <f>I890*4</f>
        <v>7.8222222222222211</v>
      </c>
      <c r="K890" s="120">
        <v>1.95</v>
      </c>
      <c r="L890" s="120">
        <v>23.7</v>
      </c>
    </row>
    <row r="891" spans="1:14">
      <c r="A891" s="103">
        <v>44411</v>
      </c>
      <c r="B891" s="102" t="s">
        <v>310</v>
      </c>
      <c r="C891" s="102" t="s">
        <v>155</v>
      </c>
      <c r="D891" s="102" t="s">
        <v>163</v>
      </c>
      <c r="E891" s="102" t="s">
        <v>166</v>
      </c>
      <c r="F891" s="120">
        <v>29</v>
      </c>
      <c r="G891" s="120"/>
      <c r="H891" s="120">
        <v>1.34</v>
      </c>
      <c r="I891" s="124">
        <f t="shared" ref="I891:I893" si="138">((2-H891)*4/(2-0.65))</f>
        <v>1.9555555555555553</v>
      </c>
      <c r="J891" s="124">
        <f t="shared" ref="J891:J893" si="139">I891*4</f>
        <v>7.8222222222222211</v>
      </c>
      <c r="K891" s="120">
        <v>1.95</v>
      </c>
      <c r="L891" s="120">
        <v>23.7</v>
      </c>
    </row>
    <row r="892" spans="1:14">
      <c r="A892" s="103">
        <v>44411</v>
      </c>
      <c r="B892" s="102" t="s">
        <v>313</v>
      </c>
      <c r="C892" s="102" t="s">
        <v>155</v>
      </c>
      <c r="D892" s="102" t="s">
        <v>163</v>
      </c>
      <c r="E892" s="102" t="s">
        <v>166</v>
      </c>
      <c r="F892" s="120">
        <v>29</v>
      </c>
      <c r="G892" s="120"/>
      <c r="H892" s="120">
        <v>1.34</v>
      </c>
      <c r="I892" s="124">
        <f t="shared" si="138"/>
        <v>1.9555555555555553</v>
      </c>
      <c r="J892" s="124">
        <f t="shared" si="139"/>
        <v>7.8222222222222211</v>
      </c>
      <c r="K892" s="120">
        <v>1.95</v>
      </c>
      <c r="L892" s="120">
        <v>23.7</v>
      </c>
    </row>
    <row r="893" spans="1:14">
      <c r="A893" s="103">
        <v>44411</v>
      </c>
      <c r="B893" s="102" t="s">
        <v>312</v>
      </c>
      <c r="C893" s="102" t="s">
        <v>154</v>
      </c>
      <c r="D893" s="102" t="s">
        <v>163</v>
      </c>
      <c r="E893" s="102" t="s">
        <v>166</v>
      </c>
      <c r="F893" s="120">
        <v>29</v>
      </c>
      <c r="G893" s="120"/>
      <c r="H893" s="120">
        <v>1.34</v>
      </c>
      <c r="I893" s="124">
        <f t="shared" si="138"/>
        <v>1.9555555555555553</v>
      </c>
      <c r="J893" s="124">
        <f t="shared" si="139"/>
        <v>7.8222222222222211</v>
      </c>
      <c r="K893" s="120">
        <v>1.95</v>
      </c>
      <c r="L893" s="120">
        <v>23.7</v>
      </c>
    </row>
    <row r="894" spans="1:14">
      <c r="A894" s="103">
        <v>44411</v>
      </c>
      <c r="B894" s="102" t="s">
        <v>315</v>
      </c>
      <c r="C894" s="102" t="s">
        <v>155</v>
      </c>
      <c r="D894" s="102" t="s">
        <v>161</v>
      </c>
      <c r="E894" s="102" t="s">
        <v>167</v>
      </c>
      <c r="F894" s="120">
        <v>29</v>
      </c>
      <c r="G894" s="120"/>
      <c r="H894" s="120">
        <v>1.97</v>
      </c>
      <c r="I894" s="120">
        <v>0</v>
      </c>
      <c r="J894" s="120">
        <v>0</v>
      </c>
      <c r="K894" s="120">
        <v>1.97</v>
      </c>
      <c r="L894" s="120">
        <v>24</v>
      </c>
    </row>
    <row r="895" spans="1:14">
      <c r="A895" s="103">
        <v>44411</v>
      </c>
      <c r="B895" s="102" t="s">
        <v>314</v>
      </c>
      <c r="C895" s="102" t="s">
        <v>154</v>
      </c>
      <c r="D895" s="102" t="s">
        <v>161</v>
      </c>
      <c r="E895" s="102" t="s">
        <v>167</v>
      </c>
      <c r="F895" s="120">
        <v>29</v>
      </c>
      <c r="G895" s="120"/>
      <c r="H895" s="120">
        <v>1.97</v>
      </c>
      <c r="I895" s="120">
        <v>0</v>
      </c>
      <c r="J895" s="120">
        <v>0</v>
      </c>
      <c r="K895" s="120">
        <v>1.97</v>
      </c>
      <c r="L895" s="120">
        <v>24</v>
      </c>
    </row>
    <row r="896" spans="1:14">
      <c r="A896" s="103">
        <v>44411</v>
      </c>
      <c r="B896" s="102" t="s">
        <v>317</v>
      </c>
      <c r="C896" s="102" t="s">
        <v>155</v>
      </c>
      <c r="D896" s="102" t="s">
        <v>161</v>
      </c>
      <c r="E896" s="102" t="s">
        <v>167</v>
      </c>
      <c r="F896" s="120">
        <v>29</v>
      </c>
      <c r="G896" s="120"/>
      <c r="H896" s="120">
        <v>2.17</v>
      </c>
      <c r="I896" s="120">
        <v>0</v>
      </c>
      <c r="J896" s="120">
        <v>0</v>
      </c>
      <c r="K896" s="120">
        <v>2.17</v>
      </c>
      <c r="L896" s="120">
        <v>24.1</v>
      </c>
    </row>
    <row r="897" spans="1:12">
      <c r="A897" s="103">
        <v>44411</v>
      </c>
      <c r="B897" s="102" t="s">
        <v>316</v>
      </c>
      <c r="C897" s="102" t="s">
        <v>154</v>
      </c>
      <c r="D897" s="102" t="s">
        <v>161</v>
      </c>
      <c r="E897" s="102" t="s">
        <v>167</v>
      </c>
      <c r="F897" s="120">
        <v>29</v>
      </c>
      <c r="G897" s="120"/>
      <c r="H897" s="120">
        <v>2.17</v>
      </c>
      <c r="I897" s="120">
        <v>0</v>
      </c>
      <c r="J897" s="120">
        <v>0</v>
      </c>
      <c r="K897" s="120">
        <v>2.17</v>
      </c>
      <c r="L897" s="120">
        <v>24.1</v>
      </c>
    </row>
    <row r="898" spans="1:12">
      <c r="A898" s="103">
        <v>44411</v>
      </c>
      <c r="B898" s="102" t="s">
        <v>294</v>
      </c>
      <c r="C898" s="102" t="s">
        <v>154</v>
      </c>
      <c r="D898" s="102" t="s">
        <v>162</v>
      </c>
      <c r="E898" s="102" t="s">
        <v>166</v>
      </c>
      <c r="F898" s="120">
        <v>29</v>
      </c>
      <c r="G898" s="120"/>
      <c r="H898" s="120">
        <v>1.53</v>
      </c>
      <c r="I898" s="124">
        <f t="shared" ref="I898:I901" si="140">((2-H898)*1.75/(2-0.65))</f>
        <v>0.60925925925925928</v>
      </c>
      <c r="J898" s="124">
        <f>I898*4</f>
        <v>2.4370370370370371</v>
      </c>
      <c r="K898" s="120">
        <v>1.94</v>
      </c>
      <c r="L898" s="120">
        <v>23.8</v>
      </c>
    </row>
    <row r="899" spans="1:12">
      <c r="A899" s="103">
        <v>44411</v>
      </c>
      <c r="B899" s="102" t="s">
        <v>295</v>
      </c>
      <c r="C899" s="102" t="s">
        <v>155</v>
      </c>
      <c r="D899" s="102" t="s">
        <v>162</v>
      </c>
      <c r="E899" s="102" t="s">
        <v>166</v>
      </c>
      <c r="F899" s="120">
        <v>29</v>
      </c>
      <c r="G899" s="120"/>
      <c r="H899" s="120">
        <v>1.53</v>
      </c>
      <c r="I899" s="124">
        <f t="shared" si="140"/>
        <v>0.60925925925925928</v>
      </c>
      <c r="J899" s="124">
        <f t="shared" ref="J899:J901" si="141">I899*4</f>
        <v>2.4370370370370371</v>
      </c>
      <c r="K899" s="120">
        <v>1.94</v>
      </c>
      <c r="L899" s="120">
        <v>23.8</v>
      </c>
    </row>
    <row r="900" spans="1:12">
      <c r="A900" s="103">
        <v>44411</v>
      </c>
      <c r="B900" s="102" t="s">
        <v>296</v>
      </c>
      <c r="C900" s="102" t="s">
        <v>155</v>
      </c>
      <c r="D900" s="102" t="s">
        <v>162</v>
      </c>
      <c r="E900" s="102" t="s">
        <v>166</v>
      </c>
      <c r="F900" s="120">
        <v>29</v>
      </c>
      <c r="G900" s="120"/>
      <c r="H900" s="120">
        <v>1.53</v>
      </c>
      <c r="I900" s="124">
        <f t="shared" si="140"/>
        <v>0.60925925925925928</v>
      </c>
      <c r="J900" s="124">
        <f t="shared" si="141"/>
        <v>2.4370370370370371</v>
      </c>
      <c r="K900" s="120">
        <v>1.94</v>
      </c>
      <c r="L900" s="120">
        <v>23.8</v>
      </c>
    </row>
    <row r="901" spans="1:12">
      <c r="A901" s="103">
        <v>44411</v>
      </c>
      <c r="B901" s="102" t="s">
        <v>297</v>
      </c>
      <c r="C901" s="102" t="s">
        <v>154</v>
      </c>
      <c r="D901" s="102" t="s">
        <v>162</v>
      </c>
      <c r="E901" s="102" t="s">
        <v>166</v>
      </c>
      <c r="F901" s="120">
        <v>29</v>
      </c>
      <c r="G901" s="120"/>
      <c r="H901" s="120">
        <v>1.53</v>
      </c>
      <c r="I901" s="124">
        <f t="shared" si="140"/>
        <v>0.60925925925925928</v>
      </c>
      <c r="J901" s="124">
        <f t="shared" si="141"/>
        <v>2.4370370370370371</v>
      </c>
      <c r="K901" s="120">
        <v>1.94</v>
      </c>
      <c r="L901" s="120">
        <v>23.8</v>
      </c>
    </row>
    <row r="902" spans="1:12">
      <c r="A902" s="103">
        <v>44411</v>
      </c>
      <c r="B902" s="102" t="s">
        <v>298</v>
      </c>
      <c r="C902" s="102" t="s">
        <v>155</v>
      </c>
      <c r="D902" s="102" t="s">
        <v>163</v>
      </c>
      <c r="E902" s="102" t="s">
        <v>167</v>
      </c>
      <c r="F902" s="120">
        <v>29</v>
      </c>
      <c r="G902" s="120"/>
      <c r="H902" s="120">
        <v>1.67</v>
      </c>
      <c r="I902" s="124">
        <f t="shared" ref="I902:I905" si="142">((2-H902)*4/(2-0.65))</f>
        <v>0.97777777777777797</v>
      </c>
      <c r="J902" s="124">
        <f>I902*2</f>
        <v>1.9555555555555559</v>
      </c>
      <c r="K902" s="120">
        <v>2.0499999999999998</v>
      </c>
      <c r="L902" s="120">
        <v>24.1</v>
      </c>
    </row>
    <row r="903" spans="1:12">
      <c r="A903" s="103">
        <v>44411</v>
      </c>
      <c r="B903" s="102" t="s">
        <v>299</v>
      </c>
      <c r="C903" s="102" t="s">
        <v>154</v>
      </c>
      <c r="D903" s="102" t="s">
        <v>163</v>
      </c>
      <c r="E903" s="102" t="s">
        <v>167</v>
      </c>
      <c r="F903" s="120">
        <v>29</v>
      </c>
      <c r="G903" s="120"/>
      <c r="H903" s="120">
        <v>1.67</v>
      </c>
      <c r="I903" s="124">
        <f t="shared" si="142"/>
        <v>0.97777777777777797</v>
      </c>
      <c r="J903" s="124">
        <f t="shared" ref="J903:J905" si="143">I903*2</f>
        <v>1.9555555555555559</v>
      </c>
      <c r="K903" s="120">
        <v>2.0499999999999998</v>
      </c>
      <c r="L903" s="120">
        <v>24.1</v>
      </c>
    </row>
    <row r="904" spans="1:12">
      <c r="A904" s="103">
        <v>44411</v>
      </c>
      <c r="B904" s="102" t="s">
        <v>300</v>
      </c>
      <c r="C904" s="102" t="s">
        <v>155</v>
      </c>
      <c r="D904" s="102" t="s">
        <v>163</v>
      </c>
      <c r="E904" s="102" t="s">
        <v>167</v>
      </c>
      <c r="F904" s="120">
        <v>29</v>
      </c>
      <c r="G904" s="120"/>
      <c r="H904" s="120">
        <v>1.84</v>
      </c>
      <c r="I904" s="124">
        <f t="shared" si="142"/>
        <v>0.47407407407407381</v>
      </c>
      <c r="J904" s="124">
        <f t="shared" si="143"/>
        <v>0.94814814814814763</v>
      </c>
      <c r="K904" s="120">
        <v>1.98</v>
      </c>
      <c r="L904" s="120">
        <v>24.3</v>
      </c>
    </row>
    <row r="905" spans="1:12">
      <c r="A905" s="103">
        <v>44411</v>
      </c>
      <c r="B905" s="102" t="s">
        <v>301</v>
      </c>
      <c r="C905" s="102" t="s">
        <v>154</v>
      </c>
      <c r="D905" s="102" t="s">
        <v>163</v>
      </c>
      <c r="E905" s="102" t="s">
        <v>167</v>
      </c>
      <c r="F905" s="120">
        <v>29</v>
      </c>
      <c r="G905" s="120"/>
      <c r="H905" s="120">
        <v>1.84</v>
      </c>
      <c r="I905" s="124">
        <f t="shared" si="142"/>
        <v>0.47407407407407381</v>
      </c>
      <c r="J905" s="124">
        <f t="shared" si="143"/>
        <v>0.94814814814814763</v>
      </c>
      <c r="K905" s="120">
        <v>1.98</v>
      </c>
      <c r="L905" s="120">
        <v>24.3</v>
      </c>
    </row>
    <row r="906" spans="1:12">
      <c r="A906" s="103">
        <v>44411</v>
      </c>
      <c r="B906" s="102" t="s">
        <v>342</v>
      </c>
      <c r="C906" s="102" t="s">
        <v>155</v>
      </c>
      <c r="D906" s="102" t="s">
        <v>161</v>
      </c>
      <c r="E906" s="102" t="s">
        <v>166</v>
      </c>
      <c r="F906" s="120">
        <v>29</v>
      </c>
      <c r="G906" s="120"/>
      <c r="H906" s="120">
        <v>2.56</v>
      </c>
      <c r="I906" s="120">
        <v>0</v>
      </c>
      <c r="J906" s="120">
        <v>0</v>
      </c>
      <c r="K906" s="120">
        <v>2.56</v>
      </c>
      <c r="L906" s="120">
        <v>24.3</v>
      </c>
    </row>
    <row r="907" spans="1:12">
      <c r="A907" s="103">
        <v>44411</v>
      </c>
      <c r="B907" s="102" t="s">
        <v>343</v>
      </c>
      <c r="C907" s="102" t="s">
        <v>154</v>
      </c>
      <c r="D907" s="102" t="s">
        <v>161</v>
      </c>
      <c r="E907" s="102" t="s">
        <v>166</v>
      </c>
      <c r="F907" s="120">
        <v>29</v>
      </c>
      <c r="G907" s="120"/>
      <c r="H907" s="120">
        <v>2.56</v>
      </c>
      <c r="I907" s="120">
        <v>0</v>
      </c>
      <c r="J907" s="120">
        <v>0</v>
      </c>
      <c r="K907" s="120">
        <v>2.56</v>
      </c>
      <c r="L907" s="120">
        <v>24.3</v>
      </c>
    </row>
    <row r="908" spans="1:12">
      <c r="A908" s="103">
        <v>44411</v>
      </c>
      <c r="B908" s="102" t="s">
        <v>344</v>
      </c>
      <c r="C908" s="102" t="s">
        <v>155</v>
      </c>
      <c r="D908" s="102" t="s">
        <v>161</v>
      </c>
      <c r="E908" s="102" t="s">
        <v>166</v>
      </c>
      <c r="F908" s="120">
        <v>29</v>
      </c>
      <c r="G908" s="120"/>
      <c r="H908" s="120">
        <v>2.56</v>
      </c>
      <c r="I908" s="120">
        <v>0</v>
      </c>
      <c r="J908" s="120">
        <v>0</v>
      </c>
      <c r="K908" s="120">
        <v>2.56</v>
      </c>
      <c r="L908" s="120">
        <v>24.3</v>
      </c>
    </row>
    <row r="909" spans="1:12">
      <c r="A909" s="103">
        <v>44411</v>
      </c>
      <c r="B909" s="102" t="s">
        <v>345</v>
      </c>
      <c r="C909" s="102" t="s">
        <v>154</v>
      </c>
      <c r="D909" s="102" t="s">
        <v>161</v>
      </c>
      <c r="E909" s="102" t="s">
        <v>166</v>
      </c>
      <c r="F909" s="120">
        <v>29</v>
      </c>
      <c r="G909" s="120"/>
      <c r="H909" s="120">
        <v>2.56</v>
      </c>
      <c r="I909" s="120">
        <v>0</v>
      </c>
      <c r="J909" s="120">
        <v>0</v>
      </c>
      <c r="K909" s="120">
        <v>2.56</v>
      </c>
      <c r="L909" s="120">
        <v>24.3</v>
      </c>
    </row>
    <row r="910" spans="1:12">
      <c r="A910" s="103">
        <v>44411</v>
      </c>
      <c r="B910" s="102" t="s">
        <v>346</v>
      </c>
      <c r="C910" s="102" t="s">
        <v>154</v>
      </c>
      <c r="D910" s="102" t="s">
        <v>162</v>
      </c>
      <c r="E910" s="102" t="s">
        <v>167</v>
      </c>
      <c r="F910" s="120">
        <v>29</v>
      </c>
      <c r="G910" s="120"/>
      <c r="H910" s="120">
        <v>1.82</v>
      </c>
      <c r="I910" s="124">
        <f t="shared" ref="I910:I913" si="144">((2-H910)*1.75/(2-0.65))</f>
        <v>0.23333333333333323</v>
      </c>
      <c r="J910" s="124">
        <f t="shared" ref="J910:J917" si="145">I910*2</f>
        <v>0.46666666666666645</v>
      </c>
      <c r="K910" s="120">
        <v>2.06</v>
      </c>
      <c r="L910" s="120">
        <v>23.9</v>
      </c>
    </row>
    <row r="911" spans="1:12">
      <c r="A911" s="103">
        <v>44411</v>
      </c>
      <c r="B911" s="105" t="s">
        <v>347</v>
      </c>
      <c r="C911" s="102" t="s">
        <v>155</v>
      </c>
      <c r="D911" s="102" t="s">
        <v>162</v>
      </c>
      <c r="E911" s="102" t="s">
        <v>167</v>
      </c>
      <c r="F911" s="120">
        <v>29</v>
      </c>
      <c r="G911" s="120"/>
      <c r="H911" s="120">
        <v>1.82</v>
      </c>
      <c r="I911" s="124">
        <f t="shared" si="144"/>
        <v>0.23333333333333323</v>
      </c>
      <c r="J911" s="124">
        <f t="shared" si="145"/>
        <v>0.46666666666666645</v>
      </c>
      <c r="K911" s="120">
        <v>2.06</v>
      </c>
      <c r="L911" s="120">
        <v>23.9</v>
      </c>
    </row>
    <row r="912" spans="1:12">
      <c r="A912" s="103">
        <v>44411</v>
      </c>
      <c r="B912" s="102" t="s">
        <v>348</v>
      </c>
      <c r="C912" s="102" t="s">
        <v>154</v>
      </c>
      <c r="D912" s="102" t="s">
        <v>162</v>
      </c>
      <c r="E912" s="102" t="s">
        <v>167</v>
      </c>
      <c r="F912" s="120">
        <v>29</v>
      </c>
      <c r="G912" s="120"/>
      <c r="H912" s="120">
        <v>1.63</v>
      </c>
      <c r="I912" s="124">
        <f t="shared" si="144"/>
        <v>0.47962962962962974</v>
      </c>
      <c r="J912" s="124">
        <f t="shared" si="145"/>
        <v>0.95925925925925948</v>
      </c>
      <c r="K912" s="120">
        <v>1.9</v>
      </c>
      <c r="L912" s="120">
        <v>23</v>
      </c>
    </row>
    <row r="913" spans="1:12">
      <c r="A913" s="103">
        <v>44411</v>
      </c>
      <c r="B913" s="105" t="s">
        <v>349</v>
      </c>
      <c r="C913" s="102" t="s">
        <v>155</v>
      </c>
      <c r="D913" s="102" t="s">
        <v>162</v>
      </c>
      <c r="E913" s="102" t="s">
        <v>167</v>
      </c>
      <c r="F913" s="120">
        <v>29</v>
      </c>
      <c r="G913" s="120"/>
      <c r="H913" s="120">
        <v>1.63</v>
      </c>
      <c r="I913" s="124">
        <f t="shared" si="144"/>
        <v>0.47962962962962974</v>
      </c>
      <c r="J913" s="124">
        <f t="shared" si="145"/>
        <v>0.95925925925925948</v>
      </c>
      <c r="K913" s="120">
        <v>1.9</v>
      </c>
      <c r="L913" s="120">
        <v>23</v>
      </c>
    </row>
    <row r="914" spans="1:12">
      <c r="A914" s="103">
        <v>44411</v>
      </c>
      <c r="B914" s="102" t="s">
        <v>338</v>
      </c>
      <c r="C914" s="102" t="s">
        <v>155</v>
      </c>
      <c r="D914" s="102" t="s">
        <v>163</v>
      </c>
      <c r="E914" s="102" t="s">
        <v>167</v>
      </c>
      <c r="F914" s="120">
        <v>29</v>
      </c>
      <c r="G914" s="120"/>
      <c r="H914" s="120">
        <v>1.55</v>
      </c>
      <c r="I914" s="124">
        <f t="shared" ref="I914:I917" si="146">((2-H914)*4/(2-0.65))</f>
        <v>1.333333333333333</v>
      </c>
      <c r="J914" s="124">
        <f t="shared" si="145"/>
        <v>2.6666666666666661</v>
      </c>
      <c r="K914" s="120">
        <v>2.0099999999999998</v>
      </c>
      <c r="L914" s="120">
        <v>22.6</v>
      </c>
    </row>
    <row r="915" spans="1:12">
      <c r="A915" s="103">
        <v>44411</v>
      </c>
      <c r="B915" s="102" t="s">
        <v>339</v>
      </c>
      <c r="C915" s="102" t="s">
        <v>154</v>
      </c>
      <c r="D915" s="102" t="s">
        <v>163</v>
      </c>
      <c r="E915" s="102" t="s">
        <v>167</v>
      </c>
      <c r="F915" s="120">
        <v>29</v>
      </c>
      <c r="G915" s="120"/>
      <c r="H915" s="120">
        <v>1.55</v>
      </c>
      <c r="I915" s="124">
        <f t="shared" si="146"/>
        <v>1.333333333333333</v>
      </c>
      <c r="J915" s="124">
        <f t="shared" si="145"/>
        <v>2.6666666666666661</v>
      </c>
      <c r="K915" s="120">
        <v>2.0099999999999998</v>
      </c>
      <c r="L915" s="120">
        <v>22.6</v>
      </c>
    </row>
    <row r="916" spans="1:12">
      <c r="A916" s="103">
        <v>44411</v>
      </c>
      <c r="B916" s="102" t="s">
        <v>341</v>
      </c>
      <c r="C916" s="102" t="s">
        <v>155</v>
      </c>
      <c r="D916" s="102" t="s">
        <v>163</v>
      </c>
      <c r="E916" s="102" t="s">
        <v>167</v>
      </c>
      <c r="F916" s="120">
        <v>29</v>
      </c>
      <c r="G916" s="120"/>
      <c r="H916" s="120">
        <v>1.59</v>
      </c>
      <c r="I916" s="124">
        <f t="shared" si="146"/>
        <v>1.2148148148148146</v>
      </c>
      <c r="J916" s="124">
        <f t="shared" si="145"/>
        <v>2.4296296296296291</v>
      </c>
      <c r="K916" s="120">
        <v>2.0299999999999998</v>
      </c>
      <c r="L916" s="120">
        <v>22.4</v>
      </c>
    </row>
    <row r="917" spans="1:12">
      <c r="A917" s="103">
        <v>44411</v>
      </c>
      <c r="B917" s="102" t="s">
        <v>340</v>
      </c>
      <c r="C917" s="102" t="s">
        <v>154</v>
      </c>
      <c r="D917" s="102" t="s">
        <v>163</v>
      </c>
      <c r="E917" s="102" t="s">
        <v>167</v>
      </c>
      <c r="F917" s="120">
        <v>29</v>
      </c>
      <c r="G917" s="120"/>
      <c r="H917" s="120">
        <v>1.59</v>
      </c>
      <c r="I917" s="124">
        <f t="shared" si="146"/>
        <v>1.2148148148148146</v>
      </c>
      <c r="J917" s="124">
        <f t="shared" si="145"/>
        <v>2.4296296296296291</v>
      </c>
      <c r="K917" s="120">
        <v>2.0299999999999998</v>
      </c>
      <c r="L917" s="120">
        <v>22.4</v>
      </c>
    </row>
    <row r="918" spans="1:12">
      <c r="A918" s="103">
        <v>44411</v>
      </c>
      <c r="B918" s="102" t="s">
        <v>330</v>
      </c>
      <c r="C918" s="102" t="s">
        <v>154</v>
      </c>
      <c r="D918" s="102" t="s">
        <v>161</v>
      </c>
      <c r="E918" s="102" t="s">
        <v>167</v>
      </c>
      <c r="F918" s="120">
        <v>29</v>
      </c>
      <c r="G918" s="120"/>
      <c r="H918" s="120">
        <v>2.4500000000000002</v>
      </c>
      <c r="I918" s="120">
        <v>0</v>
      </c>
      <c r="J918" s="120">
        <v>0</v>
      </c>
      <c r="K918" s="120">
        <v>2.4500000000000002</v>
      </c>
      <c r="L918" s="120">
        <v>22.2</v>
      </c>
    </row>
    <row r="919" spans="1:12">
      <c r="A919" s="103">
        <v>44411</v>
      </c>
      <c r="B919" s="102" t="s">
        <v>331</v>
      </c>
      <c r="C919" s="102" t="s">
        <v>155</v>
      </c>
      <c r="D919" s="102" t="s">
        <v>161</v>
      </c>
      <c r="E919" s="102" t="s">
        <v>167</v>
      </c>
      <c r="F919" s="120">
        <v>29</v>
      </c>
      <c r="G919" s="120"/>
      <c r="H919" s="120">
        <v>2.4500000000000002</v>
      </c>
      <c r="I919" s="120">
        <v>0</v>
      </c>
      <c r="J919" s="120">
        <v>0</v>
      </c>
      <c r="K919" s="120">
        <v>2.4500000000000002</v>
      </c>
      <c r="L919" s="120">
        <v>22.2</v>
      </c>
    </row>
    <row r="920" spans="1:12">
      <c r="A920" s="103">
        <v>44411</v>
      </c>
      <c r="B920" s="102" t="s">
        <v>332</v>
      </c>
      <c r="C920" s="102" t="s">
        <v>154</v>
      </c>
      <c r="D920" s="102" t="s">
        <v>161</v>
      </c>
      <c r="E920" s="102" t="s">
        <v>167</v>
      </c>
      <c r="F920" s="120">
        <v>29</v>
      </c>
      <c r="G920" s="120"/>
      <c r="H920" s="120">
        <v>2.72</v>
      </c>
      <c r="I920" s="120">
        <v>0</v>
      </c>
      <c r="J920" s="120">
        <v>0</v>
      </c>
      <c r="K920" s="120">
        <v>2.72</v>
      </c>
      <c r="L920" s="120">
        <v>22.4</v>
      </c>
    </row>
    <row r="921" spans="1:12">
      <c r="A921" s="103">
        <v>44411</v>
      </c>
      <c r="B921" s="102" t="s">
        <v>333</v>
      </c>
      <c r="C921" s="102" t="s">
        <v>155</v>
      </c>
      <c r="D921" s="102" t="s">
        <v>161</v>
      </c>
      <c r="E921" s="102" t="s">
        <v>167</v>
      </c>
      <c r="F921" s="120">
        <v>29</v>
      </c>
      <c r="G921" s="120"/>
      <c r="H921" s="120">
        <v>2.72</v>
      </c>
      <c r="I921" s="120">
        <v>0</v>
      </c>
      <c r="J921" s="120">
        <v>0</v>
      </c>
      <c r="K921" s="120">
        <v>2.72</v>
      </c>
      <c r="L921" s="120">
        <v>22.4</v>
      </c>
    </row>
    <row r="922" spans="1:12">
      <c r="A922" s="103">
        <v>44411</v>
      </c>
      <c r="B922" s="116" t="s">
        <v>334</v>
      </c>
      <c r="C922" s="116" t="s">
        <v>155</v>
      </c>
      <c r="D922" s="116" t="s">
        <v>162</v>
      </c>
      <c r="E922" s="116" t="s">
        <v>166</v>
      </c>
      <c r="F922" s="120">
        <v>29</v>
      </c>
      <c r="G922" s="120"/>
      <c r="H922" s="120">
        <v>1.62</v>
      </c>
      <c r="I922" s="124">
        <f t="shared" ref="I922:I925" si="147">((2-H922)*1.75/(2-0.65))</f>
        <v>0.49259259259259242</v>
      </c>
      <c r="J922" s="124">
        <f t="shared" ref="J922:J925" si="148">I922*4</f>
        <v>1.9703703703703697</v>
      </c>
      <c r="K922" s="120">
        <v>1.86</v>
      </c>
      <c r="L922" s="120">
        <v>22.6</v>
      </c>
    </row>
    <row r="923" spans="1:12">
      <c r="A923" s="103">
        <v>44411</v>
      </c>
      <c r="B923" s="102" t="s">
        <v>335</v>
      </c>
      <c r="C923" s="102" t="s">
        <v>154</v>
      </c>
      <c r="D923" s="102" t="s">
        <v>162</v>
      </c>
      <c r="E923" s="102" t="s">
        <v>166</v>
      </c>
      <c r="F923" s="120">
        <v>29</v>
      </c>
      <c r="G923" s="120"/>
      <c r="H923" s="120">
        <v>1.62</v>
      </c>
      <c r="I923" s="124">
        <f t="shared" si="147"/>
        <v>0.49259259259259242</v>
      </c>
      <c r="J923" s="124">
        <f t="shared" si="148"/>
        <v>1.9703703703703697</v>
      </c>
      <c r="K923" s="120">
        <v>1.86</v>
      </c>
      <c r="L923" s="120">
        <v>22.6</v>
      </c>
    </row>
    <row r="924" spans="1:12">
      <c r="A924" s="103">
        <v>44411</v>
      </c>
      <c r="B924" s="102" t="s">
        <v>336</v>
      </c>
      <c r="C924" s="102" t="s">
        <v>155</v>
      </c>
      <c r="D924" s="102" t="s">
        <v>162</v>
      </c>
      <c r="E924" s="102" t="s">
        <v>166</v>
      </c>
      <c r="F924" s="120">
        <v>29</v>
      </c>
      <c r="G924" s="120"/>
      <c r="H924" s="120">
        <v>1.62</v>
      </c>
      <c r="I924" s="124">
        <f t="shared" si="147"/>
        <v>0.49259259259259242</v>
      </c>
      <c r="J924" s="124">
        <f t="shared" si="148"/>
        <v>1.9703703703703697</v>
      </c>
      <c r="K924" s="120">
        <v>1.86</v>
      </c>
      <c r="L924" s="120">
        <v>22.6</v>
      </c>
    </row>
    <row r="925" spans="1:12">
      <c r="A925" s="103">
        <v>44411</v>
      </c>
      <c r="B925" s="102" t="s">
        <v>337</v>
      </c>
      <c r="C925" s="102" t="s">
        <v>154</v>
      </c>
      <c r="D925" s="102" t="s">
        <v>162</v>
      </c>
      <c r="E925" s="102" t="s">
        <v>166</v>
      </c>
      <c r="F925" s="120">
        <v>29</v>
      </c>
      <c r="G925" s="120"/>
      <c r="H925" s="120">
        <v>1.62</v>
      </c>
      <c r="I925" s="124">
        <f t="shared" si="147"/>
        <v>0.49259259259259242</v>
      </c>
      <c r="J925" s="124">
        <f t="shared" si="148"/>
        <v>1.9703703703703697</v>
      </c>
      <c r="K925" s="120">
        <v>1.86</v>
      </c>
      <c r="L925" s="120">
        <v>22.6</v>
      </c>
    </row>
    <row r="926" spans="1:12">
      <c r="A926" s="103">
        <v>44411</v>
      </c>
      <c r="B926" s="102" t="s">
        <v>373</v>
      </c>
      <c r="C926" s="102" t="s">
        <v>154</v>
      </c>
      <c r="D926" s="102" t="s">
        <v>161</v>
      </c>
      <c r="E926" s="102" t="s">
        <v>167</v>
      </c>
      <c r="F926" s="120">
        <v>29</v>
      </c>
      <c r="G926" s="120"/>
      <c r="H926" s="120">
        <v>2.31</v>
      </c>
      <c r="I926" s="120">
        <v>0</v>
      </c>
      <c r="J926" s="120">
        <v>0</v>
      </c>
      <c r="K926" s="120">
        <v>2.31</v>
      </c>
      <c r="L926" s="120">
        <v>22.4</v>
      </c>
    </row>
    <row r="927" spans="1:12">
      <c r="A927" s="103">
        <v>44411</v>
      </c>
      <c r="B927" s="102" t="s">
        <v>372</v>
      </c>
      <c r="C927" s="102" t="s">
        <v>155</v>
      </c>
      <c r="D927" s="102" t="s">
        <v>161</v>
      </c>
      <c r="E927" s="102" t="s">
        <v>167</v>
      </c>
      <c r="F927" s="120">
        <v>29</v>
      </c>
      <c r="G927" s="120"/>
      <c r="H927" s="120">
        <v>2.31</v>
      </c>
      <c r="I927" s="120">
        <v>0</v>
      </c>
      <c r="J927" s="120">
        <v>0</v>
      </c>
      <c r="K927" s="120">
        <v>2.31</v>
      </c>
      <c r="L927" s="120">
        <v>22.4</v>
      </c>
    </row>
    <row r="928" spans="1:12">
      <c r="A928" s="103">
        <v>44411</v>
      </c>
      <c r="B928" s="102" t="s">
        <v>371</v>
      </c>
      <c r="C928" s="102" t="s">
        <v>387</v>
      </c>
      <c r="D928" s="102" t="s">
        <v>161</v>
      </c>
      <c r="E928" s="102" t="s">
        <v>167</v>
      </c>
      <c r="F928" s="120">
        <v>29</v>
      </c>
      <c r="G928" s="120"/>
      <c r="H928" s="120">
        <v>2.0299999999999998</v>
      </c>
      <c r="I928" s="120">
        <v>0</v>
      </c>
      <c r="J928" s="120">
        <v>0</v>
      </c>
      <c r="K928" s="120">
        <v>2.0299999999999998</v>
      </c>
      <c r="L928" s="120">
        <v>22.2</v>
      </c>
    </row>
    <row r="929" spans="1:12">
      <c r="A929" s="103">
        <v>44411</v>
      </c>
      <c r="B929" s="102" t="s">
        <v>370</v>
      </c>
      <c r="C929" s="102" t="s">
        <v>154</v>
      </c>
      <c r="D929" s="102" t="s">
        <v>161</v>
      </c>
      <c r="E929" s="102" t="s">
        <v>167</v>
      </c>
      <c r="F929" s="120">
        <v>29</v>
      </c>
      <c r="G929" s="120"/>
      <c r="H929" s="120">
        <v>2.0299999999999998</v>
      </c>
      <c r="I929" s="120">
        <v>0</v>
      </c>
      <c r="J929" s="120">
        <v>0</v>
      </c>
      <c r="K929" s="120">
        <v>2.0299999999999998</v>
      </c>
      <c r="L929" s="120">
        <v>22.2</v>
      </c>
    </row>
    <row r="930" spans="1:12">
      <c r="A930" s="103">
        <v>44411</v>
      </c>
      <c r="B930" s="117" t="s">
        <v>322</v>
      </c>
      <c r="C930" s="116" t="s">
        <v>155</v>
      </c>
      <c r="D930" s="116" t="s">
        <v>163</v>
      </c>
      <c r="E930" s="116" t="s">
        <v>166</v>
      </c>
      <c r="F930" s="120">
        <v>29</v>
      </c>
      <c r="G930" s="120"/>
      <c r="H930" s="120">
        <v>1.5</v>
      </c>
      <c r="I930" s="124">
        <f t="shared" ref="I930:I933" si="149">((2-H930)*4/(2-0.65))</f>
        <v>1.4814814814814814</v>
      </c>
      <c r="J930" s="124">
        <f t="shared" ref="J930:J933" si="150">I930*4</f>
        <v>5.9259259259259256</v>
      </c>
      <c r="K930" s="120">
        <v>2</v>
      </c>
      <c r="L930" s="120">
        <v>22</v>
      </c>
    </row>
    <row r="931" spans="1:12">
      <c r="A931" s="103">
        <v>44411</v>
      </c>
      <c r="B931" s="116" t="s">
        <v>323</v>
      </c>
      <c r="C931" s="116" t="s">
        <v>154</v>
      </c>
      <c r="D931" s="116" t="s">
        <v>163</v>
      </c>
      <c r="E931" s="116" t="s">
        <v>166</v>
      </c>
      <c r="F931" s="120">
        <v>29</v>
      </c>
      <c r="G931" s="120"/>
      <c r="H931" s="120">
        <v>1.5</v>
      </c>
      <c r="I931" s="124">
        <f t="shared" si="149"/>
        <v>1.4814814814814814</v>
      </c>
      <c r="J931" s="124">
        <f t="shared" si="150"/>
        <v>5.9259259259259256</v>
      </c>
      <c r="K931" s="120">
        <v>2</v>
      </c>
      <c r="L931" s="120">
        <v>22</v>
      </c>
    </row>
    <row r="932" spans="1:12">
      <c r="A932" s="103">
        <v>44411</v>
      </c>
      <c r="B932" s="117" t="s">
        <v>325</v>
      </c>
      <c r="C932" s="116" t="s">
        <v>155</v>
      </c>
      <c r="D932" s="116" t="s">
        <v>163</v>
      </c>
      <c r="E932" s="116" t="s">
        <v>166</v>
      </c>
      <c r="F932" s="120">
        <v>29</v>
      </c>
      <c r="G932" s="120"/>
      <c r="H932" s="120">
        <v>1.5</v>
      </c>
      <c r="I932" s="124">
        <f t="shared" si="149"/>
        <v>1.4814814814814814</v>
      </c>
      <c r="J932" s="124">
        <f t="shared" si="150"/>
        <v>5.9259259259259256</v>
      </c>
      <c r="K932" s="120">
        <v>2</v>
      </c>
      <c r="L932" s="120">
        <v>22</v>
      </c>
    </row>
    <row r="933" spans="1:12">
      <c r="A933" s="103">
        <v>44411</v>
      </c>
      <c r="B933" s="116" t="s">
        <v>324</v>
      </c>
      <c r="C933" s="116" t="s">
        <v>154</v>
      </c>
      <c r="D933" s="116" t="s">
        <v>163</v>
      </c>
      <c r="E933" s="116" t="s">
        <v>166</v>
      </c>
      <c r="F933" s="120">
        <v>29</v>
      </c>
      <c r="G933" s="120"/>
      <c r="H933" s="120">
        <v>1.5</v>
      </c>
      <c r="I933" s="124">
        <f t="shared" si="149"/>
        <v>1.4814814814814814</v>
      </c>
      <c r="J933" s="124">
        <f t="shared" si="150"/>
        <v>5.9259259259259256</v>
      </c>
      <c r="K933" s="120">
        <v>2</v>
      </c>
      <c r="L933" s="120">
        <v>22</v>
      </c>
    </row>
    <row r="934" spans="1:12">
      <c r="A934" s="103">
        <v>44411</v>
      </c>
      <c r="B934" s="102" t="s">
        <v>361</v>
      </c>
      <c r="C934" s="102" t="s">
        <v>154</v>
      </c>
      <c r="D934" s="102" t="s">
        <v>162</v>
      </c>
      <c r="E934" s="102" t="s">
        <v>167</v>
      </c>
      <c r="F934" s="120">
        <v>29</v>
      </c>
      <c r="G934" s="120"/>
      <c r="H934" s="120">
        <v>1.76</v>
      </c>
      <c r="I934" s="124">
        <f t="shared" ref="I934:I939" si="151">((2-H934)*1.75/(2-0.65))</f>
        <v>0.31111111111111106</v>
      </c>
      <c r="J934" s="124">
        <f t="shared" ref="J934:J935" si="152">I934*2</f>
        <v>0.62222222222222212</v>
      </c>
      <c r="K934" s="120">
        <v>2.06</v>
      </c>
      <c r="L934" s="120">
        <v>22.9</v>
      </c>
    </row>
    <row r="935" spans="1:12">
      <c r="A935" s="103">
        <v>44411</v>
      </c>
      <c r="B935" s="105" t="s">
        <v>358</v>
      </c>
      <c r="C935" s="102" t="s">
        <v>155</v>
      </c>
      <c r="D935" s="102" t="s">
        <v>162</v>
      </c>
      <c r="E935" s="102" t="s">
        <v>167</v>
      </c>
      <c r="F935" s="120">
        <v>29</v>
      </c>
      <c r="G935" s="120"/>
      <c r="H935" s="120">
        <v>1.76</v>
      </c>
      <c r="I935" s="124">
        <f t="shared" si="151"/>
        <v>0.31111111111111106</v>
      </c>
      <c r="J935" s="124">
        <f t="shared" si="152"/>
        <v>0.62222222222222212</v>
      </c>
      <c r="K935" s="120">
        <v>2.06</v>
      </c>
      <c r="L935" s="120">
        <v>22.9</v>
      </c>
    </row>
    <row r="936" spans="1:12">
      <c r="A936" s="103">
        <v>44411</v>
      </c>
      <c r="B936" s="102" t="s">
        <v>318</v>
      </c>
      <c r="C936" s="102" t="s">
        <v>154</v>
      </c>
      <c r="D936" s="116" t="s">
        <v>162</v>
      </c>
      <c r="E936" s="116" t="s">
        <v>166</v>
      </c>
      <c r="F936" s="120">
        <v>29</v>
      </c>
      <c r="G936" s="120"/>
      <c r="H936" s="120">
        <v>1.67</v>
      </c>
      <c r="I936" s="124">
        <f t="shared" si="151"/>
        <v>0.42777777777777787</v>
      </c>
      <c r="J936" s="124">
        <f t="shared" ref="J936:J939" si="153">I936*4</f>
        <v>1.7111111111111115</v>
      </c>
      <c r="K936" s="120">
        <v>1.96</v>
      </c>
      <c r="L936" s="120">
        <v>23</v>
      </c>
    </row>
    <row r="937" spans="1:12">
      <c r="A937" s="103">
        <v>44411</v>
      </c>
      <c r="B937" s="102" t="s">
        <v>319</v>
      </c>
      <c r="C937" s="102" t="s">
        <v>155</v>
      </c>
      <c r="D937" s="116" t="s">
        <v>162</v>
      </c>
      <c r="E937" s="116" t="s">
        <v>166</v>
      </c>
      <c r="F937" s="120">
        <v>29</v>
      </c>
      <c r="G937" s="120"/>
      <c r="H937" s="120">
        <v>1.67</v>
      </c>
      <c r="I937" s="124">
        <f t="shared" si="151"/>
        <v>0.42777777777777787</v>
      </c>
      <c r="J937" s="124">
        <f t="shared" si="153"/>
        <v>1.7111111111111115</v>
      </c>
      <c r="K937" s="120">
        <v>1.96</v>
      </c>
      <c r="L937" s="120">
        <v>23</v>
      </c>
    </row>
    <row r="938" spans="1:12">
      <c r="A938" s="103">
        <v>44411</v>
      </c>
      <c r="B938" s="102" t="s">
        <v>320</v>
      </c>
      <c r="C938" s="102" t="s">
        <v>154</v>
      </c>
      <c r="D938" s="116" t="s">
        <v>162</v>
      </c>
      <c r="E938" s="116" t="s">
        <v>166</v>
      </c>
      <c r="F938" s="120">
        <v>29</v>
      </c>
      <c r="G938" s="120"/>
      <c r="H938" s="120">
        <v>1.67</v>
      </c>
      <c r="I938" s="124">
        <f t="shared" si="151"/>
        <v>0.42777777777777787</v>
      </c>
      <c r="J938" s="124">
        <f t="shared" si="153"/>
        <v>1.7111111111111115</v>
      </c>
      <c r="K938" s="120">
        <v>1.96</v>
      </c>
      <c r="L938" s="120">
        <v>23</v>
      </c>
    </row>
    <row r="939" spans="1:12">
      <c r="A939" s="103">
        <v>44411</v>
      </c>
      <c r="B939" s="102" t="s">
        <v>321</v>
      </c>
      <c r="C939" s="102" t="s">
        <v>155</v>
      </c>
      <c r="D939" s="116" t="s">
        <v>162</v>
      </c>
      <c r="E939" s="116" t="s">
        <v>166</v>
      </c>
      <c r="F939" s="120">
        <v>29</v>
      </c>
      <c r="G939" s="120"/>
      <c r="H939" s="120">
        <v>1.67</v>
      </c>
      <c r="I939" s="124">
        <f t="shared" si="151"/>
        <v>0.42777777777777787</v>
      </c>
      <c r="J939" s="124">
        <f t="shared" si="153"/>
        <v>1.7111111111111115</v>
      </c>
      <c r="K939" s="120">
        <v>1.96</v>
      </c>
      <c r="L939" s="120">
        <v>23</v>
      </c>
    </row>
    <row r="940" spans="1:12">
      <c r="A940" s="103">
        <v>44411</v>
      </c>
      <c r="B940" s="102" t="s">
        <v>366</v>
      </c>
      <c r="C940" s="102" t="s">
        <v>155</v>
      </c>
      <c r="D940" s="102" t="s">
        <v>163</v>
      </c>
      <c r="E940" s="102" t="s">
        <v>167</v>
      </c>
      <c r="F940" s="120">
        <v>29</v>
      </c>
      <c r="G940" s="120"/>
      <c r="H940" s="120">
        <v>1.49</v>
      </c>
      <c r="I940" s="124">
        <f t="shared" ref="I940:I943" si="154">((2-H940)*4/(2-0.65))</f>
        <v>1.5111111111111111</v>
      </c>
      <c r="J940" s="124">
        <f t="shared" ref="J940:J943" si="155">I940*2</f>
        <v>3.0222222222222221</v>
      </c>
      <c r="K940" s="120"/>
      <c r="L940" s="120">
        <v>23.2</v>
      </c>
    </row>
    <row r="941" spans="1:12">
      <c r="A941" s="103">
        <v>44411</v>
      </c>
      <c r="B941" s="102" t="s">
        <v>367</v>
      </c>
      <c r="C941" s="102" t="s">
        <v>154</v>
      </c>
      <c r="D941" s="102" t="s">
        <v>163</v>
      </c>
      <c r="E941" s="102" t="s">
        <v>167</v>
      </c>
      <c r="F941" s="120">
        <v>29</v>
      </c>
      <c r="G941" s="120"/>
      <c r="H941" s="120">
        <v>1.49</v>
      </c>
      <c r="I941" s="124">
        <f t="shared" si="154"/>
        <v>1.5111111111111111</v>
      </c>
      <c r="J941" s="124">
        <f t="shared" si="155"/>
        <v>3.0222222222222221</v>
      </c>
      <c r="K941" s="120"/>
      <c r="L941" s="120">
        <v>23.2</v>
      </c>
    </row>
    <row r="942" spans="1:12">
      <c r="A942" s="103">
        <v>44411</v>
      </c>
      <c r="B942" s="102" t="s">
        <v>368</v>
      </c>
      <c r="C942" s="102" t="s">
        <v>155</v>
      </c>
      <c r="D942" s="102" t="s">
        <v>163</v>
      </c>
      <c r="E942" s="102" t="s">
        <v>167</v>
      </c>
      <c r="F942" s="120">
        <v>29</v>
      </c>
      <c r="G942" s="120"/>
      <c r="H942" s="120">
        <v>1.53</v>
      </c>
      <c r="I942" s="124">
        <f t="shared" si="154"/>
        <v>1.3925925925925924</v>
      </c>
      <c r="J942" s="124">
        <f t="shared" si="155"/>
        <v>2.7851851851851848</v>
      </c>
      <c r="K942" s="120"/>
      <c r="L942" s="120">
        <v>24</v>
      </c>
    </row>
    <row r="943" spans="1:12">
      <c r="A943" s="103">
        <v>44411</v>
      </c>
      <c r="B943" s="102" t="s">
        <v>369</v>
      </c>
      <c r="C943" s="102" t="s">
        <v>154</v>
      </c>
      <c r="D943" s="102" t="s">
        <v>163</v>
      </c>
      <c r="E943" s="102" t="s">
        <v>167</v>
      </c>
      <c r="F943" s="120">
        <v>29</v>
      </c>
      <c r="G943" s="120"/>
      <c r="H943" s="120">
        <v>1.53</v>
      </c>
      <c r="I943" s="124">
        <f t="shared" si="154"/>
        <v>1.3925925925925924</v>
      </c>
      <c r="J943" s="124">
        <f t="shared" si="155"/>
        <v>2.7851851851851848</v>
      </c>
      <c r="K943" s="120"/>
      <c r="L943" s="120">
        <v>24</v>
      </c>
    </row>
    <row r="944" spans="1:12">
      <c r="A944" s="103">
        <v>44411</v>
      </c>
      <c r="B944" s="102" t="s">
        <v>363</v>
      </c>
      <c r="C944" s="102" t="s">
        <v>154</v>
      </c>
      <c r="D944" s="102" t="s">
        <v>161</v>
      </c>
      <c r="E944" s="102" t="s">
        <v>166</v>
      </c>
      <c r="F944" s="120">
        <v>29</v>
      </c>
      <c r="G944" s="120"/>
      <c r="H944" s="120">
        <v>2.4500000000000002</v>
      </c>
      <c r="I944" s="120">
        <v>0</v>
      </c>
      <c r="J944" s="120">
        <v>0</v>
      </c>
      <c r="K944" s="120">
        <v>2.4500000000000002</v>
      </c>
      <c r="L944" s="120">
        <v>25.2</v>
      </c>
    </row>
    <row r="945" spans="1:12">
      <c r="A945" s="103">
        <v>44411</v>
      </c>
      <c r="B945" s="102" t="s">
        <v>362</v>
      </c>
      <c r="C945" s="102" t="s">
        <v>155</v>
      </c>
      <c r="D945" s="102" t="s">
        <v>161</v>
      </c>
      <c r="E945" s="102" t="s">
        <v>166</v>
      </c>
      <c r="F945" s="120">
        <v>29</v>
      </c>
      <c r="G945" s="120"/>
      <c r="H945" s="120">
        <v>2.4500000000000002</v>
      </c>
      <c r="I945" s="120">
        <v>0</v>
      </c>
      <c r="J945" s="120">
        <v>0</v>
      </c>
      <c r="K945" s="120">
        <v>2.4500000000000002</v>
      </c>
      <c r="L945" s="120">
        <v>25.2</v>
      </c>
    </row>
    <row r="946" spans="1:12">
      <c r="A946" s="103">
        <v>44411</v>
      </c>
      <c r="B946" s="102" t="s">
        <v>365</v>
      </c>
      <c r="C946" s="102" t="s">
        <v>154</v>
      </c>
      <c r="D946" s="102" t="s">
        <v>161</v>
      </c>
      <c r="E946" s="102" t="s">
        <v>166</v>
      </c>
      <c r="F946" s="120">
        <v>29</v>
      </c>
      <c r="G946" s="120"/>
      <c r="H946" s="120">
        <v>2.4500000000000002</v>
      </c>
      <c r="I946" s="120">
        <v>0</v>
      </c>
      <c r="J946" s="120">
        <v>0</v>
      </c>
      <c r="K946" s="120">
        <v>2.4500000000000002</v>
      </c>
      <c r="L946" s="120">
        <v>25.2</v>
      </c>
    </row>
    <row r="947" spans="1:12">
      <c r="A947" s="103">
        <v>44411</v>
      </c>
      <c r="B947" s="102" t="s">
        <v>364</v>
      </c>
      <c r="C947" s="102" t="s">
        <v>155</v>
      </c>
      <c r="D947" s="102" t="s">
        <v>161</v>
      </c>
      <c r="E947" s="102" t="s">
        <v>166</v>
      </c>
      <c r="F947" s="120">
        <v>29</v>
      </c>
      <c r="G947" s="120"/>
      <c r="H947" s="120">
        <v>2.4500000000000002</v>
      </c>
      <c r="I947" s="120">
        <v>0</v>
      </c>
      <c r="J947" s="120">
        <v>0</v>
      </c>
      <c r="K947" s="120">
        <v>2.4500000000000002</v>
      </c>
      <c r="L947" s="120">
        <v>25.2</v>
      </c>
    </row>
    <row r="948" spans="1:12">
      <c r="A948" s="103">
        <v>44411</v>
      </c>
      <c r="B948" s="102" t="s">
        <v>359</v>
      </c>
      <c r="C948" s="102" t="s">
        <v>154</v>
      </c>
      <c r="D948" s="102" t="s">
        <v>162</v>
      </c>
      <c r="E948" s="102" t="s">
        <v>167</v>
      </c>
      <c r="F948" s="120">
        <v>29</v>
      </c>
      <c r="G948" s="120"/>
      <c r="H948" s="120">
        <v>1.51</v>
      </c>
      <c r="I948" s="124">
        <f t="shared" ref="I948:I953" si="156">((2-H948)*1.75/(2-0.65))</f>
        <v>0.63518518518518507</v>
      </c>
      <c r="J948" s="124">
        <f t="shared" ref="J948:J949" si="157">I948*2</f>
        <v>1.2703703703703701</v>
      </c>
      <c r="K948" s="120">
        <v>1.89</v>
      </c>
      <c r="L948" s="120">
        <v>25</v>
      </c>
    </row>
    <row r="949" spans="1:12">
      <c r="A949" s="103">
        <v>44411</v>
      </c>
      <c r="B949" s="105" t="s">
        <v>360</v>
      </c>
      <c r="C949" s="102" t="s">
        <v>155</v>
      </c>
      <c r="D949" s="102" t="s">
        <v>162</v>
      </c>
      <c r="E949" s="102" t="s">
        <v>167</v>
      </c>
      <c r="F949" s="120">
        <v>29</v>
      </c>
      <c r="G949" s="120"/>
      <c r="H949" s="120">
        <v>1.51</v>
      </c>
      <c r="I949" s="124">
        <f t="shared" si="156"/>
        <v>0.63518518518518507</v>
      </c>
      <c r="J949" s="124">
        <f t="shared" si="157"/>
        <v>1.2703703703703701</v>
      </c>
      <c r="K949" s="120">
        <v>1.89</v>
      </c>
      <c r="L949" s="120">
        <v>25</v>
      </c>
    </row>
    <row r="950" spans="1:12">
      <c r="A950" s="103">
        <v>44411</v>
      </c>
      <c r="B950" s="105" t="s">
        <v>355</v>
      </c>
      <c r="C950" s="102" t="s">
        <v>155</v>
      </c>
      <c r="D950" s="102" t="s">
        <v>162</v>
      </c>
      <c r="E950" s="102" t="s">
        <v>166</v>
      </c>
      <c r="F950" s="120">
        <v>29</v>
      </c>
      <c r="G950" s="120"/>
      <c r="H950" s="120">
        <v>1.66</v>
      </c>
      <c r="I950" s="124">
        <f t="shared" si="156"/>
        <v>0.44074074074074088</v>
      </c>
      <c r="J950" s="124">
        <f t="shared" ref="J950:J961" si="158">I950*4</f>
        <v>1.7629629629629635</v>
      </c>
      <c r="K950" s="120">
        <v>2.0299999999999998</v>
      </c>
      <c r="L950" s="120">
        <v>23.3</v>
      </c>
    </row>
    <row r="951" spans="1:12">
      <c r="A951" s="103">
        <v>44411</v>
      </c>
      <c r="B951" s="102" t="s">
        <v>354</v>
      </c>
      <c r="C951" s="102" t="s">
        <v>154</v>
      </c>
      <c r="D951" s="102" t="s">
        <v>162</v>
      </c>
      <c r="E951" s="102" t="s">
        <v>166</v>
      </c>
      <c r="F951" s="120">
        <v>29</v>
      </c>
      <c r="G951" s="120"/>
      <c r="H951" s="120">
        <v>1.66</v>
      </c>
      <c r="I951" s="124">
        <f t="shared" si="156"/>
        <v>0.44074074074074088</v>
      </c>
      <c r="J951" s="124">
        <f t="shared" si="158"/>
        <v>1.7629629629629635</v>
      </c>
      <c r="K951" s="120">
        <v>2.0299999999999998</v>
      </c>
      <c r="L951" s="120">
        <v>23.3</v>
      </c>
    </row>
    <row r="952" spans="1:12">
      <c r="A952" s="103">
        <v>44411</v>
      </c>
      <c r="B952" s="105" t="s">
        <v>357</v>
      </c>
      <c r="C952" s="102" t="s">
        <v>155</v>
      </c>
      <c r="D952" s="102" t="s">
        <v>162</v>
      </c>
      <c r="E952" s="102" t="s">
        <v>166</v>
      </c>
      <c r="F952" s="120">
        <v>29</v>
      </c>
      <c r="G952" s="120"/>
      <c r="H952" s="120">
        <v>1.66</v>
      </c>
      <c r="I952" s="124">
        <f t="shared" si="156"/>
        <v>0.44074074074074088</v>
      </c>
      <c r="J952" s="124">
        <f t="shared" si="158"/>
        <v>1.7629629629629635</v>
      </c>
      <c r="K952" s="120">
        <v>2.0299999999999998</v>
      </c>
      <c r="L952" s="120">
        <v>23.3</v>
      </c>
    </row>
    <row r="953" spans="1:12">
      <c r="A953" s="103">
        <v>44411</v>
      </c>
      <c r="B953" s="102" t="s">
        <v>356</v>
      </c>
      <c r="C953" s="102" t="s">
        <v>154</v>
      </c>
      <c r="D953" s="102" t="s">
        <v>162</v>
      </c>
      <c r="E953" s="102" t="s">
        <v>166</v>
      </c>
      <c r="F953" s="120">
        <v>29</v>
      </c>
      <c r="G953" s="120"/>
      <c r="H953" s="120">
        <v>1.66</v>
      </c>
      <c r="I953" s="124">
        <f t="shared" si="156"/>
        <v>0.44074074074074088</v>
      </c>
      <c r="J953" s="124">
        <f t="shared" si="158"/>
        <v>1.7629629629629635</v>
      </c>
      <c r="K953" s="120">
        <v>2.0299999999999998</v>
      </c>
      <c r="L953" s="120">
        <v>23.3</v>
      </c>
    </row>
    <row r="954" spans="1:12">
      <c r="A954" s="103">
        <v>44411</v>
      </c>
      <c r="B954" s="105" t="s">
        <v>350</v>
      </c>
      <c r="C954" s="102" t="s">
        <v>155</v>
      </c>
      <c r="D954" s="102" t="s">
        <v>163</v>
      </c>
      <c r="E954" s="102" t="s">
        <v>166</v>
      </c>
      <c r="F954" s="120">
        <v>29</v>
      </c>
      <c r="G954" s="120"/>
      <c r="H954" s="120">
        <v>1.63</v>
      </c>
      <c r="I954" s="124">
        <f t="shared" ref="I954:I961" si="159">((2-H954)*4/(2-0.65))</f>
        <v>1.0962962962962965</v>
      </c>
      <c r="J954" s="124">
        <f t="shared" si="158"/>
        <v>4.3851851851851862</v>
      </c>
      <c r="K954" s="120"/>
      <c r="L954" s="120">
        <v>22.8</v>
      </c>
    </row>
    <row r="955" spans="1:12">
      <c r="A955" s="103">
        <v>44411</v>
      </c>
      <c r="B955" s="102" t="s">
        <v>351</v>
      </c>
      <c r="C955" s="102" t="s">
        <v>154</v>
      </c>
      <c r="D955" s="102" t="s">
        <v>163</v>
      </c>
      <c r="E955" s="102" t="s">
        <v>166</v>
      </c>
      <c r="F955" s="120">
        <v>29</v>
      </c>
      <c r="G955" s="120"/>
      <c r="H955" s="120">
        <v>1.63</v>
      </c>
      <c r="I955" s="124">
        <f t="shared" si="159"/>
        <v>1.0962962962962965</v>
      </c>
      <c r="J955" s="124">
        <f t="shared" si="158"/>
        <v>4.3851851851851862</v>
      </c>
      <c r="K955" s="120"/>
      <c r="L955" s="120">
        <v>22.8</v>
      </c>
    </row>
    <row r="956" spans="1:12">
      <c r="A956" s="103">
        <v>44411</v>
      </c>
      <c r="B956" s="105" t="s">
        <v>352</v>
      </c>
      <c r="C956" s="102" t="s">
        <v>155</v>
      </c>
      <c r="D956" s="102" t="s">
        <v>163</v>
      </c>
      <c r="E956" s="102" t="s">
        <v>166</v>
      </c>
      <c r="F956" s="120">
        <v>29</v>
      </c>
      <c r="G956" s="120"/>
      <c r="H956" s="120">
        <v>1.63</v>
      </c>
      <c r="I956" s="124">
        <f t="shared" si="159"/>
        <v>1.0962962962962965</v>
      </c>
      <c r="J956" s="124">
        <f t="shared" si="158"/>
        <v>4.3851851851851862</v>
      </c>
      <c r="K956" s="120"/>
      <c r="L956" s="120">
        <v>22.8</v>
      </c>
    </row>
    <row r="957" spans="1:12">
      <c r="A957" s="103">
        <v>44411</v>
      </c>
      <c r="B957" s="102" t="s">
        <v>353</v>
      </c>
      <c r="C957" s="102" t="s">
        <v>154</v>
      </c>
      <c r="D957" s="102" t="s">
        <v>163</v>
      </c>
      <c r="E957" s="102" t="s">
        <v>166</v>
      </c>
      <c r="F957" s="120">
        <v>29</v>
      </c>
      <c r="G957" s="120"/>
      <c r="H957" s="120">
        <v>1.63</v>
      </c>
      <c r="I957" s="124">
        <f t="shared" si="159"/>
        <v>1.0962962962962965</v>
      </c>
      <c r="J957" s="124">
        <f t="shared" si="158"/>
        <v>4.3851851851851862</v>
      </c>
      <c r="K957" s="120"/>
      <c r="L957" s="120">
        <v>22.8</v>
      </c>
    </row>
    <row r="958" spans="1:12">
      <c r="A958" s="103">
        <v>44411</v>
      </c>
      <c r="B958" s="105" t="s">
        <v>326</v>
      </c>
      <c r="C958" s="102" t="s">
        <v>155</v>
      </c>
      <c r="D958" s="102" t="s">
        <v>163</v>
      </c>
      <c r="E958" s="102" t="s">
        <v>166</v>
      </c>
      <c r="F958" s="120">
        <v>29</v>
      </c>
      <c r="G958" s="120"/>
      <c r="H958" s="120">
        <v>1.63</v>
      </c>
      <c r="I958" s="124">
        <f t="shared" si="159"/>
        <v>1.0962962962962965</v>
      </c>
      <c r="J958" s="124">
        <f t="shared" si="158"/>
        <v>4.3851851851851862</v>
      </c>
      <c r="K958" s="120"/>
      <c r="L958" s="120">
        <v>22.9</v>
      </c>
    </row>
    <row r="959" spans="1:12">
      <c r="A959" s="103">
        <v>44411</v>
      </c>
      <c r="B959" s="102" t="s">
        <v>327</v>
      </c>
      <c r="C959" s="102" t="s">
        <v>154</v>
      </c>
      <c r="D959" s="102" t="s">
        <v>163</v>
      </c>
      <c r="E959" s="102" t="s">
        <v>166</v>
      </c>
      <c r="F959" s="120">
        <v>29</v>
      </c>
      <c r="G959" s="120"/>
      <c r="H959" s="120">
        <v>1.63</v>
      </c>
      <c r="I959" s="124">
        <f t="shared" si="159"/>
        <v>1.0962962962962965</v>
      </c>
      <c r="J959" s="124">
        <f t="shared" si="158"/>
        <v>4.3851851851851862</v>
      </c>
      <c r="K959" s="120"/>
      <c r="L959" s="120">
        <v>22.9</v>
      </c>
    </row>
    <row r="960" spans="1:12">
      <c r="A960" s="103">
        <v>44411</v>
      </c>
      <c r="B960" s="105" t="s">
        <v>328</v>
      </c>
      <c r="C960" s="102" t="s">
        <v>155</v>
      </c>
      <c r="D960" s="102" t="s">
        <v>163</v>
      </c>
      <c r="E960" s="102" t="s">
        <v>166</v>
      </c>
      <c r="F960" s="120">
        <v>29</v>
      </c>
      <c r="G960" s="120"/>
      <c r="H960" s="120">
        <v>1.63</v>
      </c>
      <c r="I960" s="124">
        <f t="shared" si="159"/>
        <v>1.0962962962962965</v>
      </c>
      <c r="J960" s="124">
        <f t="shared" si="158"/>
        <v>4.3851851851851862</v>
      </c>
      <c r="K960" s="120"/>
      <c r="L960" s="120">
        <v>22.9</v>
      </c>
    </row>
    <row r="961" spans="1:14">
      <c r="A961" s="103">
        <v>44411</v>
      </c>
      <c r="B961" s="102" t="s">
        <v>329</v>
      </c>
      <c r="C961" s="102" t="s">
        <v>154</v>
      </c>
      <c r="D961" s="102" t="s">
        <v>163</v>
      </c>
      <c r="E961" s="102" t="s">
        <v>166</v>
      </c>
      <c r="F961" s="120">
        <v>29</v>
      </c>
      <c r="G961" s="120"/>
      <c r="H961" s="120">
        <v>1.63</v>
      </c>
      <c r="I961" s="124">
        <f t="shared" si="159"/>
        <v>1.0962962962962965</v>
      </c>
      <c r="J961" s="124">
        <f t="shared" si="158"/>
        <v>4.3851851851851862</v>
      </c>
      <c r="K961" s="120"/>
      <c r="L961" s="120">
        <v>22.9</v>
      </c>
    </row>
    <row r="962" spans="1:14">
      <c r="A962" s="123">
        <v>44412</v>
      </c>
      <c r="B962" s="120" t="s">
        <v>302</v>
      </c>
      <c r="C962" s="120" t="s">
        <v>155</v>
      </c>
      <c r="D962" s="120" t="s">
        <v>161</v>
      </c>
      <c r="E962" s="120" t="s">
        <v>166</v>
      </c>
      <c r="F962" s="120">
        <v>30</v>
      </c>
      <c r="G962" s="120"/>
      <c r="H962" s="120"/>
      <c r="I962" s="120"/>
      <c r="J962" s="120"/>
      <c r="K962" s="120"/>
      <c r="L962" s="120"/>
      <c r="M962" s="120">
        <v>6.57</v>
      </c>
      <c r="N962" s="120">
        <v>30</v>
      </c>
    </row>
    <row r="963" spans="1:14">
      <c r="A963" s="123">
        <v>44412</v>
      </c>
      <c r="B963" s="120" t="s">
        <v>303</v>
      </c>
      <c r="C963" s="120" t="s">
        <v>154</v>
      </c>
      <c r="D963" s="120" t="s">
        <v>161</v>
      </c>
      <c r="E963" s="120" t="s">
        <v>166</v>
      </c>
      <c r="F963" s="120">
        <v>30</v>
      </c>
      <c r="G963" s="120"/>
      <c r="H963" s="120"/>
      <c r="I963" s="120"/>
      <c r="J963" s="120"/>
      <c r="K963" s="120"/>
      <c r="L963" s="120"/>
      <c r="M963" s="120">
        <v>6.57</v>
      </c>
      <c r="N963" s="120">
        <v>30</v>
      </c>
    </row>
    <row r="964" spans="1:14">
      <c r="A964" s="123">
        <v>44412</v>
      </c>
      <c r="B964" s="120" t="s">
        <v>305</v>
      </c>
      <c r="C964" s="120" t="s">
        <v>155</v>
      </c>
      <c r="D964" s="120" t="s">
        <v>161</v>
      </c>
      <c r="E964" s="120" t="s">
        <v>166</v>
      </c>
      <c r="F964" s="120">
        <v>30</v>
      </c>
      <c r="G964" s="120"/>
      <c r="H964" s="120"/>
      <c r="I964" s="120"/>
      <c r="J964" s="120"/>
      <c r="K964" s="120"/>
      <c r="L964" s="120"/>
      <c r="M964" s="120">
        <v>6.57</v>
      </c>
      <c r="N964" s="120">
        <v>30</v>
      </c>
    </row>
    <row r="965" spans="1:14">
      <c r="A965" s="123">
        <v>44412</v>
      </c>
      <c r="B965" s="120" t="s">
        <v>304</v>
      </c>
      <c r="C965" s="120" t="s">
        <v>154</v>
      </c>
      <c r="D965" s="120" t="s">
        <v>161</v>
      </c>
      <c r="E965" s="120" t="s">
        <v>166</v>
      </c>
      <c r="F965" s="120">
        <v>30</v>
      </c>
      <c r="G965" s="120"/>
      <c r="H965" s="120"/>
      <c r="I965" s="120"/>
      <c r="J965" s="120"/>
      <c r="K965" s="120"/>
      <c r="L965" s="120"/>
      <c r="M965" s="120">
        <v>6.57</v>
      </c>
      <c r="N965" s="120">
        <v>30</v>
      </c>
    </row>
    <row r="966" spans="1:14">
      <c r="A966" s="123">
        <v>44412</v>
      </c>
      <c r="B966" s="120" t="s">
        <v>306</v>
      </c>
      <c r="C966" s="120" t="s">
        <v>154</v>
      </c>
      <c r="D966" s="120" t="s">
        <v>162</v>
      </c>
      <c r="E966" s="120" t="s">
        <v>167</v>
      </c>
      <c r="F966" s="120">
        <v>30</v>
      </c>
      <c r="G966" s="120"/>
      <c r="H966" s="120"/>
      <c r="I966" s="120"/>
      <c r="J966" s="120"/>
      <c r="K966" s="120"/>
      <c r="L966" s="120"/>
      <c r="M966" s="120">
        <v>6.93</v>
      </c>
      <c r="N966" s="120">
        <v>32</v>
      </c>
    </row>
    <row r="967" spans="1:14">
      <c r="A967" s="123">
        <v>44412</v>
      </c>
      <c r="B967" s="120" t="s">
        <v>307</v>
      </c>
      <c r="C967" s="120" t="s">
        <v>155</v>
      </c>
      <c r="D967" s="120" t="s">
        <v>162</v>
      </c>
      <c r="E967" s="120" t="s">
        <v>167</v>
      </c>
      <c r="F967" s="120">
        <v>30</v>
      </c>
      <c r="G967" s="120"/>
      <c r="H967" s="120"/>
      <c r="I967" s="120"/>
      <c r="J967" s="120"/>
      <c r="K967" s="120"/>
      <c r="L967" s="120"/>
      <c r="M967" s="120">
        <v>6.93</v>
      </c>
      <c r="N967" s="120">
        <v>32</v>
      </c>
    </row>
    <row r="968" spans="1:14">
      <c r="A968" s="123">
        <v>44412</v>
      </c>
      <c r="B968" s="120" t="s">
        <v>308</v>
      </c>
      <c r="C968" s="120" t="s">
        <v>154</v>
      </c>
      <c r="D968" s="120" t="s">
        <v>162</v>
      </c>
      <c r="E968" s="120" t="s">
        <v>167</v>
      </c>
      <c r="F968" s="120">
        <v>30</v>
      </c>
      <c r="G968" s="120"/>
      <c r="H968" s="120"/>
      <c r="I968" s="120"/>
      <c r="J968" s="120"/>
      <c r="K968" s="120"/>
      <c r="L968" s="120"/>
      <c r="M968" s="120">
        <v>6.98</v>
      </c>
      <c r="N968" s="120">
        <v>22.8</v>
      </c>
    </row>
    <row r="969" spans="1:14">
      <c r="A969" s="123">
        <v>44412</v>
      </c>
      <c r="B969" s="120" t="s">
        <v>309</v>
      </c>
      <c r="C969" s="120" t="s">
        <v>155</v>
      </c>
      <c r="D969" s="120" t="s">
        <v>162</v>
      </c>
      <c r="E969" s="120" t="s">
        <v>167</v>
      </c>
      <c r="F969" s="120">
        <v>30</v>
      </c>
      <c r="G969" s="120"/>
      <c r="H969" s="120"/>
      <c r="I969" s="120"/>
      <c r="J969" s="120"/>
      <c r="K969" s="120"/>
      <c r="L969" s="120"/>
      <c r="M969" s="120">
        <v>6.98</v>
      </c>
      <c r="N969" s="120">
        <v>22.8</v>
      </c>
    </row>
    <row r="970" spans="1:14">
      <c r="A970" s="123">
        <v>44412</v>
      </c>
      <c r="B970" s="120" t="s">
        <v>311</v>
      </c>
      <c r="C970" s="120" t="s">
        <v>154</v>
      </c>
      <c r="D970" s="120" t="s">
        <v>163</v>
      </c>
      <c r="E970" s="120" t="s">
        <v>166</v>
      </c>
      <c r="F970" s="120">
        <v>30</v>
      </c>
      <c r="G970" s="120"/>
      <c r="H970" s="120"/>
      <c r="I970" s="120"/>
      <c r="J970" s="120"/>
      <c r="K970" s="120"/>
      <c r="L970" s="120"/>
      <c r="M970" s="120">
        <v>7.1</v>
      </c>
      <c r="N970" s="120">
        <v>26.2</v>
      </c>
    </row>
    <row r="971" spans="1:14">
      <c r="A971" s="123">
        <v>44412</v>
      </c>
      <c r="B971" s="120" t="s">
        <v>310</v>
      </c>
      <c r="C971" s="120" t="s">
        <v>155</v>
      </c>
      <c r="D971" s="120" t="s">
        <v>163</v>
      </c>
      <c r="E971" s="120" t="s">
        <v>166</v>
      </c>
      <c r="F971" s="120">
        <v>30</v>
      </c>
      <c r="G971" s="120"/>
      <c r="H971" s="120"/>
      <c r="I971" s="120"/>
      <c r="J971" s="120"/>
      <c r="K971" s="120"/>
      <c r="L971" s="120"/>
      <c r="M971" s="120">
        <v>7.1</v>
      </c>
      <c r="N971" s="120">
        <v>26.2</v>
      </c>
    </row>
    <row r="972" spans="1:14">
      <c r="A972" s="123">
        <v>44412</v>
      </c>
      <c r="B972" s="120" t="s">
        <v>313</v>
      </c>
      <c r="C972" s="120" t="s">
        <v>155</v>
      </c>
      <c r="D972" s="120" t="s">
        <v>163</v>
      </c>
      <c r="E972" s="120" t="s">
        <v>166</v>
      </c>
      <c r="F972" s="120">
        <v>30</v>
      </c>
      <c r="G972" s="120"/>
      <c r="H972" s="120"/>
      <c r="I972" s="120"/>
      <c r="J972" s="120"/>
      <c r="K972" s="120"/>
      <c r="L972" s="120"/>
      <c r="M972" s="120">
        <v>7.1</v>
      </c>
      <c r="N972" s="120">
        <v>26.2</v>
      </c>
    </row>
    <row r="973" spans="1:14">
      <c r="A973" s="123">
        <v>44412</v>
      </c>
      <c r="B973" s="120" t="s">
        <v>312</v>
      </c>
      <c r="C973" s="120" t="s">
        <v>154</v>
      </c>
      <c r="D973" s="120" t="s">
        <v>163</v>
      </c>
      <c r="E973" s="120" t="s">
        <v>166</v>
      </c>
      <c r="F973" s="120">
        <v>30</v>
      </c>
      <c r="G973" s="120"/>
      <c r="H973" s="120"/>
      <c r="I973" s="120"/>
      <c r="J973" s="120"/>
      <c r="K973" s="120"/>
      <c r="L973" s="120"/>
      <c r="M973" s="120">
        <v>7.1</v>
      </c>
      <c r="N973" s="120">
        <v>26.2</v>
      </c>
    </row>
    <row r="974" spans="1:14">
      <c r="A974" s="123">
        <v>44412</v>
      </c>
      <c r="B974" s="120" t="s">
        <v>315</v>
      </c>
      <c r="C974" s="120" t="s">
        <v>155</v>
      </c>
      <c r="D974" s="120" t="s">
        <v>161</v>
      </c>
      <c r="E974" s="120" t="s">
        <v>167</v>
      </c>
      <c r="F974" s="120">
        <v>30</v>
      </c>
      <c r="G974" s="120"/>
      <c r="H974" s="120"/>
      <c r="I974" s="120"/>
      <c r="J974" s="120"/>
      <c r="K974" s="120"/>
      <c r="L974" s="120"/>
      <c r="M974" s="120">
        <v>6.67</v>
      </c>
      <c r="N974" s="120">
        <v>29.9</v>
      </c>
    </row>
    <row r="975" spans="1:14">
      <c r="A975" s="123">
        <v>44412</v>
      </c>
      <c r="B975" s="120" t="s">
        <v>314</v>
      </c>
      <c r="C975" s="120" t="s">
        <v>154</v>
      </c>
      <c r="D975" s="120" t="s">
        <v>161</v>
      </c>
      <c r="E975" s="120" t="s">
        <v>167</v>
      </c>
      <c r="F975" s="120">
        <v>30</v>
      </c>
      <c r="G975" s="120"/>
      <c r="H975" s="120"/>
      <c r="I975" s="120"/>
      <c r="J975" s="120"/>
      <c r="K975" s="120"/>
      <c r="L975" s="120"/>
      <c r="M975" s="120">
        <v>6.67</v>
      </c>
      <c r="N975" s="120">
        <v>29.9</v>
      </c>
    </row>
    <row r="976" spans="1:14">
      <c r="A976" s="123">
        <v>44412</v>
      </c>
      <c r="B976" s="120" t="s">
        <v>317</v>
      </c>
      <c r="C976" s="120" t="s">
        <v>155</v>
      </c>
      <c r="D976" s="120" t="s">
        <v>161</v>
      </c>
      <c r="E976" s="120" t="s">
        <v>167</v>
      </c>
      <c r="F976" s="120">
        <v>30</v>
      </c>
      <c r="G976" s="120"/>
      <c r="H976" s="120"/>
      <c r="I976" s="120"/>
      <c r="J976" s="120"/>
      <c r="K976" s="120"/>
      <c r="L976" s="120"/>
      <c r="M976" s="120">
        <v>6.51</v>
      </c>
      <c r="N976" s="120">
        <v>31.4</v>
      </c>
    </row>
    <row r="977" spans="1:14">
      <c r="A977" s="123">
        <v>44412</v>
      </c>
      <c r="B977" s="120" t="s">
        <v>316</v>
      </c>
      <c r="C977" s="120" t="s">
        <v>154</v>
      </c>
      <c r="D977" s="120" t="s">
        <v>161</v>
      </c>
      <c r="E977" s="120" t="s">
        <v>167</v>
      </c>
      <c r="F977" s="120">
        <v>30</v>
      </c>
      <c r="G977" s="120"/>
      <c r="H977" s="120"/>
      <c r="I977" s="120"/>
      <c r="J977" s="120"/>
      <c r="K977" s="120"/>
      <c r="L977" s="120"/>
      <c r="M977" s="120">
        <v>6.51</v>
      </c>
      <c r="N977" s="120">
        <v>31.4</v>
      </c>
    </row>
    <row r="978" spans="1:14">
      <c r="A978" s="123">
        <v>44412</v>
      </c>
      <c r="B978" s="120" t="s">
        <v>294</v>
      </c>
      <c r="C978" s="120" t="s">
        <v>154</v>
      </c>
      <c r="D978" s="120" t="s">
        <v>162</v>
      </c>
      <c r="E978" s="120" t="s">
        <v>166</v>
      </c>
      <c r="F978" s="120">
        <v>30</v>
      </c>
      <c r="G978" s="120"/>
      <c r="H978" s="120"/>
      <c r="I978" s="120"/>
      <c r="J978" s="120"/>
      <c r="K978" s="120"/>
      <c r="L978" s="120"/>
      <c r="M978" s="120">
        <v>6.87</v>
      </c>
      <c r="N978" s="120">
        <v>18.7</v>
      </c>
    </row>
    <row r="979" spans="1:14">
      <c r="A979" s="123">
        <v>44412</v>
      </c>
      <c r="B979" s="120" t="s">
        <v>295</v>
      </c>
      <c r="C979" s="120" t="s">
        <v>155</v>
      </c>
      <c r="D979" s="120" t="s">
        <v>162</v>
      </c>
      <c r="E979" s="120" t="s">
        <v>166</v>
      </c>
      <c r="F979" s="120">
        <v>30</v>
      </c>
      <c r="G979" s="120"/>
      <c r="H979" s="120"/>
      <c r="I979" s="120"/>
      <c r="J979" s="120"/>
      <c r="K979" s="120"/>
      <c r="L979" s="120"/>
      <c r="M979" s="120">
        <v>6.87</v>
      </c>
      <c r="N979" s="120">
        <v>18.7</v>
      </c>
    </row>
    <row r="980" spans="1:14">
      <c r="A980" s="123">
        <v>44412</v>
      </c>
      <c r="B980" s="120" t="s">
        <v>296</v>
      </c>
      <c r="C980" s="120" t="s">
        <v>155</v>
      </c>
      <c r="D980" s="120" t="s">
        <v>162</v>
      </c>
      <c r="E980" s="120" t="s">
        <v>166</v>
      </c>
      <c r="F980" s="120">
        <v>30</v>
      </c>
      <c r="G980" s="120"/>
      <c r="H980" s="120"/>
      <c r="I980" s="120"/>
      <c r="J980" s="120"/>
      <c r="K980" s="120"/>
      <c r="L980" s="120"/>
      <c r="M980" s="120">
        <v>6.87</v>
      </c>
      <c r="N980" s="120">
        <v>18.7</v>
      </c>
    </row>
    <row r="981" spans="1:14">
      <c r="A981" s="123">
        <v>44412</v>
      </c>
      <c r="B981" s="120" t="s">
        <v>297</v>
      </c>
      <c r="C981" s="120" t="s">
        <v>154</v>
      </c>
      <c r="D981" s="120" t="s">
        <v>162</v>
      </c>
      <c r="E981" s="120" t="s">
        <v>166</v>
      </c>
      <c r="F981" s="120">
        <v>30</v>
      </c>
      <c r="G981" s="120"/>
      <c r="H981" s="120"/>
      <c r="I981" s="120"/>
      <c r="J981" s="120"/>
      <c r="K981" s="120"/>
      <c r="L981" s="120"/>
      <c r="M981" s="120">
        <v>6.87</v>
      </c>
      <c r="N981" s="120">
        <v>18.7</v>
      </c>
    </row>
    <row r="982" spans="1:14">
      <c r="A982" s="123">
        <v>44412</v>
      </c>
      <c r="B982" s="120" t="s">
        <v>298</v>
      </c>
      <c r="C982" s="120" t="s">
        <v>155</v>
      </c>
      <c r="D982" s="120" t="s">
        <v>163</v>
      </c>
      <c r="E982" s="120" t="s">
        <v>167</v>
      </c>
      <c r="F982" s="120">
        <v>30</v>
      </c>
      <c r="G982" s="120"/>
      <c r="H982" s="120"/>
      <c r="I982" s="120"/>
      <c r="J982" s="120"/>
      <c r="K982" s="120"/>
      <c r="L982" s="120"/>
      <c r="M982" s="120">
        <v>7.03</v>
      </c>
      <c r="N982" s="120">
        <v>20.399999999999999</v>
      </c>
    </row>
    <row r="983" spans="1:14">
      <c r="A983" s="123">
        <v>44412</v>
      </c>
      <c r="B983" s="120" t="s">
        <v>299</v>
      </c>
      <c r="C983" s="120" t="s">
        <v>154</v>
      </c>
      <c r="D983" s="120" t="s">
        <v>163</v>
      </c>
      <c r="E983" s="120" t="s">
        <v>167</v>
      </c>
      <c r="F983" s="120">
        <v>30</v>
      </c>
      <c r="G983" s="120"/>
      <c r="H983" s="120"/>
      <c r="I983" s="120"/>
      <c r="J983" s="120"/>
      <c r="K983" s="120"/>
      <c r="L983" s="120"/>
      <c r="M983" s="120">
        <v>7.03</v>
      </c>
      <c r="N983" s="120">
        <v>20.399999999999999</v>
      </c>
    </row>
    <row r="984" spans="1:14">
      <c r="A984" s="123">
        <v>44412</v>
      </c>
      <c r="B984" s="120" t="s">
        <v>300</v>
      </c>
      <c r="C984" s="120" t="s">
        <v>155</v>
      </c>
      <c r="D984" s="120" t="s">
        <v>163</v>
      </c>
      <c r="E984" s="120" t="s">
        <v>167</v>
      </c>
      <c r="F984" s="120">
        <v>30</v>
      </c>
      <c r="G984" s="120"/>
      <c r="H984" s="120"/>
      <c r="I984" s="120"/>
      <c r="J984" s="120"/>
      <c r="K984" s="120"/>
      <c r="L984" s="120"/>
      <c r="M984" s="120">
        <v>7.05</v>
      </c>
      <c r="N984" s="120">
        <v>33.700000000000003</v>
      </c>
    </row>
    <row r="985" spans="1:14">
      <c r="A985" s="123">
        <v>44412</v>
      </c>
      <c r="B985" s="120" t="s">
        <v>301</v>
      </c>
      <c r="C985" s="120" t="s">
        <v>154</v>
      </c>
      <c r="D985" s="120" t="s">
        <v>163</v>
      </c>
      <c r="E985" s="120" t="s">
        <v>167</v>
      </c>
      <c r="F985" s="120">
        <v>30</v>
      </c>
      <c r="G985" s="120"/>
      <c r="H985" s="120"/>
      <c r="I985" s="120"/>
      <c r="J985" s="120"/>
      <c r="K985" s="120"/>
      <c r="L985" s="120"/>
      <c r="M985" s="120">
        <v>7.05</v>
      </c>
      <c r="N985" s="120">
        <v>33.700000000000003</v>
      </c>
    </row>
    <row r="986" spans="1:14">
      <c r="A986" s="123">
        <v>44412</v>
      </c>
      <c r="B986" s="120" t="s">
        <v>342</v>
      </c>
      <c r="C986" s="120" t="s">
        <v>155</v>
      </c>
      <c r="D986" s="120" t="s">
        <v>161</v>
      </c>
      <c r="E986" s="120" t="s">
        <v>166</v>
      </c>
      <c r="F986" s="120">
        <v>30</v>
      </c>
      <c r="G986" s="120"/>
      <c r="H986" s="120"/>
      <c r="I986" s="120"/>
      <c r="J986" s="120"/>
      <c r="K986" s="120"/>
      <c r="L986" s="120"/>
      <c r="M986" s="120">
        <v>6.41</v>
      </c>
      <c r="N986" s="120">
        <v>44.9</v>
      </c>
    </row>
    <row r="987" spans="1:14">
      <c r="A987" s="123">
        <v>44412</v>
      </c>
      <c r="B987" s="120" t="s">
        <v>343</v>
      </c>
      <c r="C987" s="120" t="s">
        <v>154</v>
      </c>
      <c r="D987" s="120" t="s">
        <v>161</v>
      </c>
      <c r="E987" s="120" t="s">
        <v>166</v>
      </c>
      <c r="F987" s="120">
        <v>30</v>
      </c>
      <c r="G987" s="120"/>
      <c r="H987" s="120"/>
      <c r="I987" s="120"/>
      <c r="J987" s="120"/>
      <c r="K987" s="120"/>
      <c r="L987" s="120"/>
      <c r="M987" s="120">
        <v>6.41</v>
      </c>
      <c r="N987" s="120">
        <v>44.9</v>
      </c>
    </row>
    <row r="988" spans="1:14">
      <c r="A988" s="123">
        <v>44412</v>
      </c>
      <c r="B988" s="120" t="s">
        <v>344</v>
      </c>
      <c r="C988" s="120" t="s">
        <v>155</v>
      </c>
      <c r="D988" s="120" t="s">
        <v>161</v>
      </c>
      <c r="E988" s="120" t="s">
        <v>166</v>
      </c>
      <c r="F988" s="120">
        <v>30</v>
      </c>
      <c r="G988" s="120"/>
      <c r="H988" s="120"/>
      <c r="I988" s="120"/>
      <c r="J988" s="120"/>
      <c r="K988" s="120"/>
      <c r="L988" s="120"/>
      <c r="M988" s="120">
        <v>6.41</v>
      </c>
      <c r="N988" s="120">
        <v>44.9</v>
      </c>
    </row>
    <row r="989" spans="1:14">
      <c r="A989" s="123">
        <v>44412</v>
      </c>
      <c r="B989" s="120" t="s">
        <v>345</v>
      </c>
      <c r="C989" s="120" t="s">
        <v>154</v>
      </c>
      <c r="D989" s="120" t="s">
        <v>161</v>
      </c>
      <c r="E989" s="120" t="s">
        <v>166</v>
      </c>
      <c r="F989" s="120">
        <v>30</v>
      </c>
      <c r="G989" s="120"/>
      <c r="H989" s="120"/>
      <c r="I989" s="120"/>
      <c r="J989" s="120"/>
      <c r="K989" s="120"/>
      <c r="L989" s="120"/>
      <c r="M989" s="120">
        <v>6.41</v>
      </c>
      <c r="N989" s="120">
        <v>44.9</v>
      </c>
    </row>
    <row r="990" spans="1:14">
      <c r="A990" s="123">
        <v>44412</v>
      </c>
      <c r="B990" s="120" t="s">
        <v>346</v>
      </c>
      <c r="C990" s="120" t="s">
        <v>154</v>
      </c>
      <c r="D990" s="120" t="s">
        <v>162</v>
      </c>
      <c r="E990" s="120" t="s">
        <v>167</v>
      </c>
      <c r="F990" s="120">
        <v>30</v>
      </c>
      <c r="G990" s="120"/>
      <c r="H990" s="120"/>
      <c r="I990" s="120"/>
      <c r="J990" s="120"/>
      <c r="K990" s="120"/>
      <c r="L990" s="120"/>
      <c r="M990" s="120">
        <v>6.79</v>
      </c>
      <c r="N990" s="120">
        <v>35.6</v>
      </c>
    </row>
    <row r="991" spans="1:14">
      <c r="A991" s="123">
        <v>44412</v>
      </c>
      <c r="B991" s="105" t="s">
        <v>347</v>
      </c>
      <c r="C991" s="120" t="s">
        <v>155</v>
      </c>
      <c r="D991" s="120" t="s">
        <v>162</v>
      </c>
      <c r="E991" s="120" t="s">
        <v>167</v>
      </c>
      <c r="F991" s="120">
        <v>30</v>
      </c>
      <c r="G991" s="120"/>
      <c r="H991" s="120"/>
      <c r="I991" s="120"/>
      <c r="J991" s="120"/>
      <c r="K991" s="120"/>
      <c r="L991" s="120"/>
      <c r="M991" s="120">
        <v>6.79</v>
      </c>
      <c r="N991" s="120">
        <v>35.6</v>
      </c>
    </row>
    <row r="992" spans="1:14">
      <c r="A992" s="123">
        <v>44412</v>
      </c>
      <c r="B992" s="120" t="s">
        <v>348</v>
      </c>
      <c r="C992" s="120" t="s">
        <v>154</v>
      </c>
      <c r="D992" s="120" t="s">
        <v>162</v>
      </c>
      <c r="E992" s="120" t="s">
        <v>167</v>
      </c>
      <c r="F992" s="120">
        <v>30</v>
      </c>
      <c r="G992" s="120"/>
      <c r="H992" s="120"/>
      <c r="I992" s="120"/>
      <c r="J992" s="120"/>
      <c r="K992" s="120"/>
      <c r="L992" s="120"/>
      <c r="M992" s="120">
        <v>6.85</v>
      </c>
      <c r="N992" s="120">
        <v>34.5</v>
      </c>
    </row>
    <row r="993" spans="1:14">
      <c r="A993" s="123">
        <v>44412</v>
      </c>
      <c r="B993" s="105" t="s">
        <v>349</v>
      </c>
      <c r="C993" s="120" t="s">
        <v>155</v>
      </c>
      <c r="D993" s="120" t="s">
        <v>162</v>
      </c>
      <c r="E993" s="120" t="s">
        <v>167</v>
      </c>
      <c r="F993" s="120">
        <v>30</v>
      </c>
      <c r="G993" s="120"/>
      <c r="H993" s="120"/>
      <c r="I993" s="120"/>
      <c r="J993" s="120"/>
      <c r="K993" s="120"/>
      <c r="L993" s="120"/>
      <c r="M993" s="120">
        <v>6.85</v>
      </c>
      <c r="N993" s="120">
        <v>34.5</v>
      </c>
    </row>
    <row r="994" spans="1:14">
      <c r="A994" s="123">
        <v>44412</v>
      </c>
      <c r="B994" s="120" t="s">
        <v>338</v>
      </c>
      <c r="C994" s="120" t="s">
        <v>155</v>
      </c>
      <c r="D994" s="120" t="s">
        <v>163</v>
      </c>
      <c r="E994" s="120" t="s">
        <v>167</v>
      </c>
      <c r="F994" s="120">
        <v>30</v>
      </c>
      <c r="G994" s="120"/>
      <c r="H994" s="120"/>
      <c r="I994" s="120"/>
      <c r="J994" s="120"/>
      <c r="K994" s="120"/>
      <c r="L994" s="120"/>
      <c r="M994" s="120">
        <v>6.97</v>
      </c>
      <c r="N994" s="120">
        <v>37.700000000000003</v>
      </c>
    </row>
    <row r="995" spans="1:14">
      <c r="A995" s="123">
        <v>44412</v>
      </c>
      <c r="B995" s="120" t="s">
        <v>339</v>
      </c>
      <c r="C995" s="120" t="s">
        <v>154</v>
      </c>
      <c r="D995" s="120" t="s">
        <v>163</v>
      </c>
      <c r="E995" s="120" t="s">
        <v>167</v>
      </c>
      <c r="F995" s="120">
        <v>30</v>
      </c>
      <c r="G995" s="120"/>
      <c r="H995" s="120"/>
      <c r="I995" s="120"/>
      <c r="J995" s="120"/>
      <c r="K995" s="120"/>
      <c r="L995" s="120"/>
      <c r="M995" s="120">
        <v>6.97</v>
      </c>
      <c r="N995" s="120">
        <v>37.700000000000003</v>
      </c>
    </row>
    <row r="996" spans="1:14">
      <c r="A996" s="123">
        <v>44412</v>
      </c>
      <c r="B996" s="120" t="s">
        <v>341</v>
      </c>
      <c r="C996" s="120" t="s">
        <v>155</v>
      </c>
      <c r="D996" s="120" t="s">
        <v>163</v>
      </c>
      <c r="E996" s="120" t="s">
        <v>167</v>
      </c>
      <c r="F996" s="120">
        <v>30</v>
      </c>
      <c r="G996" s="120"/>
      <c r="H996" s="120"/>
      <c r="I996" s="120"/>
      <c r="J996" s="120"/>
      <c r="K996" s="120"/>
      <c r="L996" s="120"/>
      <c r="M996" s="120">
        <v>6.96</v>
      </c>
      <c r="N996" s="120">
        <v>15.2</v>
      </c>
    </row>
    <row r="997" spans="1:14">
      <c r="A997" s="123">
        <v>44412</v>
      </c>
      <c r="B997" s="120" t="s">
        <v>340</v>
      </c>
      <c r="C997" s="120" t="s">
        <v>154</v>
      </c>
      <c r="D997" s="120" t="s">
        <v>163</v>
      </c>
      <c r="E997" s="120" t="s">
        <v>167</v>
      </c>
      <c r="F997" s="120">
        <v>30</v>
      </c>
      <c r="G997" s="120"/>
      <c r="H997" s="120"/>
      <c r="I997" s="120"/>
      <c r="J997" s="120"/>
      <c r="K997" s="120"/>
      <c r="L997" s="120"/>
      <c r="M997" s="120">
        <v>6.96</v>
      </c>
      <c r="N997" s="120">
        <v>15.2</v>
      </c>
    </row>
    <row r="998" spans="1:14">
      <c r="A998" s="123">
        <v>44412</v>
      </c>
      <c r="B998" s="120" t="s">
        <v>330</v>
      </c>
      <c r="C998" s="120" t="s">
        <v>154</v>
      </c>
      <c r="D998" s="120" t="s">
        <v>161</v>
      </c>
      <c r="E998" s="120" t="s">
        <v>167</v>
      </c>
      <c r="F998" s="120">
        <v>30</v>
      </c>
      <c r="G998" s="120"/>
      <c r="H998" s="120"/>
      <c r="I998" s="120"/>
      <c r="J998" s="120"/>
      <c r="K998" s="120"/>
      <c r="L998" s="120"/>
      <c r="M998" s="120">
        <v>6.72</v>
      </c>
      <c r="N998" s="120">
        <v>39.9</v>
      </c>
    </row>
    <row r="999" spans="1:14">
      <c r="A999" s="123">
        <v>44412</v>
      </c>
      <c r="B999" s="120" t="s">
        <v>331</v>
      </c>
      <c r="C999" s="120" t="s">
        <v>155</v>
      </c>
      <c r="D999" s="120" t="s">
        <v>161</v>
      </c>
      <c r="E999" s="120" t="s">
        <v>167</v>
      </c>
      <c r="F999" s="120">
        <v>30</v>
      </c>
      <c r="G999" s="120"/>
      <c r="H999" s="120"/>
      <c r="I999" s="120"/>
      <c r="J999" s="120"/>
      <c r="K999" s="120"/>
      <c r="L999" s="120"/>
      <c r="M999" s="120">
        <v>6.72</v>
      </c>
      <c r="N999" s="120">
        <v>39.9</v>
      </c>
    </row>
    <row r="1000" spans="1:14">
      <c r="A1000" s="123">
        <v>44412</v>
      </c>
      <c r="B1000" s="120" t="s">
        <v>332</v>
      </c>
      <c r="C1000" s="120" t="s">
        <v>154</v>
      </c>
      <c r="D1000" s="120" t="s">
        <v>161</v>
      </c>
      <c r="E1000" s="120" t="s">
        <v>167</v>
      </c>
      <c r="F1000" s="120">
        <v>30</v>
      </c>
      <c r="G1000" s="120"/>
      <c r="H1000" s="120"/>
      <c r="I1000" s="120"/>
      <c r="J1000" s="120"/>
      <c r="K1000" s="120"/>
      <c r="L1000" s="120"/>
      <c r="M1000" s="120">
        <v>6.7</v>
      </c>
      <c r="N1000" s="120">
        <v>20.399999999999999</v>
      </c>
    </row>
    <row r="1001" spans="1:14">
      <c r="A1001" s="123">
        <v>44412</v>
      </c>
      <c r="B1001" s="120" t="s">
        <v>333</v>
      </c>
      <c r="C1001" s="120" t="s">
        <v>155</v>
      </c>
      <c r="D1001" s="120" t="s">
        <v>161</v>
      </c>
      <c r="E1001" s="120" t="s">
        <v>167</v>
      </c>
      <c r="F1001" s="120">
        <v>30</v>
      </c>
      <c r="G1001" s="120"/>
      <c r="H1001" s="120"/>
      <c r="I1001" s="120"/>
      <c r="J1001" s="120"/>
      <c r="K1001" s="120"/>
      <c r="L1001" s="120"/>
      <c r="M1001" s="120">
        <v>6.7</v>
      </c>
      <c r="N1001" s="120">
        <v>20.399999999999999</v>
      </c>
    </row>
    <row r="1002" spans="1:14">
      <c r="A1002" s="123">
        <v>44412</v>
      </c>
      <c r="B1002" s="120" t="s">
        <v>334</v>
      </c>
      <c r="C1002" s="120" t="s">
        <v>155</v>
      </c>
      <c r="D1002" s="120" t="s">
        <v>162</v>
      </c>
      <c r="E1002" s="120" t="s">
        <v>166</v>
      </c>
      <c r="F1002" s="120">
        <v>30</v>
      </c>
      <c r="G1002" s="120"/>
      <c r="H1002" s="120"/>
      <c r="I1002" s="120"/>
      <c r="J1002" s="120"/>
      <c r="K1002" s="120"/>
      <c r="L1002" s="120"/>
      <c r="M1002" s="120">
        <v>6.8</v>
      </c>
      <c r="N1002" s="120">
        <v>21.3</v>
      </c>
    </row>
    <row r="1003" spans="1:14">
      <c r="A1003" s="123">
        <v>44412</v>
      </c>
      <c r="B1003" s="120" t="s">
        <v>335</v>
      </c>
      <c r="C1003" s="120" t="s">
        <v>154</v>
      </c>
      <c r="D1003" s="120" t="s">
        <v>162</v>
      </c>
      <c r="E1003" s="120" t="s">
        <v>166</v>
      </c>
      <c r="F1003" s="120">
        <v>30</v>
      </c>
      <c r="G1003" s="120"/>
      <c r="H1003" s="120"/>
      <c r="I1003" s="120"/>
      <c r="J1003" s="120"/>
      <c r="K1003" s="120"/>
      <c r="L1003" s="120"/>
      <c r="M1003" s="120">
        <v>6.8</v>
      </c>
      <c r="N1003" s="120">
        <v>21.3</v>
      </c>
    </row>
    <row r="1004" spans="1:14">
      <c r="A1004" s="123">
        <v>44412</v>
      </c>
      <c r="B1004" s="120" t="s">
        <v>336</v>
      </c>
      <c r="C1004" s="120" t="s">
        <v>155</v>
      </c>
      <c r="D1004" s="120" t="s">
        <v>162</v>
      </c>
      <c r="E1004" s="120" t="s">
        <v>166</v>
      </c>
      <c r="F1004" s="120">
        <v>30</v>
      </c>
      <c r="G1004" s="120"/>
      <c r="H1004" s="120"/>
      <c r="I1004" s="120"/>
      <c r="J1004" s="120"/>
      <c r="K1004" s="120"/>
      <c r="L1004" s="120"/>
      <c r="M1004" s="120">
        <v>6.8</v>
      </c>
      <c r="N1004" s="120">
        <v>21.3</v>
      </c>
    </row>
    <row r="1005" spans="1:14">
      <c r="A1005" s="123">
        <v>44412</v>
      </c>
      <c r="B1005" s="120" t="s">
        <v>337</v>
      </c>
      <c r="C1005" s="120" t="s">
        <v>154</v>
      </c>
      <c r="D1005" s="120" t="s">
        <v>162</v>
      </c>
      <c r="E1005" s="120" t="s">
        <v>166</v>
      </c>
      <c r="F1005" s="120">
        <v>30</v>
      </c>
      <c r="G1005" s="120"/>
      <c r="H1005" s="120"/>
      <c r="I1005" s="120"/>
      <c r="J1005" s="120"/>
      <c r="K1005" s="120"/>
      <c r="L1005" s="120"/>
      <c r="M1005" s="120">
        <v>6.8</v>
      </c>
      <c r="N1005" s="120">
        <v>21.3</v>
      </c>
    </row>
    <row r="1006" spans="1:14">
      <c r="A1006" s="123">
        <v>44412</v>
      </c>
      <c r="B1006" s="120" t="s">
        <v>373</v>
      </c>
      <c r="C1006" s="120" t="s">
        <v>154</v>
      </c>
      <c r="D1006" s="120" t="s">
        <v>161</v>
      </c>
      <c r="E1006" s="120" t="s">
        <v>167</v>
      </c>
      <c r="F1006" s="120">
        <v>30</v>
      </c>
      <c r="G1006" s="120"/>
      <c r="H1006" s="120"/>
      <c r="I1006" s="120"/>
      <c r="J1006" s="120"/>
      <c r="K1006" s="120"/>
      <c r="L1006" s="120"/>
      <c r="M1006" s="120">
        <v>6.65</v>
      </c>
      <c r="N1006" s="120">
        <v>27.5</v>
      </c>
    </row>
    <row r="1007" spans="1:14">
      <c r="A1007" s="123">
        <v>44412</v>
      </c>
      <c r="B1007" s="120" t="s">
        <v>372</v>
      </c>
      <c r="C1007" s="120" t="s">
        <v>155</v>
      </c>
      <c r="D1007" s="120" t="s">
        <v>161</v>
      </c>
      <c r="E1007" s="120" t="s">
        <v>167</v>
      </c>
      <c r="F1007" s="120">
        <v>30</v>
      </c>
      <c r="G1007" s="120"/>
      <c r="H1007" s="120"/>
      <c r="I1007" s="120"/>
      <c r="J1007" s="120"/>
      <c r="K1007" s="120"/>
      <c r="L1007" s="120"/>
      <c r="M1007" s="120">
        <v>6.65</v>
      </c>
      <c r="N1007" s="120">
        <v>27.5</v>
      </c>
    </row>
    <row r="1008" spans="1:14">
      <c r="A1008" s="123">
        <v>44412</v>
      </c>
      <c r="B1008" s="120" t="s">
        <v>371</v>
      </c>
      <c r="C1008" s="120" t="s">
        <v>387</v>
      </c>
      <c r="D1008" s="120" t="s">
        <v>161</v>
      </c>
      <c r="E1008" s="120" t="s">
        <v>167</v>
      </c>
      <c r="F1008" s="120">
        <v>30</v>
      </c>
      <c r="G1008" s="120"/>
      <c r="H1008" s="120"/>
      <c r="I1008" s="120"/>
      <c r="J1008" s="120"/>
      <c r="K1008" s="120"/>
      <c r="L1008" s="120"/>
      <c r="M1008" s="120">
        <v>6.57</v>
      </c>
      <c r="N1008" s="120">
        <v>31.4</v>
      </c>
    </row>
    <row r="1009" spans="1:14">
      <c r="A1009" s="123">
        <v>44412</v>
      </c>
      <c r="B1009" s="120" t="s">
        <v>370</v>
      </c>
      <c r="C1009" s="120" t="s">
        <v>154</v>
      </c>
      <c r="D1009" s="120" t="s">
        <v>161</v>
      </c>
      <c r="E1009" s="120" t="s">
        <v>167</v>
      </c>
      <c r="F1009" s="120">
        <v>30</v>
      </c>
      <c r="G1009" s="120"/>
      <c r="H1009" s="120"/>
      <c r="I1009" s="120"/>
      <c r="J1009" s="120"/>
      <c r="K1009" s="120"/>
      <c r="L1009" s="120"/>
      <c r="M1009" s="120">
        <v>6.57</v>
      </c>
      <c r="N1009" s="120">
        <v>31.4</v>
      </c>
    </row>
    <row r="1010" spans="1:14">
      <c r="A1010" s="123">
        <v>44412</v>
      </c>
      <c r="B1010" s="120" t="s">
        <v>322</v>
      </c>
      <c r="C1010" s="120" t="s">
        <v>155</v>
      </c>
      <c r="D1010" s="120" t="s">
        <v>163</v>
      </c>
      <c r="E1010" s="120" t="s">
        <v>166</v>
      </c>
      <c r="F1010" s="120">
        <v>30</v>
      </c>
      <c r="G1010" s="120"/>
      <c r="H1010" s="120"/>
      <c r="I1010" s="120"/>
      <c r="J1010" s="120"/>
      <c r="K1010" s="120"/>
      <c r="L1010" s="120"/>
      <c r="M1010" s="120">
        <v>6.67</v>
      </c>
      <c r="N1010" s="120">
        <v>30.6</v>
      </c>
    </row>
    <row r="1011" spans="1:14">
      <c r="A1011" s="123">
        <v>44412</v>
      </c>
      <c r="B1011" s="120" t="s">
        <v>323</v>
      </c>
      <c r="C1011" s="120" t="s">
        <v>154</v>
      </c>
      <c r="D1011" s="120" t="s">
        <v>163</v>
      </c>
      <c r="E1011" s="120" t="s">
        <v>166</v>
      </c>
      <c r="F1011" s="120">
        <v>30</v>
      </c>
      <c r="G1011" s="120"/>
      <c r="H1011" s="120"/>
      <c r="I1011" s="120"/>
      <c r="J1011" s="120"/>
      <c r="K1011" s="120"/>
      <c r="L1011" s="120"/>
      <c r="M1011" s="120">
        <v>6.67</v>
      </c>
      <c r="N1011" s="120">
        <v>30.6</v>
      </c>
    </row>
    <row r="1012" spans="1:14">
      <c r="A1012" s="123">
        <v>44412</v>
      </c>
      <c r="B1012" s="120" t="s">
        <v>325</v>
      </c>
      <c r="C1012" s="120" t="s">
        <v>155</v>
      </c>
      <c r="D1012" s="120" t="s">
        <v>163</v>
      </c>
      <c r="E1012" s="120" t="s">
        <v>166</v>
      </c>
      <c r="F1012" s="120">
        <v>30</v>
      </c>
      <c r="G1012" s="120"/>
      <c r="H1012" s="120"/>
      <c r="I1012" s="120"/>
      <c r="J1012" s="120"/>
      <c r="K1012" s="120"/>
      <c r="L1012" s="120"/>
      <c r="M1012" s="120">
        <v>6.67</v>
      </c>
      <c r="N1012" s="120">
        <v>30.6</v>
      </c>
    </row>
    <row r="1013" spans="1:14">
      <c r="A1013" s="123">
        <v>44412</v>
      </c>
      <c r="B1013" s="120" t="s">
        <v>324</v>
      </c>
      <c r="C1013" s="120" t="s">
        <v>154</v>
      </c>
      <c r="D1013" s="120" t="s">
        <v>163</v>
      </c>
      <c r="E1013" s="120" t="s">
        <v>166</v>
      </c>
      <c r="F1013" s="120">
        <v>30</v>
      </c>
      <c r="G1013" s="120"/>
      <c r="H1013" s="120"/>
      <c r="I1013" s="120"/>
      <c r="J1013" s="120"/>
      <c r="K1013" s="120"/>
      <c r="L1013" s="120"/>
      <c r="M1013" s="120">
        <v>6.67</v>
      </c>
      <c r="N1013" s="120">
        <v>30.6</v>
      </c>
    </row>
    <row r="1014" spans="1:14">
      <c r="A1014" s="123">
        <v>44412</v>
      </c>
      <c r="B1014" s="120" t="s">
        <v>361</v>
      </c>
      <c r="C1014" s="120" t="s">
        <v>154</v>
      </c>
      <c r="D1014" s="120" t="s">
        <v>162</v>
      </c>
      <c r="E1014" s="120" t="s">
        <v>167</v>
      </c>
      <c r="F1014" s="120">
        <v>30</v>
      </c>
      <c r="G1014" s="120"/>
      <c r="H1014" s="120"/>
      <c r="I1014" s="120"/>
      <c r="J1014" s="120"/>
      <c r="K1014" s="120"/>
      <c r="L1014" s="120"/>
      <c r="M1014" s="120">
        <v>6.94</v>
      </c>
      <c r="N1014" s="120">
        <v>32.9</v>
      </c>
    </row>
    <row r="1015" spans="1:14">
      <c r="A1015" s="123">
        <v>44412</v>
      </c>
      <c r="B1015" s="105" t="s">
        <v>358</v>
      </c>
      <c r="C1015" s="120" t="s">
        <v>155</v>
      </c>
      <c r="D1015" s="120" t="s">
        <v>162</v>
      </c>
      <c r="E1015" s="120" t="s">
        <v>167</v>
      </c>
      <c r="F1015" s="120">
        <v>30</v>
      </c>
      <c r="G1015" s="120"/>
      <c r="H1015" s="120"/>
      <c r="I1015" s="120"/>
      <c r="J1015" s="120"/>
      <c r="K1015" s="120"/>
      <c r="L1015" s="120"/>
      <c r="M1015" s="120">
        <v>6.94</v>
      </c>
      <c r="N1015" s="120">
        <v>32.9</v>
      </c>
    </row>
    <row r="1016" spans="1:14">
      <c r="A1016" s="123">
        <v>44412</v>
      </c>
      <c r="B1016" s="120" t="s">
        <v>318</v>
      </c>
      <c r="C1016" s="120" t="s">
        <v>154</v>
      </c>
      <c r="D1016" s="120" t="s">
        <v>162</v>
      </c>
      <c r="E1016" s="120" t="s">
        <v>166</v>
      </c>
      <c r="F1016" s="120">
        <v>30</v>
      </c>
      <c r="G1016" s="120"/>
      <c r="H1016" s="120"/>
      <c r="I1016" s="120"/>
      <c r="J1016" s="120"/>
      <c r="K1016" s="120"/>
      <c r="L1016" s="120"/>
      <c r="M1016" s="120">
        <v>7.03</v>
      </c>
      <c r="N1016" s="120">
        <v>19.7</v>
      </c>
    </row>
    <row r="1017" spans="1:14">
      <c r="A1017" s="123">
        <v>44412</v>
      </c>
      <c r="B1017" s="120" t="s">
        <v>319</v>
      </c>
      <c r="C1017" s="120" t="s">
        <v>155</v>
      </c>
      <c r="D1017" s="120" t="s">
        <v>162</v>
      </c>
      <c r="E1017" s="120" t="s">
        <v>166</v>
      </c>
      <c r="F1017" s="120">
        <v>30</v>
      </c>
      <c r="G1017" s="120"/>
      <c r="H1017" s="120"/>
      <c r="I1017" s="120"/>
      <c r="J1017" s="120"/>
      <c r="K1017" s="120"/>
      <c r="L1017" s="120"/>
      <c r="M1017" s="120">
        <v>7.03</v>
      </c>
      <c r="N1017" s="120">
        <v>19.7</v>
      </c>
    </row>
    <row r="1018" spans="1:14">
      <c r="A1018" s="123">
        <v>44412</v>
      </c>
      <c r="B1018" s="120" t="s">
        <v>320</v>
      </c>
      <c r="C1018" s="120" t="s">
        <v>154</v>
      </c>
      <c r="D1018" s="120" t="s">
        <v>162</v>
      </c>
      <c r="E1018" s="120" t="s">
        <v>166</v>
      </c>
      <c r="F1018" s="120">
        <v>30</v>
      </c>
      <c r="G1018" s="120"/>
      <c r="H1018" s="120"/>
      <c r="I1018" s="120"/>
      <c r="J1018" s="120"/>
      <c r="K1018" s="120"/>
      <c r="L1018" s="120"/>
      <c r="M1018" s="120">
        <v>7.03</v>
      </c>
      <c r="N1018" s="120">
        <v>19.7</v>
      </c>
    </row>
    <row r="1019" spans="1:14">
      <c r="A1019" s="123">
        <v>44412</v>
      </c>
      <c r="B1019" s="120" t="s">
        <v>321</v>
      </c>
      <c r="C1019" s="120" t="s">
        <v>155</v>
      </c>
      <c r="D1019" s="120" t="s">
        <v>162</v>
      </c>
      <c r="E1019" s="120" t="s">
        <v>166</v>
      </c>
      <c r="F1019" s="120">
        <v>30</v>
      </c>
      <c r="G1019" s="120"/>
      <c r="H1019" s="120"/>
      <c r="I1019" s="120"/>
      <c r="J1019" s="120"/>
      <c r="K1019" s="120"/>
      <c r="L1019" s="120"/>
      <c r="M1019" s="120">
        <v>7.03</v>
      </c>
      <c r="N1019" s="120">
        <v>19.7</v>
      </c>
    </row>
    <row r="1020" spans="1:14">
      <c r="A1020" s="123">
        <v>44412</v>
      </c>
      <c r="B1020" s="120" t="s">
        <v>366</v>
      </c>
      <c r="C1020" s="120" t="s">
        <v>155</v>
      </c>
      <c r="D1020" s="120" t="s">
        <v>163</v>
      </c>
      <c r="E1020" s="120" t="s">
        <v>167</v>
      </c>
      <c r="F1020" s="120">
        <v>30</v>
      </c>
      <c r="G1020" s="120"/>
      <c r="H1020" s="120"/>
      <c r="I1020" s="120"/>
      <c r="J1020" s="120"/>
      <c r="K1020" s="120"/>
      <c r="L1020" s="120"/>
      <c r="M1020" s="120">
        <v>7.15</v>
      </c>
      <c r="N1020" s="120">
        <v>27.3</v>
      </c>
    </row>
    <row r="1021" spans="1:14">
      <c r="A1021" s="123">
        <v>44412</v>
      </c>
      <c r="B1021" s="120" t="s">
        <v>367</v>
      </c>
      <c r="C1021" s="120" t="s">
        <v>154</v>
      </c>
      <c r="D1021" s="120" t="s">
        <v>163</v>
      </c>
      <c r="E1021" s="120" t="s">
        <v>167</v>
      </c>
      <c r="F1021" s="120">
        <v>30</v>
      </c>
      <c r="G1021" s="120"/>
      <c r="H1021" s="120"/>
      <c r="I1021" s="120"/>
      <c r="J1021" s="120"/>
      <c r="K1021" s="120"/>
      <c r="L1021" s="120"/>
      <c r="M1021" s="120">
        <v>7.15</v>
      </c>
      <c r="N1021" s="120">
        <v>27.3</v>
      </c>
    </row>
    <row r="1022" spans="1:14">
      <c r="A1022" s="123">
        <v>44412</v>
      </c>
      <c r="B1022" s="120" t="s">
        <v>368</v>
      </c>
      <c r="C1022" s="120" t="s">
        <v>155</v>
      </c>
      <c r="D1022" s="120" t="s">
        <v>163</v>
      </c>
      <c r="E1022" s="120" t="s">
        <v>167</v>
      </c>
      <c r="F1022" s="120">
        <v>30</v>
      </c>
      <c r="G1022" s="120"/>
      <c r="H1022" s="120"/>
      <c r="I1022" s="120"/>
      <c r="J1022" s="120"/>
      <c r="K1022" s="120"/>
      <c r="L1022" s="120"/>
      <c r="M1022" s="120">
        <v>7.13</v>
      </c>
      <c r="N1022" s="120">
        <v>22.8</v>
      </c>
    </row>
    <row r="1023" spans="1:14">
      <c r="A1023" s="123">
        <v>44412</v>
      </c>
      <c r="B1023" s="120" t="s">
        <v>369</v>
      </c>
      <c r="C1023" s="120" t="s">
        <v>154</v>
      </c>
      <c r="D1023" s="120" t="s">
        <v>163</v>
      </c>
      <c r="E1023" s="120" t="s">
        <v>167</v>
      </c>
      <c r="F1023" s="120">
        <v>30</v>
      </c>
      <c r="G1023" s="120"/>
      <c r="H1023" s="120"/>
      <c r="I1023" s="120"/>
      <c r="J1023" s="120"/>
      <c r="K1023" s="120"/>
      <c r="L1023" s="120"/>
      <c r="M1023" s="120">
        <v>7.13</v>
      </c>
      <c r="N1023" s="120">
        <v>22.8</v>
      </c>
    </row>
    <row r="1024" spans="1:14">
      <c r="A1024" s="123">
        <v>44412</v>
      </c>
      <c r="B1024" s="120" t="s">
        <v>363</v>
      </c>
      <c r="C1024" s="120" t="s">
        <v>154</v>
      </c>
      <c r="D1024" s="120" t="s">
        <v>161</v>
      </c>
      <c r="E1024" s="120" t="s">
        <v>166</v>
      </c>
      <c r="F1024" s="120">
        <v>30</v>
      </c>
      <c r="G1024" s="120"/>
      <c r="H1024" s="120"/>
      <c r="I1024" s="120"/>
      <c r="J1024" s="120"/>
      <c r="K1024" s="120"/>
      <c r="L1024" s="120"/>
      <c r="M1024" s="120">
        <v>6.61</v>
      </c>
      <c r="N1024" s="120">
        <v>33.6</v>
      </c>
    </row>
    <row r="1025" spans="1:14">
      <c r="A1025" s="123">
        <v>44412</v>
      </c>
      <c r="B1025" s="120" t="s">
        <v>362</v>
      </c>
      <c r="C1025" s="120" t="s">
        <v>155</v>
      </c>
      <c r="D1025" s="120" t="s">
        <v>161</v>
      </c>
      <c r="E1025" s="120" t="s">
        <v>166</v>
      </c>
      <c r="F1025" s="120">
        <v>30</v>
      </c>
      <c r="G1025" s="120"/>
      <c r="H1025" s="120"/>
      <c r="I1025" s="120"/>
      <c r="J1025" s="120"/>
      <c r="K1025" s="120"/>
      <c r="L1025" s="120"/>
      <c r="M1025" s="120">
        <v>6.61</v>
      </c>
      <c r="N1025" s="120">
        <v>33.6</v>
      </c>
    </row>
    <row r="1026" spans="1:14">
      <c r="A1026" s="123">
        <v>44412</v>
      </c>
      <c r="B1026" s="120" t="s">
        <v>365</v>
      </c>
      <c r="C1026" s="120" t="s">
        <v>154</v>
      </c>
      <c r="D1026" s="120" t="s">
        <v>161</v>
      </c>
      <c r="E1026" s="120" t="s">
        <v>166</v>
      </c>
      <c r="F1026" s="120">
        <v>30</v>
      </c>
      <c r="G1026" s="120"/>
      <c r="H1026" s="120"/>
      <c r="I1026" s="120"/>
      <c r="J1026" s="120"/>
      <c r="K1026" s="120"/>
      <c r="L1026" s="120"/>
      <c r="M1026" s="120">
        <v>6.61</v>
      </c>
      <c r="N1026" s="120">
        <v>33.6</v>
      </c>
    </row>
    <row r="1027" spans="1:14">
      <c r="A1027" s="123">
        <v>44412</v>
      </c>
      <c r="B1027" s="120" t="s">
        <v>364</v>
      </c>
      <c r="C1027" s="120" t="s">
        <v>155</v>
      </c>
      <c r="D1027" s="120" t="s">
        <v>161</v>
      </c>
      <c r="E1027" s="120" t="s">
        <v>166</v>
      </c>
      <c r="F1027" s="120">
        <v>30</v>
      </c>
      <c r="G1027" s="120"/>
      <c r="H1027" s="120"/>
      <c r="I1027" s="120"/>
      <c r="J1027" s="120"/>
      <c r="K1027" s="120"/>
      <c r="L1027" s="120"/>
      <c r="M1027" s="120">
        <v>6.61</v>
      </c>
      <c r="N1027" s="120">
        <v>33.6</v>
      </c>
    </row>
    <row r="1028" spans="1:14">
      <c r="A1028" s="123">
        <v>44412</v>
      </c>
      <c r="B1028" s="120" t="s">
        <v>359</v>
      </c>
      <c r="C1028" s="120" t="s">
        <v>154</v>
      </c>
      <c r="D1028" s="120" t="s">
        <v>162</v>
      </c>
      <c r="E1028" s="120" t="s">
        <v>167</v>
      </c>
      <c r="F1028" s="120">
        <v>30</v>
      </c>
      <c r="G1028" s="120"/>
      <c r="H1028" s="120"/>
      <c r="I1028" s="120"/>
      <c r="J1028" s="120"/>
      <c r="K1028" s="120"/>
      <c r="L1028" s="120"/>
      <c r="M1028" s="120">
        <v>6.74</v>
      </c>
      <c r="N1028" s="120">
        <v>14.2</v>
      </c>
    </row>
    <row r="1029" spans="1:14">
      <c r="A1029" s="123">
        <v>44412</v>
      </c>
      <c r="B1029" s="105" t="s">
        <v>360</v>
      </c>
      <c r="C1029" s="120" t="s">
        <v>155</v>
      </c>
      <c r="D1029" s="120" t="s">
        <v>162</v>
      </c>
      <c r="E1029" s="120" t="s">
        <v>167</v>
      </c>
      <c r="F1029" s="120">
        <v>30</v>
      </c>
      <c r="G1029" s="120"/>
      <c r="H1029" s="120"/>
      <c r="I1029" s="120"/>
      <c r="J1029" s="120"/>
      <c r="K1029" s="120"/>
      <c r="L1029" s="120"/>
      <c r="M1029" s="120">
        <v>6.74</v>
      </c>
      <c r="N1029" s="120">
        <v>14.2</v>
      </c>
    </row>
    <row r="1030" spans="1:14">
      <c r="A1030" s="123">
        <v>44412</v>
      </c>
      <c r="B1030" s="105" t="s">
        <v>355</v>
      </c>
      <c r="C1030" s="120" t="s">
        <v>155</v>
      </c>
      <c r="D1030" s="120" t="s">
        <v>162</v>
      </c>
      <c r="E1030" s="120" t="s">
        <v>166</v>
      </c>
      <c r="F1030" s="120">
        <v>30</v>
      </c>
      <c r="G1030" s="120"/>
      <c r="H1030" s="120"/>
      <c r="I1030" s="120"/>
      <c r="J1030" s="120"/>
      <c r="K1030" s="120"/>
      <c r="L1030" s="120"/>
      <c r="M1030" s="120">
        <v>6.79</v>
      </c>
      <c r="N1030" s="120">
        <v>11.4</v>
      </c>
    </row>
    <row r="1031" spans="1:14">
      <c r="A1031" s="123">
        <v>44412</v>
      </c>
      <c r="B1031" s="120" t="s">
        <v>354</v>
      </c>
      <c r="C1031" s="120" t="s">
        <v>154</v>
      </c>
      <c r="D1031" s="120" t="s">
        <v>162</v>
      </c>
      <c r="E1031" s="120" t="s">
        <v>166</v>
      </c>
      <c r="F1031" s="120">
        <v>30</v>
      </c>
      <c r="G1031" s="120"/>
      <c r="H1031" s="120"/>
      <c r="I1031" s="120"/>
      <c r="J1031" s="120"/>
      <c r="K1031" s="120"/>
      <c r="L1031" s="120"/>
      <c r="M1031" s="120">
        <v>6.79</v>
      </c>
      <c r="N1031" s="120">
        <v>11.4</v>
      </c>
    </row>
    <row r="1032" spans="1:14">
      <c r="A1032" s="123">
        <v>44412</v>
      </c>
      <c r="B1032" s="105" t="s">
        <v>357</v>
      </c>
      <c r="C1032" s="120" t="s">
        <v>155</v>
      </c>
      <c r="D1032" s="120" t="s">
        <v>162</v>
      </c>
      <c r="E1032" s="120" t="s">
        <v>166</v>
      </c>
      <c r="F1032" s="120">
        <v>30</v>
      </c>
      <c r="G1032" s="120"/>
      <c r="H1032" s="120"/>
      <c r="I1032" s="120"/>
      <c r="J1032" s="120"/>
      <c r="K1032" s="120"/>
      <c r="L1032" s="120"/>
      <c r="M1032" s="120">
        <v>6.79</v>
      </c>
      <c r="N1032" s="120">
        <v>11.4</v>
      </c>
    </row>
    <row r="1033" spans="1:14">
      <c r="A1033" s="123">
        <v>44412</v>
      </c>
      <c r="B1033" s="120" t="s">
        <v>356</v>
      </c>
      <c r="C1033" s="120" t="s">
        <v>154</v>
      </c>
      <c r="D1033" s="120" t="s">
        <v>162</v>
      </c>
      <c r="E1033" s="120" t="s">
        <v>166</v>
      </c>
      <c r="F1033" s="120">
        <v>30</v>
      </c>
      <c r="G1033" s="120"/>
      <c r="H1033" s="120"/>
      <c r="I1033" s="120"/>
      <c r="J1033" s="120"/>
      <c r="K1033" s="120"/>
      <c r="L1033" s="120"/>
      <c r="M1033" s="120">
        <v>6.79</v>
      </c>
      <c r="N1033" s="120">
        <v>11.4</v>
      </c>
    </row>
    <row r="1034" spans="1:14">
      <c r="A1034" s="123">
        <v>44412</v>
      </c>
      <c r="B1034" s="105" t="s">
        <v>350</v>
      </c>
      <c r="C1034" s="120" t="s">
        <v>155</v>
      </c>
      <c r="D1034" s="120" t="s">
        <v>163</v>
      </c>
      <c r="E1034" s="120" t="s">
        <v>166</v>
      </c>
      <c r="F1034" s="120">
        <v>30</v>
      </c>
      <c r="G1034" s="120"/>
      <c r="H1034" s="120"/>
      <c r="I1034" s="120"/>
      <c r="J1034" s="120"/>
      <c r="K1034" s="120"/>
      <c r="L1034" s="120"/>
      <c r="M1034" s="120">
        <v>6.98</v>
      </c>
      <c r="N1034" s="120">
        <v>33.9</v>
      </c>
    </row>
    <row r="1035" spans="1:14">
      <c r="A1035" s="123">
        <v>44412</v>
      </c>
      <c r="B1035" s="120" t="s">
        <v>351</v>
      </c>
      <c r="C1035" s="120" t="s">
        <v>154</v>
      </c>
      <c r="D1035" s="120" t="s">
        <v>163</v>
      </c>
      <c r="E1035" s="120" t="s">
        <v>166</v>
      </c>
      <c r="F1035" s="120">
        <v>30</v>
      </c>
      <c r="G1035" s="120"/>
      <c r="H1035" s="120"/>
      <c r="I1035" s="120"/>
      <c r="J1035" s="120"/>
      <c r="K1035" s="120"/>
      <c r="L1035" s="120"/>
      <c r="M1035" s="120">
        <v>6.98</v>
      </c>
      <c r="N1035" s="120">
        <v>33.9</v>
      </c>
    </row>
    <row r="1036" spans="1:14">
      <c r="A1036" s="123">
        <v>44412</v>
      </c>
      <c r="B1036" s="105" t="s">
        <v>352</v>
      </c>
      <c r="C1036" s="120" t="s">
        <v>155</v>
      </c>
      <c r="D1036" s="120" t="s">
        <v>163</v>
      </c>
      <c r="E1036" s="120" t="s">
        <v>166</v>
      </c>
      <c r="F1036" s="120">
        <v>30</v>
      </c>
      <c r="G1036" s="120"/>
      <c r="H1036" s="120"/>
      <c r="I1036" s="120"/>
      <c r="J1036" s="120"/>
      <c r="K1036" s="120"/>
      <c r="L1036" s="120"/>
      <c r="M1036" s="120">
        <v>6.98</v>
      </c>
      <c r="N1036" s="120">
        <v>33.9</v>
      </c>
    </row>
    <row r="1037" spans="1:14">
      <c r="A1037" s="123">
        <v>44412</v>
      </c>
      <c r="B1037" s="120" t="s">
        <v>353</v>
      </c>
      <c r="C1037" s="120" t="s">
        <v>154</v>
      </c>
      <c r="D1037" s="120" t="s">
        <v>163</v>
      </c>
      <c r="E1037" s="120" t="s">
        <v>166</v>
      </c>
      <c r="F1037" s="120">
        <v>30</v>
      </c>
      <c r="G1037" s="120"/>
      <c r="H1037" s="120"/>
      <c r="I1037" s="120"/>
      <c r="J1037" s="120"/>
      <c r="K1037" s="120"/>
      <c r="L1037" s="120"/>
      <c r="M1037" s="120">
        <v>6.98</v>
      </c>
      <c r="N1037" s="120">
        <v>33.9</v>
      </c>
    </row>
    <row r="1038" spans="1:14">
      <c r="A1038" s="123">
        <v>44412</v>
      </c>
      <c r="B1038" s="105" t="s">
        <v>326</v>
      </c>
      <c r="C1038" s="120" t="s">
        <v>155</v>
      </c>
      <c r="D1038" s="120" t="s">
        <v>163</v>
      </c>
      <c r="E1038" s="120" t="s">
        <v>166</v>
      </c>
      <c r="F1038" s="120">
        <v>30</v>
      </c>
      <c r="G1038" s="120"/>
      <c r="H1038" s="120"/>
      <c r="I1038" s="120"/>
      <c r="J1038" s="120"/>
      <c r="K1038" s="120"/>
      <c r="L1038" s="120"/>
      <c r="M1038" s="120">
        <v>7</v>
      </c>
      <c r="N1038" s="120">
        <v>27.9</v>
      </c>
    </row>
    <row r="1039" spans="1:14">
      <c r="A1039" s="123">
        <v>44412</v>
      </c>
      <c r="B1039" s="120" t="s">
        <v>327</v>
      </c>
      <c r="C1039" s="120" t="s">
        <v>154</v>
      </c>
      <c r="D1039" s="120" t="s">
        <v>163</v>
      </c>
      <c r="E1039" s="120" t="s">
        <v>166</v>
      </c>
      <c r="F1039" s="120">
        <v>30</v>
      </c>
      <c r="G1039" s="120"/>
      <c r="H1039" s="120"/>
      <c r="I1039" s="120"/>
      <c r="J1039" s="120"/>
      <c r="K1039" s="120"/>
      <c r="L1039" s="120"/>
      <c r="M1039" s="120">
        <v>7</v>
      </c>
      <c r="N1039" s="120">
        <v>27.9</v>
      </c>
    </row>
    <row r="1040" spans="1:14">
      <c r="A1040" s="123">
        <v>44412</v>
      </c>
      <c r="B1040" s="105" t="s">
        <v>328</v>
      </c>
      <c r="C1040" s="120" t="s">
        <v>155</v>
      </c>
      <c r="D1040" s="120" t="s">
        <v>163</v>
      </c>
      <c r="E1040" s="120" t="s">
        <v>166</v>
      </c>
      <c r="F1040" s="120">
        <v>30</v>
      </c>
      <c r="G1040" s="120"/>
      <c r="H1040" s="120"/>
      <c r="I1040" s="120"/>
      <c r="J1040" s="120"/>
      <c r="K1040" s="120"/>
      <c r="L1040" s="120"/>
      <c r="M1040" s="120">
        <v>7</v>
      </c>
      <c r="N1040" s="120">
        <v>27.9</v>
      </c>
    </row>
    <row r="1041" spans="1:14">
      <c r="A1041" s="123">
        <v>44412</v>
      </c>
      <c r="B1041" s="120" t="s">
        <v>329</v>
      </c>
      <c r="C1041" s="120" t="s">
        <v>154</v>
      </c>
      <c r="D1041" s="120" t="s">
        <v>163</v>
      </c>
      <c r="E1041" s="120" t="s">
        <v>166</v>
      </c>
      <c r="F1041" s="120">
        <v>30</v>
      </c>
      <c r="G1041" s="120"/>
      <c r="H1041" s="120"/>
      <c r="I1041" s="120"/>
      <c r="J1041" s="120"/>
      <c r="K1041" s="120"/>
      <c r="L1041" s="120"/>
      <c r="M1041" s="120">
        <v>7</v>
      </c>
      <c r="N1041" s="120">
        <v>27.9</v>
      </c>
    </row>
    <row r="1042" spans="1:14">
      <c r="A1042" s="123">
        <v>44418</v>
      </c>
      <c r="B1042" s="120" t="s">
        <v>302</v>
      </c>
      <c r="C1042" s="120" t="s">
        <v>155</v>
      </c>
      <c r="D1042" s="120" t="s">
        <v>161</v>
      </c>
      <c r="E1042" s="120" t="s">
        <v>166</v>
      </c>
      <c r="F1042" s="102">
        <v>37</v>
      </c>
      <c r="G1042" s="102">
        <v>1500</v>
      </c>
      <c r="H1042" s="102">
        <v>1.9</v>
      </c>
      <c r="I1042" s="102">
        <v>0</v>
      </c>
      <c r="J1042" s="102">
        <v>0</v>
      </c>
      <c r="K1042" s="102">
        <v>1.9</v>
      </c>
      <c r="L1042" s="102">
        <v>22.7</v>
      </c>
    </row>
    <row r="1043" spans="1:14">
      <c r="A1043" s="123">
        <v>44418</v>
      </c>
      <c r="B1043" s="120" t="s">
        <v>303</v>
      </c>
      <c r="C1043" s="120" t="s">
        <v>154</v>
      </c>
      <c r="D1043" s="120" t="s">
        <v>161</v>
      </c>
      <c r="E1043" s="120" t="s">
        <v>166</v>
      </c>
      <c r="F1043" s="102">
        <v>37</v>
      </c>
      <c r="G1043" s="102">
        <v>1500</v>
      </c>
      <c r="H1043" s="102">
        <v>1.9</v>
      </c>
      <c r="I1043" s="102">
        <v>0</v>
      </c>
      <c r="J1043" s="102">
        <v>0</v>
      </c>
      <c r="K1043" s="102">
        <v>1.9</v>
      </c>
      <c r="L1043" s="102">
        <v>22.7</v>
      </c>
    </row>
    <row r="1044" spans="1:14">
      <c r="A1044" s="123">
        <v>44418</v>
      </c>
      <c r="B1044" s="120" t="s">
        <v>305</v>
      </c>
      <c r="C1044" s="120" t="s">
        <v>155</v>
      </c>
      <c r="D1044" s="120" t="s">
        <v>161</v>
      </c>
      <c r="E1044" s="120" t="s">
        <v>166</v>
      </c>
      <c r="F1044" s="102">
        <v>37</v>
      </c>
      <c r="G1044" s="102">
        <v>1500</v>
      </c>
      <c r="H1044" s="102">
        <v>1.9</v>
      </c>
      <c r="I1044" s="102">
        <v>0</v>
      </c>
      <c r="J1044" s="102">
        <v>0</v>
      </c>
      <c r="K1044" s="102">
        <v>1.9</v>
      </c>
      <c r="L1044" s="102">
        <v>22.7</v>
      </c>
    </row>
    <row r="1045" spans="1:14">
      <c r="A1045" s="123">
        <v>44418</v>
      </c>
      <c r="B1045" s="120" t="s">
        <v>304</v>
      </c>
      <c r="C1045" s="120" t="s">
        <v>154</v>
      </c>
      <c r="D1045" s="120" t="s">
        <v>161</v>
      </c>
      <c r="E1045" s="120" t="s">
        <v>166</v>
      </c>
      <c r="F1045" s="102">
        <v>37</v>
      </c>
      <c r="G1045" s="102">
        <v>1500</v>
      </c>
      <c r="H1045" s="102">
        <v>1.9</v>
      </c>
      <c r="I1045" s="102">
        <v>0</v>
      </c>
      <c r="J1045" s="102">
        <v>0</v>
      </c>
      <c r="K1045" s="102">
        <v>1.9</v>
      </c>
      <c r="L1045" s="102">
        <v>22.7</v>
      </c>
    </row>
    <row r="1046" spans="1:14">
      <c r="A1046" s="123">
        <v>44418</v>
      </c>
      <c r="B1046" s="120" t="s">
        <v>306</v>
      </c>
      <c r="C1046" s="120" t="s">
        <v>154</v>
      </c>
      <c r="D1046" s="120" t="s">
        <v>162</v>
      </c>
      <c r="E1046" s="120" t="s">
        <v>167</v>
      </c>
      <c r="F1046" s="102">
        <v>37</v>
      </c>
      <c r="G1046" s="102">
        <v>970</v>
      </c>
      <c r="H1046" s="102">
        <v>1.1200000000000001</v>
      </c>
      <c r="I1046" s="106">
        <f>((1.9-H1046)*2.5/(1.9-0.65))</f>
        <v>1.5599999999999996</v>
      </c>
      <c r="J1046" s="106">
        <f>I1046*2</f>
        <v>3.1199999999999992</v>
      </c>
      <c r="K1046" s="102">
        <v>2.0499999999999998</v>
      </c>
      <c r="L1046" s="102">
        <v>22.4</v>
      </c>
    </row>
    <row r="1047" spans="1:14">
      <c r="A1047" s="123">
        <v>44418</v>
      </c>
      <c r="B1047" s="120" t="s">
        <v>307</v>
      </c>
      <c r="C1047" s="120" t="s">
        <v>155</v>
      </c>
      <c r="D1047" s="120" t="s">
        <v>162</v>
      </c>
      <c r="E1047" s="120" t="s">
        <v>167</v>
      </c>
      <c r="F1047" s="102">
        <v>37</v>
      </c>
      <c r="G1047" s="102">
        <v>970</v>
      </c>
      <c r="H1047" s="102">
        <v>1.1200000000000001</v>
      </c>
      <c r="I1047" s="106">
        <f t="shared" ref="I1047:I1049" si="160">((1.9-H1047)*2.5/(1.9-0.65))</f>
        <v>1.5599999999999996</v>
      </c>
      <c r="J1047" s="106">
        <f t="shared" ref="J1047:J1049" si="161">I1047*2</f>
        <v>3.1199999999999992</v>
      </c>
      <c r="K1047" s="102">
        <v>2.0499999999999998</v>
      </c>
      <c r="L1047" s="102">
        <v>22.4</v>
      </c>
    </row>
    <row r="1048" spans="1:14">
      <c r="A1048" s="123">
        <v>44418</v>
      </c>
      <c r="B1048" s="120" t="s">
        <v>308</v>
      </c>
      <c r="C1048" s="120" t="s">
        <v>154</v>
      </c>
      <c r="D1048" s="120" t="s">
        <v>162</v>
      </c>
      <c r="E1048" s="120" t="s">
        <v>167</v>
      </c>
      <c r="F1048" s="102">
        <v>37</v>
      </c>
      <c r="G1048" s="102">
        <v>980</v>
      </c>
      <c r="H1048" s="102">
        <v>1.1399999999999999</v>
      </c>
      <c r="I1048" s="106">
        <f t="shared" si="160"/>
        <v>1.52</v>
      </c>
      <c r="J1048" s="106">
        <f t="shared" si="161"/>
        <v>3.04</v>
      </c>
      <c r="K1048" s="102">
        <v>2.1</v>
      </c>
      <c r="L1048" s="102">
        <v>22.1</v>
      </c>
    </row>
    <row r="1049" spans="1:14">
      <c r="A1049" s="123">
        <v>44418</v>
      </c>
      <c r="B1049" s="120" t="s">
        <v>309</v>
      </c>
      <c r="C1049" s="120" t="s">
        <v>155</v>
      </c>
      <c r="D1049" s="120" t="s">
        <v>162</v>
      </c>
      <c r="E1049" s="120" t="s">
        <v>167</v>
      </c>
      <c r="F1049" s="102">
        <v>37</v>
      </c>
      <c r="G1049" s="102">
        <v>980</v>
      </c>
      <c r="H1049" s="102">
        <v>1.1399999999999999</v>
      </c>
      <c r="I1049" s="106">
        <f t="shared" si="160"/>
        <v>1.52</v>
      </c>
      <c r="J1049" s="106">
        <f t="shared" si="161"/>
        <v>3.04</v>
      </c>
      <c r="K1049" s="102">
        <v>2.1</v>
      </c>
      <c r="L1049" s="102">
        <v>22.1</v>
      </c>
    </row>
    <row r="1050" spans="1:14">
      <c r="A1050" s="123">
        <v>44418</v>
      </c>
      <c r="B1050" s="120" t="s">
        <v>311</v>
      </c>
      <c r="C1050" s="120" t="s">
        <v>154</v>
      </c>
      <c r="D1050" s="120" t="s">
        <v>163</v>
      </c>
      <c r="E1050" s="120" t="s">
        <v>166</v>
      </c>
      <c r="F1050" s="102">
        <v>37</v>
      </c>
      <c r="G1050" s="102">
        <v>1620</v>
      </c>
      <c r="H1050" s="102">
        <v>1.1200000000000001</v>
      </c>
      <c r="I1050" s="106">
        <f>((1.9-H1050)*6/(1.9-0.65))</f>
        <v>3.7439999999999989</v>
      </c>
      <c r="J1050" s="106">
        <f>I1050*4</f>
        <v>14.975999999999996</v>
      </c>
      <c r="K1050" s="102">
        <v>1.94</v>
      </c>
      <c r="L1050" s="102">
        <v>22.4</v>
      </c>
    </row>
    <row r="1051" spans="1:14">
      <c r="A1051" s="123">
        <v>44418</v>
      </c>
      <c r="B1051" s="120" t="s">
        <v>310</v>
      </c>
      <c r="C1051" s="120" t="s">
        <v>155</v>
      </c>
      <c r="D1051" s="120" t="s">
        <v>163</v>
      </c>
      <c r="E1051" s="120" t="s">
        <v>166</v>
      </c>
      <c r="F1051" s="102">
        <v>37</v>
      </c>
      <c r="G1051" s="102">
        <v>1620</v>
      </c>
      <c r="H1051" s="102">
        <v>1.1200000000000001</v>
      </c>
      <c r="I1051" s="106">
        <f t="shared" ref="I1051:I1053" si="162">((1.9-H1051)*6/(1.9-0.65))</f>
        <v>3.7439999999999989</v>
      </c>
      <c r="J1051" s="106">
        <f t="shared" ref="J1051:J1053" si="163">I1051*4</f>
        <v>14.975999999999996</v>
      </c>
      <c r="K1051" s="102">
        <v>1.94</v>
      </c>
      <c r="L1051" s="102">
        <v>22.4</v>
      </c>
    </row>
    <row r="1052" spans="1:14">
      <c r="A1052" s="123">
        <v>44418</v>
      </c>
      <c r="B1052" s="120" t="s">
        <v>313</v>
      </c>
      <c r="C1052" s="120" t="s">
        <v>155</v>
      </c>
      <c r="D1052" s="120" t="s">
        <v>163</v>
      </c>
      <c r="E1052" s="120" t="s">
        <v>166</v>
      </c>
      <c r="F1052" s="102">
        <v>37</v>
      </c>
      <c r="G1052" s="102">
        <v>1620</v>
      </c>
      <c r="H1052" s="102">
        <v>1.1200000000000001</v>
      </c>
      <c r="I1052" s="106">
        <f t="shared" si="162"/>
        <v>3.7439999999999989</v>
      </c>
      <c r="J1052" s="106">
        <f t="shared" si="163"/>
        <v>14.975999999999996</v>
      </c>
      <c r="K1052" s="102">
        <v>1.94</v>
      </c>
      <c r="L1052" s="102">
        <v>22.4</v>
      </c>
    </row>
    <row r="1053" spans="1:14">
      <c r="A1053" s="123">
        <v>44418</v>
      </c>
      <c r="B1053" s="120" t="s">
        <v>312</v>
      </c>
      <c r="C1053" s="120" t="s">
        <v>154</v>
      </c>
      <c r="D1053" s="120" t="s">
        <v>163</v>
      </c>
      <c r="E1053" s="120" t="s">
        <v>166</v>
      </c>
      <c r="F1053" s="102">
        <v>37</v>
      </c>
      <c r="G1053" s="102">
        <v>1620</v>
      </c>
      <c r="H1053" s="102">
        <v>1.1200000000000001</v>
      </c>
      <c r="I1053" s="106">
        <f t="shared" si="162"/>
        <v>3.7439999999999989</v>
      </c>
      <c r="J1053" s="106">
        <f t="shared" si="163"/>
        <v>14.975999999999996</v>
      </c>
      <c r="K1053" s="102">
        <v>1.94</v>
      </c>
      <c r="L1053" s="102">
        <v>22.4</v>
      </c>
    </row>
    <row r="1054" spans="1:14">
      <c r="A1054" s="123">
        <v>44418</v>
      </c>
      <c r="B1054" s="120" t="s">
        <v>315</v>
      </c>
      <c r="C1054" s="120" t="s">
        <v>155</v>
      </c>
      <c r="D1054" s="120" t="s">
        <v>161</v>
      </c>
      <c r="E1054" s="120" t="s">
        <v>167</v>
      </c>
      <c r="F1054" s="102">
        <v>37</v>
      </c>
      <c r="G1054" s="102">
        <v>1150</v>
      </c>
      <c r="H1054" s="102">
        <v>1.25</v>
      </c>
      <c r="I1054" s="102">
        <v>0</v>
      </c>
      <c r="J1054" s="102">
        <v>0</v>
      </c>
      <c r="K1054" s="102">
        <v>1.25</v>
      </c>
      <c r="L1054" s="102">
        <v>22.3</v>
      </c>
    </row>
    <row r="1055" spans="1:14">
      <c r="A1055" s="123">
        <v>44418</v>
      </c>
      <c r="B1055" s="120" t="s">
        <v>314</v>
      </c>
      <c r="C1055" s="120" t="s">
        <v>154</v>
      </c>
      <c r="D1055" s="120" t="s">
        <v>161</v>
      </c>
      <c r="E1055" s="120" t="s">
        <v>167</v>
      </c>
      <c r="F1055" s="102">
        <v>37</v>
      </c>
      <c r="G1055" s="102">
        <v>1150</v>
      </c>
      <c r="H1055" s="102">
        <v>1.25</v>
      </c>
      <c r="I1055" s="102">
        <v>0</v>
      </c>
      <c r="J1055" s="102">
        <v>0</v>
      </c>
      <c r="K1055" s="102">
        <v>1.25</v>
      </c>
      <c r="L1055" s="102">
        <v>22.3</v>
      </c>
    </row>
    <row r="1056" spans="1:14">
      <c r="A1056" s="123">
        <v>44418</v>
      </c>
      <c r="B1056" s="120" t="s">
        <v>317</v>
      </c>
      <c r="C1056" s="120" t="s">
        <v>155</v>
      </c>
      <c r="D1056" s="120" t="s">
        <v>161</v>
      </c>
      <c r="E1056" s="120" t="s">
        <v>167</v>
      </c>
      <c r="F1056" s="102">
        <v>37</v>
      </c>
      <c r="G1056" s="102">
        <v>1200</v>
      </c>
      <c r="H1056" s="102">
        <v>1.35</v>
      </c>
      <c r="I1056" s="102">
        <v>0</v>
      </c>
      <c r="J1056" s="102">
        <v>0</v>
      </c>
      <c r="K1056" s="102">
        <v>1.35</v>
      </c>
      <c r="L1056" s="102">
        <v>22.5</v>
      </c>
    </row>
    <row r="1057" spans="1:12">
      <c r="A1057" s="123">
        <v>44418</v>
      </c>
      <c r="B1057" s="120" t="s">
        <v>316</v>
      </c>
      <c r="C1057" s="120" t="s">
        <v>154</v>
      </c>
      <c r="D1057" s="120" t="s">
        <v>161</v>
      </c>
      <c r="E1057" s="120" t="s">
        <v>167</v>
      </c>
      <c r="F1057" s="102">
        <v>37</v>
      </c>
      <c r="G1057" s="102">
        <v>1200</v>
      </c>
      <c r="H1057" s="102">
        <v>1.35</v>
      </c>
      <c r="I1057" s="102">
        <v>0</v>
      </c>
      <c r="J1057" s="102">
        <v>0</v>
      </c>
      <c r="K1057" s="102">
        <v>1.35</v>
      </c>
      <c r="L1057" s="102">
        <v>22.5</v>
      </c>
    </row>
    <row r="1058" spans="1:12">
      <c r="A1058" s="123">
        <v>44418</v>
      </c>
      <c r="B1058" s="120" t="s">
        <v>294</v>
      </c>
      <c r="C1058" s="120" t="s">
        <v>154</v>
      </c>
      <c r="D1058" s="120" t="s">
        <v>162</v>
      </c>
      <c r="E1058" s="120" t="s">
        <v>166</v>
      </c>
      <c r="F1058" s="102">
        <v>37</v>
      </c>
      <c r="G1058" s="102">
        <v>1800</v>
      </c>
      <c r="H1058" s="102">
        <v>1.1499999999999999</v>
      </c>
      <c r="I1058" s="106">
        <f t="shared" ref="I1058:I1061" si="164">((1.9-H1058)*2.5/(1.9-0.65))</f>
        <v>1.5</v>
      </c>
      <c r="J1058" s="106">
        <f>I1058*4</f>
        <v>6</v>
      </c>
      <c r="K1058" s="102">
        <v>2.19</v>
      </c>
      <c r="L1058" s="102">
        <v>22.1</v>
      </c>
    </row>
    <row r="1059" spans="1:12">
      <c r="A1059" s="123">
        <v>44418</v>
      </c>
      <c r="B1059" s="120" t="s">
        <v>295</v>
      </c>
      <c r="C1059" s="120" t="s">
        <v>155</v>
      </c>
      <c r="D1059" s="120" t="s">
        <v>162</v>
      </c>
      <c r="E1059" s="120" t="s">
        <v>166</v>
      </c>
      <c r="F1059" s="102">
        <v>37</v>
      </c>
      <c r="G1059" s="102">
        <v>1800</v>
      </c>
      <c r="H1059" s="102">
        <v>1.1499999999999999</v>
      </c>
      <c r="I1059" s="106">
        <f t="shared" si="164"/>
        <v>1.5</v>
      </c>
      <c r="J1059" s="106">
        <f t="shared" ref="J1059:J1061" si="165">I1059*4</f>
        <v>6</v>
      </c>
      <c r="K1059" s="102">
        <v>2.19</v>
      </c>
      <c r="L1059" s="102">
        <v>22.1</v>
      </c>
    </row>
    <row r="1060" spans="1:12">
      <c r="A1060" s="123">
        <v>44418</v>
      </c>
      <c r="B1060" s="120" t="s">
        <v>296</v>
      </c>
      <c r="C1060" s="120" t="s">
        <v>155</v>
      </c>
      <c r="D1060" s="120" t="s">
        <v>162</v>
      </c>
      <c r="E1060" s="120" t="s">
        <v>166</v>
      </c>
      <c r="F1060" s="102">
        <v>37</v>
      </c>
      <c r="G1060" s="102">
        <v>1800</v>
      </c>
      <c r="H1060" s="102">
        <v>1.1499999999999999</v>
      </c>
      <c r="I1060" s="106">
        <f t="shared" si="164"/>
        <v>1.5</v>
      </c>
      <c r="J1060" s="106">
        <f t="shared" si="165"/>
        <v>6</v>
      </c>
      <c r="K1060" s="102">
        <v>2.19</v>
      </c>
      <c r="L1060" s="102">
        <v>22.1</v>
      </c>
    </row>
    <row r="1061" spans="1:12">
      <c r="A1061" s="123">
        <v>44418</v>
      </c>
      <c r="B1061" s="120" t="s">
        <v>297</v>
      </c>
      <c r="C1061" s="120" t="s">
        <v>154</v>
      </c>
      <c r="D1061" s="120" t="s">
        <v>162</v>
      </c>
      <c r="E1061" s="120" t="s">
        <v>166</v>
      </c>
      <c r="F1061" s="102">
        <v>37</v>
      </c>
      <c r="G1061" s="102">
        <v>1800</v>
      </c>
      <c r="H1061" s="102">
        <v>1.1499999999999999</v>
      </c>
      <c r="I1061" s="106">
        <f t="shared" si="164"/>
        <v>1.5</v>
      </c>
      <c r="J1061" s="106">
        <f t="shared" si="165"/>
        <v>6</v>
      </c>
      <c r="K1061" s="102">
        <v>2.19</v>
      </c>
      <c r="L1061" s="102">
        <v>22.1</v>
      </c>
    </row>
    <row r="1062" spans="1:12">
      <c r="A1062" s="123">
        <v>44418</v>
      </c>
      <c r="B1062" s="120" t="s">
        <v>298</v>
      </c>
      <c r="C1062" s="120" t="s">
        <v>155</v>
      </c>
      <c r="D1062" s="120" t="s">
        <v>163</v>
      </c>
      <c r="E1062" s="120" t="s">
        <v>167</v>
      </c>
      <c r="F1062" s="102">
        <v>37</v>
      </c>
      <c r="G1062" s="102">
        <v>1000</v>
      </c>
      <c r="H1062" s="102">
        <v>1.1299999999999999</v>
      </c>
      <c r="I1062" s="106">
        <f t="shared" ref="I1062:I1065" si="166">((1.9-H1062)*6/(1.9-0.65))</f>
        <v>3.6960000000000002</v>
      </c>
      <c r="J1062" s="106">
        <f>I1062*2</f>
        <v>7.3920000000000003</v>
      </c>
      <c r="K1062" s="102">
        <v>1.98</v>
      </c>
      <c r="L1062" s="102">
        <v>21.9</v>
      </c>
    </row>
    <row r="1063" spans="1:12">
      <c r="A1063" s="123">
        <v>44418</v>
      </c>
      <c r="B1063" s="120" t="s">
        <v>299</v>
      </c>
      <c r="C1063" s="120" t="s">
        <v>154</v>
      </c>
      <c r="D1063" s="120" t="s">
        <v>163</v>
      </c>
      <c r="E1063" s="120" t="s">
        <v>167</v>
      </c>
      <c r="F1063" s="102">
        <v>37</v>
      </c>
      <c r="G1063" s="102">
        <v>1000</v>
      </c>
      <c r="H1063" s="102">
        <v>1.1299999999999999</v>
      </c>
      <c r="I1063" s="106">
        <f t="shared" si="166"/>
        <v>3.6960000000000002</v>
      </c>
      <c r="J1063" s="106">
        <f t="shared" ref="J1063:J1065" si="167">I1063*2</f>
        <v>7.3920000000000003</v>
      </c>
      <c r="K1063" s="102">
        <v>1.98</v>
      </c>
      <c r="L1063" s="102">
        <v>21.9</v>
      </c>
    </row>
    <row r="1064" spans="1:12">
      <c r="A1064" s="123">
        <v>44418</v>
      </c>
      <c r="B1064" s="120" t="s">
        <v>300</v>
      </c>
      <c r="C1064" s="120" t="s">
        <v>155</v>
      </c>
      <c r="D1064" s="120" t="s">
        <v>163</v>
      </c>
      <c r="E1064" s="120" t="s">
        <v>167</v>
      </c>
      <c r="F1064" s="102">
        <v>37</v>
      </c>
      <c r="G1064" s="102">
        <v>1000</v>
      </c>
      <c r="H1064" s="102">
        <v>1.1100000000000001</v>
      </c>
      <c r="I1064" s="106">
        <f t="shared" si="166"/>
        <v>3.7919999999999989</v>
      </c>
      <c r="J1064" s="106">
        <f t="shared" si="167"/>
        <v>7.5839999999999979</v>
      </c>
      <c r="K1064" s="102">
        <v>1.97</v>
      </c>
      <c r="L1064" s="102">
        <v>22.1</v>
      </c>
    </row>
    <row r="1065" spans="1:12">
      <c r="A1065" s="123">
        <v>44418</v>
      </c>
      <c r="B1065" s="120" t="s">
        <v>301</v>
      </c>
      <c r="C1065" s="120" t="s">
        <v>154</v>
      </c>
      <c r="D1065" s="120" t="s">
        <v>163</v>
      </c>
      <c r="E1065" s="120" t="s">
        <v>167</v>
      </c>
      <c r="F1065" s="102">
        <v>37</v>
      </c>
      <c r="G1065" s="102">
        <v>1000</v>
      </c>
      <c r="H1065" s="102">
        <v>1.1100000000000001</v>
      </c>
      <c r="I1065" s="106">
        <f t="shared" si="166"/>
        <v>3.7919999999999989</v>
      </c>
      <c r="J1065" s="106">
        <f t="shared" si="167"/>
        <v>7.5839999999999979</v>
      </c>
      <c r="K1065" s="102">
        <v>1.97</v>
      </c>
      <c r="L1065" s="102">
        <v>22.1</v>
      </c>
    </row>
    <row r="1066" spans="1:12">
      <c r="A1066" s="123">
        <v>44418</v>
      </c>
      <c r="B1066" s="120" t="s">
        <v>342</v>
      </c>
      <c r="C1066" s="120" t="s">
        <v>155</v>
      </c>
      <c r="D1066" s="120" t="s">
        <v>161</v>
      </c>
      <c r="E1066" s="120" t="s">
        <v>166</v>
      </c>
      <c r="F1066" s="102">
        <v>37</v>
      </c>
      <c r="G1066" s="102">
        <v>1350</v>
      </c>
      <c r="H1066" s="102">
        <v>1.91</v>
      </c>
      <c r="I1066" s="102">
        <v>0</v>
      </c>
      <c r="J1066" s="102">
        <v>0</v>
      </c>
      <c r="K1066" s="102">
        <v>1.91</v>
      </c>
      <c r="L1066" s="102">
        <v>22.6</v>
      </c>
    </row>
    <row r="1067" spans="1:12">
      <c r="A1067" s="123">
        <v>44418</v>
      </c>
      <c r="B1067" s="120" t="s">
        <v>343</v>
      </c>
      <c r="C1067" s="120" t="s">
        <v>154</v>
      </c>
      <c r="D1067" s="120" t="s">
        <v>161</v>
      </c>
      <c r="E1067" s="120" t="s">
        <v>166</v>
      </c>
      <c r="F1067" s="102">
        <v>37</v>
      </c>
      <c r="G1067" s="102">
        <v>1350</v>
      </c>
      <c r="H1067" s="102">
        <v>1.91</v>
      </c>
      <c r="I1067" s="102">
        <v>0</v>
      </c>
      <c r="J1067" s="102">
        <v>0</v>
      </c>
      <c r="K1067" s="102">
        <v>1.91</v>
      </c>
      <c r="L1067" s="102">
        <v>22.6</v>
      </c>
    </row>
    <row r="1068" spans="1:12">
      <c r="A1068" s="123">
        <v>44418</v>
      </c>
      <c r="B1068" s="120" t="s">
        <v>344</v>
      </c>
      <c r="C1068" s="120" t="s">
        <v>155</v>
      </c>
      <c r="D1068" s="120" t="s">
        <v>161</v>
      </c>
      <c r="E1068" s="120" t="s">
        <v>166</v>
      </c>
      <c r="F1068" s="102">
        <v>37</v>
      </c>
      <c r="G1068" s="102">
        <v>1350</v>
      </c>
      <c r="H1068" s="102">
        <v>1.91</v>
      </c>
      <c r="I1068" s="102">
        <v>0</v>
      </c>
      <c r="J1068" s="102">
        <v>0</v>
      </c>
      <c r="K1068" s="102">
        <v>1.91</v>
      </c>
      <c r="L1068" s="102">
        <v>22.6</v>
      </c>
    </row>
    <row r="1069" spans="1:12">
      <c r="A1069" s="123">
        <v>44418</v>
      </c>
      <c r="B1069" s="120" t="s">
        <v>345</v>
      </c>
      <c r="C1069" s="120" t="s">
        <v>154</v>
      </c>
      <c r="D1069" s="120" t="s">
        <v>161</v>
      </c>
      <c r="E1069" s="120" t="s">
        <v>166</v>
      </c>
      <c r="F1069" s="102">
        <v>37</v>
      </c>
      <c r="G1069" s="102">
        <v>1350</v>
      </c>
      <c r="H1069" s="102">
        <v>1.91</v>
      </c>
      <c r="I1069" s="102">
        <v>0</v>
      </c>
      <c r="J1069" s="102">
        <v>0</v>
      </c>
      <c r="K1069" s="102">
        <v>1.91</v>
      </c>
      <c r="L1069" s="102">
        <v>22.6</v>
      </c>
    </row>
    <row r="1070" spans="1:12">
      <c r="A1070" s="123">
        <v>44418</v>
      </c>
      <c r="B1070" s="120" t="s">
        <v>346</v>
      </c>
      <c r="C1070" s="120" t="s">
        <v>154</v>
      </c>
      <c r="D1070" s="120" t="s">
        <v>162</v>
      </c>
      <c r="E1070" s="120" t="s">
        <v>167</v>
      </c>
      <c r="F1070" s="102">
        <v>37</v>
      </c>
      <c r="G1070" s="102">
        <v>1150</v>
      </c>
      <c r="H1070" s="102">
        <v>1.36</v>
      </c>
      <c r="I1070" s="106">
        <f t="shared" ref="I1070:I1073" si="168">((1.9-H1070)*2.5/(1.9-0.65))</f>
        <v>1.0799999999999996</v>
      </c>
      <c r="J1070" s="106">
        <f t="shared" ref="J1070:J1073" si="169">I1070*2</f>
        <v>2.1599999999999993</v>
      </c>
      <c r="K1070" s="102">
        <v>2.04</v>
      </c>
      <c r="L1070" s="102">
        <v>21.9</v>
      </c>
    </row>
    <row r="1071" spans="1:12">
      <c r="A1071" s="123">
        <v>44418</v>
      </c>
      <c r="B1071" s="105" t="s">
        <v>347</v>
      </c>
      <c r="C1071" s="120" t="s">
        <v>155</v>
      </c>
      <c r="D1071" s="120" t="s">
        <v>162</v>
      </c>
      <c r="E1071" s="120" t="s">
        <v>167</v>
      </c>
      <c r="F1071" s="102">
        <v>37</v>
      </c>
      <c r="G1071" s="102">
        <v>1150</v>
      </c>
      <c r="H1071" s="102">
        <v>1.36</v>
      </c>
      <c r="I1071" s="106">
        <f t="shared" si="168"/>
        <v>1.0799999999999996</v>
      </c>
      <c r="J1071" s="106">
        <f t="shared" si="169"/>
        <v>2.1599999999999993</v>
      </c>
      <c r="K1071" s="102">
        <v>2.02</v>
      </c>
      <c r="L1071" s="102">
        <v>21.9</v>
      </c>
    </row>
    <row r="1072" spans="1:12">
      <c r="A1072" s="123">
        <v>44418</v>
      </c>
      <c r="B1072" s="120" t="s">
        <v>348</v>
      </c>
      <c r="C1072" s="120" t="s">
        <v>154</v>
      </c>
      <c r="D1072" s="120" t="s">
        <v>162</v>
      </c>
      <c r="E1072" s="120" t="s">
        <v>167</v>
      </c>
      <c r="F1072" s="102">
        <v>37</v>
      </c>
      <c r="G1072" s="102">
        <v>1000</v>
      </c>
      <c r="H1072" s="102">
        <v>1.3</v>
      </c>
      <c r="I1072" s="106">
        <f t="shared" si="168"/>
        <v>1.1999999999999997</v>
      </c>
      <c r="J1072" s="106">
        <f t="shared" si="169"/>
        <v>2.3999999999999995</v>
      </c>
      <c r="K1072" s="102">
        <v>1.85</v>
      </c>
      <c r="L1072" s="102">
        <v>21.8</v>
      </c>
    </row>
    <row r="1073" spans="1:12">
      <c r="A1073" s="123">
        <v>44418</v>
      </c>
      <c r="B1073" s="105" t="s">
        <v>349</v>
      </c>
      <c r="C1073" s="120" t="s">
        <v>155</v>
      </c>
      <c r="D1073" s="120" t="s">
        <v>162</v>
      </c>
      <c r="E1073" s="120" t="s">
        <v>167</v>
      </c>
      <c r="F1073" s="102">
        <v>37</v>
      </c>
      <c r="G1073" s="102">
        <v>1000</v>
      </c>
      <c r="H1073" s="102">
        <v>1.3</v>
      </c>
      <c r="I1073" s="106">
        <f t="shared" si="168"/>
        <v>1.1999999999999997</v>
      </c>
      <c r="J1073" s="106">
        <f t="shared" si="169"/>
        <v>2.3999999999999995</v>
      </c>
      <c r="K1073" s="102">
        <v>1.85</v>
      </c>
      <c r="L1073" s="102">
        <v>21.8</v>
      </c>
    </row>
    <row r="1074" spans="1:12">
      <c r="A1074" s="123">
        <v>44418</v>
      </c>
      <c r="B1074" s="120" t="s">
        <v>338</v>
      </c>
      <c r="C1074" s="120" t="s">
        <v>155</v>
      </c>
      <c r="D1074" s="120" t="s">
        <v>163</v>
      </c>
      <c r="E1074" s="120" t="s">
        <v>167</v>
      </c>
      <c r="F1074" s="102">
        <v>37</v>
      </c>
      <c r="G1074" s="102">
        <v>860</v>
      </c>
      <c r="H1074" s="102">
        <v>1.1599999999999999</v>
      </c>
      <c r="I1074" s="106">
        <f t="shared" ref="I1074:I1077" si="170">((1.9-H1074)*6/(1.9-0.65))</f>
        <v>3.5519999999999996</v>
      </c>
      <c r="J1074" s="106">
        <f t="shared" ref="J1074:J1077" si="171">I1074*2</f>
        <v>7.1039999999999992</v>
      </c>
      <c r="K1074" s="102">
        <v>1.97</v>
      </c>
      <c r="L1074" s="102">
        <v>21.6</v>
      </c>
    </row>
    <row r="1075" spans="1:12">
      <c r="A1075" s="123">
        <v>44418</v>
      </c>
      <c r="B1075" s="120" t="s">
        <v>339</v>
      </c>
      <c r="C1075" s="120" t="s">
        <v>154</v>
      </c>
      <c r="D1075" s="120" t="s">
        <v>163</v>
      </c>
      <c r="E1075" s="120" t="s">
        <v>167</v>
      </c>
      <c r="F1075" s="102">
        <v>37</v>
      </c>
      <c r="G1075" s="102">
        <v>860</v>
      </c>
      <c r="H1075" s="102">
        <v>1.1599999999999999</v>
      </c>
      <c r="I1075" s="106">
        <f t="shared" si="170"/>
        <v>3.5519999999999996</v>
      </c>
      <c r="J1075" s="106">
        <f t="shared" si="171"/>
        <v>7.1039999999999992</v>
      </c>
      <c r="K1075" s="102">
        <v>1.97</v>
      </c>
      <c r="L1075" s="102">
        <v>21.6</v>
      </c>
    </row>
    <row r="1076" spans="1:12">
      <c r="A1076" s="123">
        <v>44418</v>
      </c>
      <c r="B1076" s="120" t="s">
        <v>341</v>
      </c>
      <c r="C1076" s="120" t="s">
        <v>155</v>
      </c>
      <c r="D1076" s="120" t="s">
        <v>163</v>
      </c>
      <c r="E1076" s="120" t="s">
        <v>167</v>
      </c>
      <c r="F1076" s="102">
        <v>37</v>
      </c>
      <c r="G1076" s="102">
        <v>980</v>
      </c>
      <c r="H1076" s="102">
        <v>1.1100000000000001</v>
      </c>
      <c r="I1076" s="106">
        <f t="shared" si="170"/>
        <v>3.7919999999999989</v>
      </c>
      <c r="J1076" s="106">
        <f t="shared" si="171"/>
        <v>7.5839999999999979</v>
      </c>
      <c r="K1076" s="102">
        <v>2.09</v>
      </c>
      <c r="L1076" s="102">
        <v>21.6</v>
      </c>
    </row>
    <row r="1077" spans="1:12">
      <c r="A1077" s="123">
        <v>44418</v>
      </c>
      <c r="B1077" s="120" t="s">
        <v>340</v>
      </c>
      <c r="C1077" s="120" t="s">
        <v>154</v>
      </c>
      <c r="D1077" s="120" t="s">
        <v>163</v>
      </c>
      <c r="E1077" s="120" t="s">
        <v>167</v>
      </c>
      <c r="F1077" s="102">
        <v>37</v>
      </c>
      <c r="G1077" s="102">
        <v>980</v>
      </c>
      <c r="H1077" s="102">
        <v>1.1100000000000001</v>
      </c>
      <c r="I1077" s="106">
        <f t="shared" si="170"/>
        <v>3.7919999999999989</v>
      </c>
      <c r="J1077" s="106">
        <f t="shared" si="171"/>
        <v>7.5839999999999979</v>
      </c>
      <c r="K1077" s="102">
        <v>2.09</v>
      </c>
      <c r="L1077" s="102">
        <v>21.6</v>
      </c>
    </row>
    <row r="1078" spans="1:12">
      <c r="A1078" s="123">
        <v>44418</v>
      </c>
      <c r="B1078" s="120" t="s">
        <v>330</v>
      </c>
      <c r="C1078" s="120" t="s">
        <v>154</v>
      </c>
      <c r="D1078" s="120" t="s">
        <v>161</v>
      </c>
      <c r="E1078" s="120" t="s">
        <v>167</v>
      </c>
      <c r="F1078" s="102">
        <v>37</v>
      </c>
      <c r="G1078" s="102">
        <v>1000</v>
      </c>
      <c r="H1078" s="102">
        <v>1.53</v>
      </c>
      <c r="I1078" s="102">
        <v>0</v>
      </c>
      <c r="J1078" s="102">
        <v>0</v>
      </c>
      <c r="K1078" s="102">
        <v>1.53</v>
      </c>
      <c r="L1078" s="102">
        <v>21.6</v>
      </c>
    </row>
    <row r="1079" spans="1:12">
      <c r="A1079" s="123">
        <v>44418</v>
      </c>
      <c r="B1079" s="120" t="s">
        <v>331</v>
      </c>
      <c r="C1079" s="120" t="s">
        <v>155</v>
      </c>
      <c r="D1079" s="120" t="s">
        <v>161</v>
      </c>
      <c r="E1079" s="120" t="s">
        <v>167</v>
      </c>
      <c r="F1079" s="102">
        <v>37</v>
      </c>
      <c r="G1079" s="102">
        <v>1000</v>
      </c>
      <c r="H1079" s="102">
        <v>1.53</v>
      </c>
      <c r="I1079" s="102">
        <v>0</v>
      </c>
      <c r="J1079" s="102">
        <v>0</v>
      </c>
      <c r="K1079" s="102">
        <v>1.53</v>
      </c>
      <c r="L1079" s="102">
        <v>21.6</v>
      </c>
    </row>
    <row r="1080" spans="1:12">
      <c r="A1080" s="123">
        <v>44418</v>
      </c>
      <c r="B1080" s="120" t="s">
        <v>332</v>
      </c>
      <c r="C1080" s="120" t="s">
        <v>154</v>
      </c>
      <c r="D1080" s="120" t="s">
        <v>161</v>
      </c>
      <c r="E1080" s="120" t="s">
        <v>167</v>
      </c>
      <c r="F1080" s="102">
        <v>37</v>
      </c>
      <c r="G1080" s="102">
        <v>960</v>
      </c>
      <c r="H1080" s="102">
        <v>2.0499999999999998</v>
      </c>
      <c r="I1080" s="102">
        <v>0</v>
      </c>
      <c r="J1080" s="102">
        <v>0</v>
      </c>
      <c r="K1080" s="102">
        <v>2.0499999999999998</v>
      </c>
      <c r="L1080" s="102">
        <v>21.6</v>
      </c>
    </row>
    <row r="1081" spans="1:12">
      <c r="A1081" s="123">
        <v>44418</v>
      </c>
      <c r="B1081" s="120" t="s">
        <v>333</v>
      </c>
      <c r="C1081" s="120" t="s">
        <v>155</v>
      </c>
      <c r="D1081" s="120" t="s">
        <v>161</v>
      </c>
      <c r="E1081" s="120" t="s">
        <v>167</v>
      </c>
      <c r="F1081" s="102">
        <v>37</v>
      </c>
      <c r="G1081" s="102">
        <v>960</v>
      </c>
      <c r="H1081" s="102">
        <v>2.0499999999999998</v>
      </c>
      <c r="I1081" s="102">
        <v>0</v>
      </c>
      <c r="J1081" s="102">
        <v>0</v>
      </c>
      <c r="K1081" s="102">
        <v>2.0499999999999998</v>
      </c>
      <c r="L1081" s="102">
        <v>21.6</v>
      </c>
    </row>
    <row r="1082" spans="1:12">
      <c r="A1082" s="123">
        <v>44418</v>
      </c>
      <c r="B1082" s="120" t="s">
        <v>334</v>
      </c>
      <c r="C1082" s="120" t="s">
        <v>155</v>
      </c>
      <c r="D1082" s="120" t="s">
        <v>162</v>
      </c>
      <c r="E1082" s="120" t="s">
        <v>166</v>
      </c>
      <c r="F1082" s="102">
        <v>37</v>
      </c>
      <c r="G1082" s="102">
        <v>2000</v>
      </c>
      <c r="H1082" s="102">
        <v>1.1599999999999999</v>
      </c>
      <c r="I1082" s="106">
        <f t="shared" ref="I1082:I1085" si="172">((1.9-H1082)*2.5/(1.9-0.65))</f>
        <v>1.48</v>
      </c>
      <c r="J1082" s="106">
        <f t="shared" ref="J1082:J1085" si="173">I1082*4</f>
        <v>5.92</v>
      </c>
      <c r="K1082" s="102">
        <v>1.93</v>
      </c>
      <c r="L1082" s="102">
        <v>21.8</v>
      </c>
    </row>
    <row r="1083" spans="1:12">
      <c r="A1083" s="123">
        <v>44418</v>
      </c>
      <c r="B1083" s="120" t="s">
        <v>335</v>
      </c>
      <c r="C1083" s="120" t="s">
        <v>154</v>
      </c>
      <c r="D1083" s="120" t="s">
        <v>162</v>
      </c>
      <c r="E1083" s="120" t="s">
        <v>166</v>
      </c>
      <c r="F1083" s="102">
        <v>37</v>
      </c>
      <c r="G1083" s="102">
        <v>2000</v>
      </c>
      <c r="H1083" s="102">
        <v>1.1599999999999999</v>
      </c>
      <c r="I1083" s="106">
        <f t="shared" si="172"/>
        <v>1.48</v>
      </c>
      <c r="J1083" s="106">
        <f t="shared" si="173"/>
        <v>5.92</v>
      </c>
      <c r="K1083" s="102">
        <v>1.93</v>
      </c>
      <c r="L1083" s="102">
        <v>21.8</v>
      </c>
    </row>
    <row r="1084" spans="1:12">
      <c r="A1084" s="123">
        <v>44418</v>
      </c>
      <c r="B1084" s="120" t="s">
        <v>336</v>
      </c>
      <c r="C1084" s="120" t="s">
        <v>155</v>
      </c>
      <c r="D1084" s="120" t="s">
        <v>162</v>
      </c>
      <c r="E1084" s="120" t="s">
        <v>166</v>
      </c>
      <c r="F1084" s="102">
        <v>37</v>
      </c>
      <c r="G1084" s="102">
        <v>2000</v>
      </c>
      <c r="H1084" s="102">
        <v>1.1599999999999999</v>
      </c>
      <c r="I1084" s="106">
        <f t="shared" si="172"/>
        <v>1.48</v>
      </c>
      <c r="J1084" s="106">
        <f t="shared" si="173"/>
        <v>5.92</v>
      </c>
      <c r="K1084" s="102">
        <v>1.93</v>
      </c>
      <c r="L1084" s="102">
        <v>21.8</v>
      </c>
    </row>
    <row r="1085" spans="1:12">
      <c r="A1085" s="123">
        <v>44418</v>
      </c>
      <c r="B1085" s="120" t="s">
        <v>337</v>
      </c>
      <c r="C1085" s="120" t="s">
        <v>154</v>
      </c>
      <c r="D1085" s="120" t="s">
        <v>162</v>
      </c>
      <c r="E1085" s="120" t="s">
        <v>166</v>
      </c>
      <c r="F1085" s="102">
        <v>37</v>
      </c>
      <c r="G1085" s="102">
        <v>2000</v>
      </c>
      <c r="H1085" s="102">
        <v>1.1599999999999999</v>
      </c>
      <c r="I1085" s="106">
        <f t="shared" si="172"/>
        <v>1.48</v>
      </c>
      <c r="J1085" s="106">
        <f t="shared" si="173"/>
        <v>5.92</v>
      </c>
      <c r="K1085" s="102">
        <v>1.93</v>
      </c>
      <c r="L1085" s="102">
        <v>21.8</v>
      </c>
    </row>
    <row r="1086" spans="1:12">
      <c r="A1086" s="123">
        <v>44418</v>
      </c>
      <c r="B1086" s="120" t="s">
        <v>373</v>
      </c>
      <c r="C1086" s="120" t="s">
        <v>154</v>
      </c>
      <c r="D1086" s="120" t="s">
        <v>161</v>
      </c>
      <c r="E1086" s="120" t="s">
        <v>167</v>
      </c>
      <c r="F1086" s="102">
        <v>37</v>
      </c>
      <c r="G1086" s="102">
        <v>1100</v>
      </c>
      <c r="H1086" s="102">
        <v>1.56</v>
      </c>
      <c r="I1086" s="102">
        <v>0</v>
      </c>
      <c r="J1086" s="102">
        <v>0</v>
      </c>
      <c r="K1086" s="102">
        <v>1.56</v>
      </c>
      <c r="L1086" s="102">
        <v>21.8</v>
      </c>
    </row>
    <row r="1087" spans="1:12">
      <c r="A1087" s="123">
        <v>44418</v>
      </c>
      <c r="B1087" s="120" t="s">
        <v>372</v>
      </c>
      <c r="C1087" s="120" t="s">
        <v>155</v>
      </c>
      <c r="D1087" s="120" t="s">
        <v>161</v>
      </c>
      <c r="E1087" s="120" t="s">
        <v>167</v>
      </c>
      <c r="F1087" s="102">
        <v>37</v>
      </c>
      <c r="G1087" s="102">
        <v>1100</v>
      </c>
      <c r="H1087" s="102">
        <v>1.56</v>
      </c>
      <c r="I1087" s="102">
        <v>0</v>
      </c>
      <c r="J1087" s="102">
        <v>0</v>
      </c>
      <c r="K1087" s="102">
        <v>1.56</v>
      </c>
      <c r="L1087" s="102">
        <v>21.8</v>
      </c>
    </row>
    <row r="1088" spans="1:12">
      <c r="A1088" s="123">
        <v>44418</v>
      </c>
      <c r="B1088" s="120" t="s">
        <v>371</v>
      </c>
      <c r="C1088" s="120" t="s">
        <v>387</v>
      </c>
      <c r="D1088" s="120" t="s">
        <v>161</v>
      </c>
      <c r="E1088" s="120" t="s">
        <v>167</v>
      </c>
      <c r="F1088" s="102">
        <v>37</v>
      </c>
      <c r="G1088" s="102">
        <v>1300</v>
      </c>
      <c r="H1088" s="102">
        <v>1.37</v>
      </c>
      <c r="I1088" s="102">
        <v>0</v>
      </c>
      <c r="J1088" s="102">
        <v>0</v>
      </c>
      <c r="K1088" s="102">
        <v>1.37</v>
      </c>
      <c r="L1088" s="102">
        <v>21.7</v>
      </c>
    </row>
    <row r="1089" spans="1:12">
      <c r="A1089" s="123">
        <v>44418</v>
      </c>
      <c r="B1089" s="120" t="s">
        <v>370</v>
      </c>
      <c r="C1089" s="120" t="s">
        <v>154</v>
      </c>
      <c r="D1089" s="120" t="s">
        <v>161</v>
      </c>
      <c r="E1089" s="120" t="s">
        <v>167</v>
      </c>
      <c r="F1089" s="102">
        <v>37</v>
      </c>
      <c r="G1089" s="102">
        <v>1300</v>
      </c>
      <c r="H1089" s="102">
        <v>1.37</v>
      </c>
      <c r="I1089" s="102">
        <v>0</v>
      </c>
      <c r="J1089" s="102">
        <v>0</v>
      </c>
      <c r="K1089" s="102">
        <v>1.37</v>
      </c>
      <c r="L1089" s="102">
        <v>21.7</v>
      </c>
    </row>
    <row r="1090" spans="1:12">
      <c r="A1090" s="123">
        <v>44418</v>
      </c>
      <c r="B1090" s="120" t="s">
        <v>322</v>
      </c>
      <c r="C1090" s="120" t="s">
        <v>155</v>
      </c>
      <c r="D1090" s="120" t="s">
        <v>163</v>
      </c>
      <c r="E1090" s="120" t="s">
        <v>166</v>
      </c>
      <c r="F1090" s="102">
        <v>37</v>
      </c>
      <c r="G1090" s="102">
        <v>3600</v>
      </c>
      <c r="H1090" s="102">
        <v>1.08</v>
      </c>
      <c r="I1090" s="106">
        <f t="shared" ref="I1090:I1093" si="174">((1.9-H1090)*6/(1.9-0.65))</f>
        <v>3.9359999999999991</v>
      </c>
      <c r="J1090" s="106">
        <f t="shared" ref="J1090:J1093" si="175">I1090*4</f>
        <v>15.743999999999996</v>
      </c>
      <c r="K1090" s="102">
        <v>2.0299999999999998</v>
      </c>
      <c r="L1090" s="102">
        <v>21</v>
      </c>
    </row>
    <row r="1091" spans="1:12">
      <c r="A1091" s="123">
        <v>44418</v>
      </c>
      <c r="B1091" s="120" t="s">
        <v>323</v>
      </c>
      <c r="C1091" s="120" t="s">
        <v>154</v>
      </c>
      <c r="D1091" s="120" t="s">
        <v>163</v>
      </c>
      <c r="E1091" s="120" t="s">
        <v>166</v>
      </c>
      <c r="F1091" s="102">
        <v>37</v>
      </c>
      <c r="G1091" s="102">
        <v>3600</v>
      </c>
      <c r="H1091" s="102">
        <v>1.08</v>
      </c>
      <c r="I1091" s="106">
        <f t="shared" si="174"/>
        <v>3.9359999999999991</v>
      </c>
      <c r="J1091" s="106">
        <f t="shared" si="175"/>
        <v>15.743999999999996</v>
      </c>
      <c r="K1091" s="102">
        <v>2.0299999999999998</v>
      </c>
      <c r="L1091" s="102">
        <v>21</v>
      </c>
    </row>
    <row r="1092" spans="1:12">
      <c r="A1092" s="123">
        <v>44418</v>
      </c>
      <c r="B1092" s="120" t="s">
        <v>325</v>
      </c>
      <c r="C1092" s="120" t="s">
        <v>155</v>
      </c>
      <c r="D1092" s="120" t="s">
        <v>163</v>
      </c>
      <c r="E1092" s="120" t="s">
        <v>166</v>
      </c>
      <c r="F1092" s="102">
        <v>37</v>
      </c>
      <c r="G1092" s="102">
        <v>3600</v>
      </c>
      <c r="H1092" s="102">
        <v>1.08</v>
      </c>
      <c r="I1092" s="106">
        <f t="shared" si="174"/>
        <v>3.9359999999999991</v>
      </c>
      <c r="J1092" s="106">
        <f t="shared" si="175"/>
        <v>15.743999999999996</v>
      </c>
      <c r="K1092" s="102">
        <v>2.0299999999999998</v>
      </c>
      <c r="L1092" s="102">
        <v>21</v>
      </c>
    </row>
    <row r="1093" spans="1:12">
      <c r="A1093" s="123">
        <v>44418</v>
      </c>
      <c r="B1093" s="120" t="s">
        <v>324</v>
      </c>
      <c r="C1093" s="120" t="s">
        <v>154</v>
      </c>
      <c r="D1093" s="120" t="s">
        <v>163</v>
      </c>
      <c r="E1093" s="120" t="s">
        <v>166</v>
      </c>
      <c r="F1093" s="102">
        <v>37</v>
      </c>
      <c r="G1093" s="102">
        <v>3600</v>
      </c>
      <c r="H1093" s="102">
        <v>1.08</v>
      </c>
      <c r="I1093" s="106">
        <f t="shared" si="174"/>
        <v>3.9359999999999991</v>
      </c>
      <c r="J1093" s="106">
        <f t="shared" si="175"/>
        <v>15.743999999999996</v>
      </c>
      <c r="K1093" s="102">
        <v>2.0299999999999998</v>
      </c>
      <c r="L1093" s="102">
        <v>21</v>
      </c>
    </row>
    <row r="1094" spans="1:12">
      <c r="A1094" s="123">
        <v>44418</v>
      </c>
      <c r="B1094" s="120" t="s">
        <v>361</v>
      </c>
      <c r="C1094" s="120" t="s">
        <v>154</v>
      </c>
      <c r="D1094" s="120" t="s">
        <v>162</v>
      </c>
      <c r="E1094" s="120" t="s">
        <v>167</v>
      </c>
      <c r="F1094" s="102">
        <v>37</v>
      </c>
      <c r="G1094" s="102">
        <v>1860</v>
      </c>
      <c r="H1094" s="102">
        <v>1.1599999999999999</v>
      </c>
      <c r="I1094" s="106">
        <f t="shared" ref="I1094:I1099" si="176">((1.9-H1094)*2.5/(1.9-0.65))</f>
        <v>1.48</v>
      </c>
      <c r="J1094" s="106">
        <f t="shared" ref="J1094:J1095" si="177">I1094*2</f>
        <v>2.96</v>
      </c>
      <c r="K1094" s="102">
        <v>1.98</v>
      </c>
      <c r="L1094" s="102">
        <v>21.4</v>
      </c>
    </row>
    <row r="1095" spans="1:12">
      <c r="A1095" s="123">
        <v>44418</v>
      </c>
      <c r="B1095" s="105" t="s">
        <v>358</v>
      </c>
      <c r="C1095" s="120" t="s">
        <v>155</v>
      </c>
      <c r="D1095" s="120" t="s">
        <v>162</v>
      </c>
      <c r="E1095" s="120" t="s">
        <v>167</v>
      </c>
      <c r="F1095" s="102">
        <v>37</v>
      </c>
      <c r="G1095" s="102">
        <v>1860</v>
      </c>
      <c r="H1095" s="102">
        <v>1.1599999999999999</v>
      </c>
      <c r="I1095" s="106">
        <f t="shared" si="176"/>
        <v>1.48</v>
      </c>
      <c r="J1095" s="106">
        <f t="shared" si="177"/>
        <v>2.96</v>
      </c>
      <c r="K1095" s="102">
        <v>1.98</v>
      </c>
      <c r="L1095" s="102">
        <v>21.4</v>
      </c>
    </row>
    <row r="1096" spans="1:12">
      <c r="A1096" s="123">
        <v>44418</v>
      </c>
      <c r="B1096" s="120" t="s">
        <v>318</v>
      </c>
      <c r="C1096" s="120" t="s">
        <v>154</v>
      </c>
      <c r="D1096" s="120" t="s">
        <v>162</v>
      </c>
      <c r="E1096" s="120" t="s">
        <v>166</v>
      </c>
      <c r="F1096" s="102">
        <v>37</v>
      </c>
      <c r="G1096" s="102">
        <v>1700</v>
      </c>
      <c r="H1096" s="102">
        <v>1.1599999999999999</v>
      </c>
      <c r="I1096" s="106">
        <f t="shared" si="176"/>
        <v>1.48</v>
      </c>
      <c r="J1096" s="106">
        <f t="shared" ref="J1096:J1099" si="178">I1096*4</f>
        <v>5.92</v>
      </c>
      <c r="K1096" s="102">
        <v>2.0299999999999998</v>
      </c>
      <c r="L1096" s="102">
        <v>22.2</v>
      </c>
    </row>
    <row r="1097" spans="1:12">
      <c r="A1097" s="123">
        <v>44418</v>
      </c>
      <c r="B1097" s="120" t="s">
        <v>319</v>
      </c>
      <c r="C1097" s="120" t="s">
        <v>155</v>
      </c>
      <c r="D1097" s="120" t="s">
        <v>162</v>
      </c>
      <c r="E1097" s="120" t="s">
        <v>166</v>
      </c>
      <c r="F1097" s="102">
        <v>37</v>
      </c>
      <c r="G1097" s="102">
        <v>1700</v>
      </c>
      <c r="H1097" s="102">
        <v>1.1599999999999999</v>
      </c>
      <c r="I1097" s="106">
        <f t="shared" si="176"/>
        <v>1.48</v>
      </c>
      <c r="J1097" s="106">
        <f t="shared" si="178"/>
        <v>5.92</v>
      </c>
      <c r="K1097" s="102">
        <v>2.0299999999999998</v>
      </c>
      <c r="L1097" s="102">
        <v>22.2</v>
      </c>
    </row>
    <row r="1098" spans="1:12">
      <c r="A1098" s="123">
        <v>44418</v>
      </c>
      <c r="B1098" s="120" t="s">
        <v>320</v>
      </c>
      <c r="C1098" s="120" t="s">
        <v>154</v>
      </c>
      <c r="D1098" s="120" t="s">
        <v>162</v>
      </c>
      <c r="E1098" s="120" t="s">
        <v>166</v>
      </c>
      <c r="F1098" s="102">
        <v>37</v>
      </c>
      <c r="G1098" s="102">
        <v>1700</v>
      </c>
      <c r="H1098" s="102">
        <v>1.1599999999999999</v>
      </c>
      <c r="I1098" s="106">
        <f t="shared" si="176"/>
        <v>1.48</v>
      </c>
      <c r="J1098" s="106">
        <f t="shared" si="178"/>
        <v>5.92</v>
      </c>
      <c r="K1098" s="102">
        <v>2.0299999999999998</v>
      </c>
      <c r="L1098" s="102">
        <v>22.2</v>
      </c>
    </row>
    <row r="1099" spans="1:12">
      <c r="A1099" s="123">
        <v>44418</v>
      </c>
      <c r="B1099" s="120" t="s">
        <v>321</v>
      </c>
      <c r="C1099" s="120" t="s">
        <v>155</v>
      </c>
      <c r="D1099" s="120" t="s">
        <v>162</v>
      </c>
      <c r="E1099" s="120" t="s">
        <v>166</v>
      </c>
      <c r="F1099" s="102">
        <v>37</v>
      </c>
      <c r="G1099" s="102">
        <v>1700</v>
      </c>
      <c r="H1099" s="102">
        <v>1.1599999999999999</v>
      </c>
      <c r="I1099" s="106">
        <f t="shared" si="176"/>
        <v>1.48</v>
      </c>
      <c r="J1099" s="106">
        <f t="shared" si="178"/>
        <v>5.92</v>
      </c>
      <c r="K1099" s="102">
        <v>2.0299999999999998</v>
      </c>
      <c r="L1099" s="102">
        <v>22.2</v>
      </c>
    </row>
    <row r="1100" spans="1:12">
      <c r="A1100" s="123">
        <v>44418</v>
      </c>
      <c r="B1100" s="120" t="s">
        <v>366</v>
      </c>
      <c r="C1100" s="120" t="s">
        <v>155</v>
      </c>
      <c r="D1100" s="120" t="s">
        <v>163</v>
      </c>
      <c r="E1100" s="120" t="s">
        <v>167</v>
      </c>
      <c r="F1100" s="102">
        <v>37</v>
      </c>
      <c r="G1100" s="102">
        <v>1100</v>
      </c>
      <c r="H1100" s="102">
        <v>0.94</v>
      </c>
      <c r="I1100" s="106">
        <f t="shared" ref="I1100:I1103" si="179">((1.9-H1100)*6/(1.9-0.65))</f>
        <v>4.6079999999999997</v>
      </c>
      <c r="J1100" s="106">
        <f t="shared" ref="J1100:J1103" si="180">I1100*2</f>
        <v>9.2159999999999993</v>
      </c>
      <c r="K1100" s="102">
        <v>1.93</v>
      </c>
      <c r="L1100" s="102">
        <v>22.8</v>
      </c>
    </row>
    <row r="1101" spans="1:12">
      <c r="A1101" s="123">
        <v>44418</v>
      </c>
      <c r="B1101" s="120" t="s">
        <v>367</v>
      </c>
      <c r="C1101" s="120" t="s">
        <v>154</v>
      </c>
      <c r="D1101" s="120" t="s">
        <v>163</v>
      </c>
      <c r="E1101" s="120" t="s">
        <v>167</v>
      </c>
      <c r="F1101" s="102">
        <v>37</v>
      </c>
      <c r="G1101" s="102">
        <v>1100</v>
      </c>
      <c r="H1101" s="102">
        <v>0.94</v>
      </c>
      <c r="I1101" s="106">
        <f t="shared" si="179"/>
        <v>4.6079999999999997</v>
      </c>
      <c r="J1101" s="106">
        <f t="shared" si="180"/>
        <v>9.2159999999999993</v>
      </c>
      <c r="K1101" s="102">
        <v>1.93</v>
      </c>
      <c r="L1101" s="102">
        <v>22.8</v>
      </c>
    </row>
    <row r="1102" spans="1:12">
      <c r="A1102" s="123">
        <v>44418</v>
      </c>
      <c r="B1102" s="120" t="s">
        <v>368</v>
      </c>
      <c r="C1102" s="120" t="s">
        <v>155</v>
      </c>
      <c r="D1102" s="120" t="s">
        <v>163</v>
      </c>
      <c r="E1102" s="120" t="s">
        <v>167</v>
      </c>
      <c r="F1102" s="102">
        <v>37</v>
      </c>
      <c r="G1102" s="102">
        <v>800</v>
      </c>
      <c r="H1102" s="102">
        <v>0.98</v>
      </c>
      <c r="I1102" s="106">
        <f t="shared" si="179"/>
        <v>4.4159999999999995</v>
      </c>
      <c r="J1102" s="106">
        <f t="shared" si="180"/>
        <v>8.831999999999999</v>
      </c>
      <c r="K1102" s="102">
        <v>2.0099999999999998</v>
      </c>
      <c r="L1102" s="102">
        <v>22.9</v>
      </c>
    </row>
    <row r="1103" spans="1:12">
      <c r="A1103" s="123">
        <v>44418</v>
      </c>
      <c r="B1103" s="120" t="s">
        <v>369</v>
      </c>
      <c r="C1103" s="120" t="s">
        <v>154</v>
      </c>
      <c r="D1103" s="120" t="s">
        <v>163</v>
      </c>
      <c r="E1103" s="120" t="s">
        <v>167</v>
      </c>
      <c r="F1103" s="102">
        <v>37</v>
      </c>
      <c r="G1103" s="102">
        <v>800</v>
      </c>
      <c r="H1103" s="102">
        <v>0.98</v>
      </c>
      <c r="I1103" s="106">
        <f t="shared" si="179"/>
        <v>4.4159999999999995</v>
      </c>
      <c r="J1103" s="106">
        <f t="shared" si="180"/>
        <v>8.831999999999999</v>
      </c>
      <c r="K1103" s="102">
        <v>2.0099999999999998</v>
      </c>
      <c r="L1103" s="102">
        <v>22.9</v>
      </c>
    </row>
    <row r="1104" spans="1:12">
      <c r="A1104" s="123">
        <v>44418</v>
      </c>
      <c r="B1104" s="120" t="s">
        <v>363</v>
      </c>
      <c r="C1104" s="120" t="s">
        <v>154</v>
      </c>
      <c r="D1104" s="120" t="s">
        <v>161</v>
      </c>
      <c r="E1104" s="120" t="s">
        <v>166</v>
      </c>
      <c r="F1104" s="102">
        <v>37</v>
      </c>
      <c r="G1104" s="102">
        <v>2000</v>
      </c>
      <c r="H1104" s="102">
        <v>1.64</v>
      </c>
      <c r="I1104" s="102">
        <v>0</v>
      </c>
      <c r="J1104" s="102">
        <v>0</v>
      </c>
      <c r="K1104" s="102">
        <v>1.64</v>
      </c>
      <c r="L1104" s="102">
        <v>23.6</v>
      </c>
    </row>
    <row r="1105" spans="1:12">
      <c r="A1105" s="123">
        <v>44418</v>
      </c>
      <c r="B1105" s="120" t="s">
        <v>362</v>
      </c>
      <c r="C1105" s="120" t="s">
        <v>155</v>
      </c>
      <c r="D1105" s="120" t="s">
        <v>161</v>
      </c>
      <c r="E1105" s="120" t="s">
        <v>166</v>
      </c>
      <c r="F1105" s="102">
        <v>37</v>
      </c>
      <c r="G1105" s="102">
        <v>2000</v>
      </c>
      <c r="H1105" s="102">
        <v>1.64</v>
      </c>
      <c r="I1105" s="102">
        <v>0</v>
      </c>
      <c r="J1105" s="102">
        <v>0</v>
      </c>
      <c r="K1105" s="102">
        <v>1.64</v>
      </c>
      <c r="L1105" s="102">
        <v>23.6</v>
      </c>
    </row>
    <row r="1106" spans="1:12">
      <c r="A1106" s="123">
        <v>44418</v>
      </c>
      <c r="B1106" s="120" t="s">
        <v>365</v>
      </c>
      <c r="C1106" s="120" t="s">
        <v>154</v>
      </c>
      <c r="D1106" s="120" t="s">
        <v>161</v>
      </c>
      <c r="E1106" s="120" t="s">
        <v>166</v>
      </c>
      <c r="F1106" s="102">
        <v>37</v>
      </c>
      <c r="G1106" s="102">
        <v>2000</v>
      </c>
      <c r="H1106" s="102">
        <v>1.64</v>
      </c>
      <c r="I1106" s="102">
        <v>0</v>
      </c>
      <c r="J1106" s="102">
        <v>0</v>
      </c>
      <c r="K1106" s="102">
        <v>1.64</v>
      </c>
      <c r="L1106" s="102">
        <v>23.6</v>
      </c>
    </row>
    <row r="1107" spans="1:12">
      <c r="A1107" s="123">
        <v>44418</v>
      </c>
      <c r="B1107" s="120" t="s">
        <v>364</v>
      </c>
      <c r="C1107" s="120" t="s">
        <v>155</v>
      </c>
      <c r="D1107" s="120" t="s">
        <v>161</v>
      </c>
      <c r="E1107" s="120" t="s">
        <v>166</v>
      </c>
      <c r="F1107" s="102">
        <v>37</v>
      </c>
      <c r="G1107" s="102">
        <v>2000</v>
      </c>
      <c r="H1107" s="102">
        <v>1.64</v>
      </c>
      <c r="I1107" s="102">
        <v>0</v>
      </c>
      <c r="J1107" s="102">
        <v>0</v>
      </c>
      <c r="K1107" s="102">
        <v>1.64</v>
      </c>
      <c r="L1107" s="102">
        <v>23.6</v>
      </c>
    </row>
    <row r="1108" spans="1:12">
      <c r="A1108" s="123">
        <v>44418</v>
      </c>
      <c r="B1108" s="120" t="s">
        <v>359</v>
      </c>
      <c r="C1108" s="120" t="s">
        <v>154</v>
      </c>
      <c r="D1108" s="120" t="s">
        <v>162</v>
      </c>
      <c r="E1108" s="120" t="s">
        <v>167</v>
      </c>
      <c r="F1108" s="102">
        <v>37</v>
      </c>
      <c r="G1108" s="102">
        <v>1600</v>
      </c>
      <c r="H1108" s="102">
        <v>1.01</v>
      </c>
      <c r="I1108" s="106">
        <f t="shared" ref="I1108:I1113" si="181">((1.9-H1108)*2.5/(1.9-0.65))</f>
        <v>1.7799999999999998</v>
      </c>
      <c r="J1108" s="106">
        <f t="shared" ref="J1108:J1109" si="182">I1108*2</f>
        <v>3.5599999999999996</v>
      </c>
      <c r="K1108" s="102">
        <v>2.08</v>
      </c>
      <c r="L1108" s="102">
        <v>23.4</v>
      </c>
    </row>
    <row r="1109" spans="1:12">
      <c r="A1109" s="123">
        <v>44418</v>
      </c>
      <c r="B1109" s="105" t="s">
        <v>360</v>
      </c>
      <c r="C1109" s="120" t="s">
        <v>155</v>
      </c>
      <c r="D1109" s="120" t="s">
        <v>162</v>
      </c>
      <c r="E1109" s="120" t="s">
        <v>167</v>
      </c>
      <c r="F1109" s="102">
        <v>37</v>
      </c>
      <c r="G1109" s="102">
        <v>1600</v>
      </c>
      <c r="H1109" s="102">
        <v>1.01</v>
      </c>
      <c r="I1109" s="106">
        <f t="shared" si="181"/>
        <v>1.7799999999999998</v>
      </c>
      <c r="J1109" s="106">
        <f t="shared" si="182"/>
        <v>3.5599999999999996</v>
      </c>
      <c r="K1109" s="102">
        <v>2.08</v>
      </c>
      <c r="L1109" s="102">
        <v>23.4</v>
      </c>
    </row>
    <row r="1110" spans="1:12">
      <c r="A1110" s="123">
        <v>44418</v>
      </c>
      <c r="B1110" s="105" t="s">
        <v>355</v>
      </c>
      <c r="C1110" s="120" t="s">
        <v>155</v>
      </c>
      <c r="D1110" s="120" t="s">
        <v>162</v>
      </c>
      <c r="E1110" s="120" t="s">
        <v>166</v>
      </c>
      <c r="F1110" s="102">
        <v>37</v>
      </c>
      <c r="G1110" s="102">
        <v>2000</v>
      </c>
      <c r="H1110" s="102">
        <v>1.1499999999999999</v>
      </c>
      <c r="I1110" s="106">
        <f t="shared" si="181"/>
        <v>1.5</v>
      </c>
      <c r="J1110" s="106">
        <f t="shared" ref="J1110:J1113" si="183">I1110*4</f>
        <v>6</v>
      </c>
      <c r="K1110" s="102">
        <v>1.94</v>
      </c>
      <c r="L1110" s="102">
        <v>21.8</v>
      </c>
    </row>
    <row r="1111" spans="1:12">
      <c r="A1111" s="123">
        <v>44418</v>
      </c>
      <c r="B1111" s="120" t="s">
        <v>354</v>
      </c>
      <c r="C1111" s="120" t="s">
        <v>154</v>
      </c>
      <c r="D1111" s="120" t="s">
        <v>162</v>
      </c>
      <c r="E1111" s="120" t="s">
        <v>166</v>
      </c>
      <c r="F1111" s="102">
        <v>37</v>
      </c>
      <c r="G1111" s="102">
        <v>2000</v>
      </c>
      <c r="H1111" s="102">
        <v>1.1499999999999999</v>
      </c>
      <c r="I1111" s="106">
        <f t="shared" si="181"/>
        <v>1.5</v>
      </c>
      <c r="J1111" s="106">
        <f t="shared" si="183"/>
        <v>6</v>
      </c>
      <c r="K1111" s="102">
        <v>1.94</v>
      </c>
      <c r="L1111" s="102">
        <v>21.8</v>
      </c>
    </row>
    <row r="1112" spans="1:12">
      <c r="A1112" s="123">
        <v>44418</v>
      </c>
      <c r="B1112" s="105" t="s">
        <v>357</v>
      </c>
      <c r="C1112" s="120" t="s">
        <v>155</v>
      </c>
      <c r="D1112" s="120" t="s">
        <v>162</v>
      </c>
      <c r="E1112" s="120" t="s">
        <v>166</v>
      </c>
      <c r="F1112" s="102">
        <v>37</v>
      </c>
      <c r="G1112" s="102">
        <v>2000</v>
      </c>
      <c r="H1112" s="102">
        <v>1.1499999999999999</v>
      </c>
      <c r="I1112" s="106">
        <f t="shared" si="181"/>
        <v>1.5</v>
      </c>
      <c r="J1112" s="106">
        <f t="shared" si="183"/>
        <v>6</v>
      </c>
      <c r="K1112" s="102">
        <v>1.94</v>
      </c>
      <c r="L1112" s="102">
        <v>21.8</v>
      </c>
    </row>
    <row r="1113" spans="1:12">
      <c r="A1113" s="123">
        <v>44418</v>
      </c>
      <c r="B1113" s="120" t="s">
        <v>356</v>
      </c>
      <c r="C1113" s="120" t="s">
        <v>154</v>
      </c>
      <c r="D1113" s="120" t="s">
        <v>162</v>
      </c>
      <c r="E1113" s="120" t="s">
        <v>166</v>
      </c>
      <c r="F1113" s="102">
        <v>37</v>
      </c>
      <c r="G1113" s="102">
        <v>2000</v>
      </c>
      <c r="H1113" s="102">
        <v>1.1499999999999999</v>
      </c>
      <c r="I1113" s="106">
        <f t="shared" si="181"/>
        <v>1.5</v>
      </c>
      <c r="J1113" s="106">
        <f t="shared" si="183"/>
        <v>6</v>
      </c>
      <c r="K1113" s="102">
        <v>1.94</v>
      </c>
      <c r="L1113" s="102">
        <v>21.8</v>
      </c>
    </row>
    <row r="1114" spans="1:12">
      <c r="A1114" s="123">
        <v>44418</v>
      </c>
      <c r="B1114" s="105" t="s">
        <v>350</v>
      </c>
      <c r="C1114" s="120" t="s">
        <v>155</v>
      </c>
      <c r="D1114" s="120" t="s">
        <v>163</v>
      </c>
      <c r="E1114" s="120" t="s">
        <v>166</v>
      </c>
      <c r="F1114" s="102">
        <v>37</v>
      </c>
      <c r="G1114" s="102">
        <v>2000</v>
      </c>
      <c r="H1114" s="102">
        <v>1.01</v>
      </c>
      <c r="I1114" s="106">
        <f t="shared" ref="I1114:I1121" si="184">((1.9-H1114)*6/(1.9-0.65))</f>
        <v>4.2720000000000002</v>
      </c>
      <c r="J1114" s="106">
        <f t="shared" ref="J1114:J1121" si="185">I1114*4</f>
        <v>17.088000000000001</v>
      </c>
      <c r="K1114" s="102">
        <v>1.9</v>
      </c>
      <c r="L1114" s="102">
        <v>21.5</v>
      </c>
    </row>
    <row r="1115" spans="1:12">
      <c r="A1115" s="123">
        <v>44418</v>
      </c>
      <c r="B1115" s="120" t="s">
        <v>351</v>
      </c>
      <c r="C1115" s="120" t="s">
        <v>154</v>
      </c>
      <c r="D1115" s="120" t="s">
        <v>163</v>
      </c>
      <c r="E1115" s="120" t="s">
        <v>166</v>
      </c>
      <c r="F1115" s="102">
        <v>37</v>
      </c>
      <c r="G1115" s="102">
        <v>2000</v>
      </c>
      <c r="H1115" s="102">
        <v>1.01</v>
      </c>
      <c r="I1115" s="106">
        <f t="shared" si="184"/>
        <v>4.2720000000000002</v>
      </c>
      <c r="J1115" s="106">
        <f t="shared" si="185"/>
        <v>17.088000000000001</v>
      </c>
      <c r="K1115" s="102">
        <v>1.9</v>
      </c>
      <c r="L1115" s="102">
        <v>21.5</v>
      </c>
    </row>
    <row r="1116" spans="1:12">
      <c r="A1116" s="123">
        <v>44418</v>
      </c>
      <c r="B1116" s="105" t="s">
        <v>352</v>
      </c>
      <c r="C1116" s="120" t="s">
        <v>155</v>
      </c>
      <c r="D1116" s="120" t="s">
        <v>163</v>
      </c>
      <c r="E1116" s="120" t="s">
        <v>166</v>
      </c>
      <c r="F1116" s="102">
        <v>37</v>
      </c>
      <c r="G1116" s="102">
        <v>2000</v>
      </c>
      <c r="H1116" s="102">
        <v>1.01</v>
      </c>
      <c r="I1116" s="106">
        <f t="shared" si="184"/>
        <v>4.2720000000000002</v>
      </c>
      <c r="J1116" s="106">
        <f t="shared" si="185"/>
        <v>17.088000000000001</v>
      </c>
      <c r="K1116" s="102">
        <v>1.9</v>
      </c>
      <c r="L1116" s="102">
        <v>21.5</v>
      </c>
    </row>
    <row r="1117" spans="1:12">
      <c r="A1117" s="123">
        <v>44418</v>
      </c>
      <c r="B1117" s="120" t="s">
        <v>353</v>
      </c>
      <c r="C1117" s="120" t="s">
        <v>154</v>
      </c>
      <c r="D1117" s="120" t="s">
        <v>163</v>
      </c>
      <c r="E1117" s="120" t="s">
        <v>166</v>
      </c>
      <c r="F1117" s="102">
        <v>37</v>
      </c>
      <c r="G1117" s="102">
        <v>2000</v>
      </c>
      <c r="H1117" s="102">
        <v>1.01</v>
      </c>
      <c r="I1117" s="106">
        <f t="shared" si="184"/>
        <v>4.2720000000000002</v>
      </c>
      <c r="J1117" s="106">
        <f t="shared" si="185"/>
        <v>17.088000000000001</v>
      </c>
      <c r="K1117" s="102">
        <v>1.9</v>
      </c>
      <c r="L1117" s="102">
        <v>21.5</v>
      </c>
    </row>
    <row r="1118" spans="1:12">
      <c r="A1118" s="123">
        <v>44418</v>
      </c>
      <c r="B1118" s="105" t="s">
        <v>326</v>
      </c>
      <c r="C1118" s="120" t="s">
        <v>155</v>
      </c>
      <c r="D1118" s="120" t="s">
        <v>163</v>
      </c>
      <c r="E1118" s="120" t="s">
        <v>166</v>
      </c>
      <c r="F1118" s="102">
        <v>37</v>
      </c>
      <c r="G1118" s="102">
        <v>1950</v>
      </c>
      <c r="H1118" s="102">
        <v>1.03</v>
      </c>
      <c r="I1118" s="106">
        <f t="shared" si="184"/>
        <v>4.1759999999999993</v>
      </c>
      <c r="J1118" s="106">
        <f t="shared" si="185"/>
        <v>16.703999999999997</v>
      </c>
      <c r="K1118" s="102">
        <v>1.95</v>
      </c>
      <c r="L1118" s="102">
        <v>21.7</v>
      </c>
    </row>
    <row r="1119" spans="1:12">
      <c r="A1119" s="123">
        <v>44418</v>
      </c>
      <c r="B1119" s="120" t="s">
        <v>327</v>
      </c>
      <c r="C1119" s="120" t="s">
        <v>154</v>
      </c>
      <c r="D1119" s="120" t="s">
        <v>163</v>
      </c>
      <c r="E1119" s="120" t="s">
        <v>166</v>
      </c>
      <c r="F1119" s="102">
        <v>37</v>
      </c>
      <c r="G1119" s="102">
        <v>1950</v>
      </c>
      <c r="H1119" s="102">
        <v>1.03</v>
      </c>
      <c r="I1119" s="106">
        <f t="shared" si="184"/>
        <v>4.1759999999999993</v>
      </c>
      <c r="J1119" s="106">
        <f t="shared" si="185"/>
        <v>16.703999999999997</v>
      </c>
      <c r="K1119" s="102">
        <v>1.95</v>
      </c>
      <c r="L1119" s="102">
        <v>21.7</v>
      </c>
    </row>
    <row r="1120" spans="1:12">
      <c r="A1120" s="123">
        <v>44418</v>
      </c>
      <c r="B1120" s="105" t="s">
        <v>328</v>
      </c>
      <c r="C1120" s="120" t="s">
        <v>155</v>
      </c>
      <c r="D1120" s="120" t="s">
        <v>163</v>
      </c>
      <c r="E1120" s="120" t="s">
        <v>166</v>
      </c>
      <c r="F1120" s="102">
        <v>37</v>
      </c>
      <c r="G1120" s="102">
        <v>1950</v>
      </c>
      <c r="H1120" s="102">
        <v>1.03</v>
      </c>
      <c r="I1120" s="106">
        <f t="shared" si="184"/>
        <v>4.1759999999999993</v>
      </c>
      <c r="J1120" s="106">
        <f t="shared" si="185"/>
        <v>16.703999999999997</v>
      </c>
      <c r="K1120" s="102">
        <v>1.95</v>
      </c>
      <c r="L1120" s="102">
        <v>21.7</v>
      </c>
    </row>
    <row r="1121" spans="1:14">
      <c r="A1121" s="123">
        <v>44418</v>
      </c>
      <c r="B1121" s="120" t="s">
        <v>329</v>
      </c>
      <c r="C1121" s="120" t="s">
        <v>154</v>
      </c>
      <c r="D1121" s="120" t="s">
        <v>163</v>
      </c>
      <c r="E1121" s="120" t="s">
        <v>166</v>
      </c>
      <c r="F1121" s="102">
        <v>37</v>
      </c>
      <c r="G1121" s="102">
        <v>1950</v>
      </c>
      <c r="H1121" s="102">
        <v>1.03</v>
      </c>
      <c r="I1121" s="106">
        <f t="shared" si="184"/>
        <v>4.1759999999999993</v>
      </c>
      <c r="J1121" s="106">
        <f t="shared" si="185"/>
        <v>16.703999999999997</v>
      </c>
      <c r="K1121" s="102">
        <v>1.95</v>
      </c>
      <c r="L1121" s="102">
        <v>21.7</v>
      </c>
    </row>
    <row r="1122" spans="1:14">
      <c r="A1122" s="123">
        <v>44419</v>
      </c>
      <c r="B1122" s="120" t="s">
        <v>302</v>
      </c>
      <c r="C1122" s="120" t="s">
        <v>155</v>
      </c>
      <c r="D1122" s="120" t="s">
        <v>161</v>
      </c>
      <c r="E1122" s="120" t="s">
        <v>166</v>
      </c>
      <c r="F1122" s="102">
        <v>38</v>
      </c>
      <c r="M1122" s="102">
        <v>6.49</v>
      </c>
      <c r="N1122" s="102">
        <v>40.4</v>
      </c>
    </row>
    <row r="1123" spans="1:14">
      <c r="A1123" s="123">
        <v>44419</v>
      </c>
      <c r="B1123" s="120" t="s">
        <v>303</v>
      </c>
      <c r="C1123" s="120" t="s">
        <v>154</v>
      </c>
      <c r="D1123" s="120" t="s">
        <v>161</v>
      </c>
      <c r="E1123" s="120" t="s">
        <v>166</v>
      </c>
      <c r="F1123" s="102">
        <v>38</v>
      </c>
      <c r="M1123" s="102">
        <v>6.49</v>
      </c>
      <c r="N1123" s="102">
        <v>40.4</v>
      </c>
    </row>
    <row r="1124" spans="1:14">
      <c r="A1124" s="123">
        <v>44419</v>
      </c>
      <c r="B1124" s="120" t="s">
        <v>305</v>
      </c>
      <c r="C1124" s="120" t="s">
        <v>155</v>
      </c>
      <c r="D1124" s="120" t="s">
        <v>161</v>
      </c>
      <c r="E1124" s="120" t="s">
        <v>166</v>
      </c>
      <c r="F1124" s="102">
        <v>38</v>
      </c>
      <c r="M1124" s="102">
        <v>6.49</v>
      </c>
      <c r="N1124" s="102">
        <v>40.4</v>
      </c>
    </row>
    <row r="1125" spans="1:14">
      <c r="A1125" s="123">
        <v>44419</v>
      </c>
      <c r="B1125" s="120" t="s">
        <v>304</v>
      </c>
      <c r="C1125" s="120" t="s">
        <v>154</v>
      </c>
      <c r="D1125" s="120" t="s">
        <v>161</v>
      </c>
      <c r="E1125" s="120" t="s">
        <v>166</v>
      </c>
      <c r="F1125" s="102">
        <v>38</v>
      </c>
      <c r="M1125" s="102">
        <v>6.49</v>
      </c>
      <c r="N1125" s="102">
        <v>40.4</v>
      </c>
    </row>
    <row r="1126" spans="1:14">
      <c r="A1126" s="123">
        <v>44419</v>
      </c>
      <c r="B1126" s="120" t="s">
        <v>306</v>
      </c>
      <c r="C1126" s="120" t="s">
        <v>154</v>
      </c>
      <c r="D1126" s="120" t="s">
        <v>162</v>
      </c>
      <c r="E1126" s="120" t="s">
        <v>167</v>
      </c>
      <c r="F1126" s="102">
        <v>38</v>
      </c>
      <c r="M1126" s="102">
        <v>7.19</v>
      </c>
      <c r="N1126" s="102">
        <v>39.200000000000003</v>
      </c>
    </row>
    <row r="1127" spans="1:14">
      <c r="A1127" s="123">
        <v>44419</v>
      </c>
      <c r="B1127" s="120" t="s">
        <v>307</v>
      </c>
      <c r="C1127" s="120" t="s">
        <v>155</v>
      </c>
      <c r="D1127" s="120" t="s">
        <v>162</v>
      </c>
      <c r="E1127" s="120" t="s">
        <v>167</v>
      </c>
      <c r="F1127" s="102">
        <v>38</v>
      </c>
      <c r="M1127" s="102">
        <v>7.19</v>
      </c>
      <c r="N1127" s="102">
        <v>39.200000000000003</v>
      </c>
    </row>
    <row r="1128" spans="1:14">
      <c r="A1128" s="123">
        <v>44419</v>
      </c>
      <c r="B1128" s="120" t="s">
        <v>308</v>
      </c>
      <c r="C1128" s="120" t="s">
        <v>154</v>
      </c>
      <c r="D1128" s="120" t="s">
        <v>162</v>
      </c>
      <c r="E1128" s="120" t="s">
        <v>167</v>
      </c>
      <c r="F1128" s="102">
        <v>38</v>
      </c>
      <c r="M1128" s="102">
        <v>7.23</v>
      </c>
      <c r="N1128" s="102">
        <v>30.3</v>
      </c>
    </row>
    <row r="1129" spans="1:14">
      <c r="A1129" s="123">
        <v>44419</v>
      </c>
      <c r="B1129" s="120" t="s">
        <v>309</v>
      </c>
      <c r="C1129" s="120" t="s">
        <v>155</v>
      </c>
      <c r="D1129" s="120" t="s">
        <v>162</v>
      </c>
      <c r="E1129" s="120" t="s">
        <v>167</v>
      </c>
      <c r="F1129" s="102">
        <v>38</v>
      </c>
      <c r="M1129" s="102">
        <v>7.23</v>
      </c>
      <c r="N1129" s="102">
        <v>30.3</v>
      </c>
    </row>
    <row r="1130" spans="1:14">
      <c r="A1130" s="123">
        <v>44419</v>
      </c>
      <c r="B1130" s="120" t="s">
        <v>311</v>
      </c>
      <c r="C1130" s="120" t="s">
        <v>154</v>
      </c>
      <c r="D1130" s="120" t="s">
        <v>163</v>
      </c>
      <c r="E1130" s="120" t="s">
        <v>166</v>
      </c>
      <c r="F1130" s="102">
        <v>38</v>
      </c>
      <c r="M1130" s="102">
        <v>7.07</v>
      </c>
      <c r="N1130" s="102">
        <v>22.6</v>
      </c>
    </row>
    <row r="1131" spans="1:14">
      <c r="A1131" s="123">
        <v>44419</v>
      </c>
      <c r="B1131" s="120" t="s">
        <v>310</v>
      </c>
      <c r="C1131" s="120" t="s">
        <v>155</v>
      </c>
      <c r="D1131" s="120" t="s">
        <v>163</v>
      </c>
      <c r="E1131" s="120" t="s">
        <v>166</v>
      </c>
      <c r="F1131" s="102">
        <v>38</v>
      </c>
      <c r="M1131" s="102">
        <v>7.07</v>
      </c>
      <c r="N1131" s="102">
        <v>22.6</v>
      </c>
    </row>
    <row r="1132" spans="1:14">
      <c r="A1132" s="123">
        <v>44419</v>
      </c>
      <c r="B1132" s="120" t="s">
        <v>313</v>
      </c>
      <c r="C1132" s="120" t="s">
        <v>155</v>
      </c>
      <c r="D1132" s="120" t="s">
        <v>163</v>
      </c>
      <c r="E1132" s="120" t="s">
        <v>166</v>
      </c>
      <c r="F1132" s="102">
        <v>38</v>
      </c>
      <c r="M1132" s="102">
        <v>7.07</v>
      </c>
      <c r="N1132" s="102">
        <v>22.6</v>
      </c>
    </row>
    <row r="1133" spans="1:14">
      <c r="A1133" s="123">
        <v>44419</v>
      </c>
      <c r="B1133" s="120" t="s">
        <v>312</v>
      </c>
      <c r="C1133" s="120" t="s">
        <v>154</v>
      </c>
      <c r="D1133" s="120" t="s">
        <v>163</v>
      </c>
      <c r="E1133" s="120" t="s">
        <v>166</v>
      </c>
      <c r="F1133" s="102">
        <v>38</v>
      </c>
      <c r="M1133" s="102">
        <v>7.07</v>
      </c>
      <c r="N1133" s="102">
        <v>22.6</v>
      </c>
    </row>
    <row r="1134" spans="1:14">
      <c r="A1134" s="123">
        <v>44419</v>
      </c>
      <c r="B1134" s="120" t="s">
        <v>315</v>
      </c>
      <c r="C1134" s="120" t="s">
        <v>155</v>
      </c>
      <c r="D1134" s="120" t="s">
        <v>161</v>
      </c>
      <c r="E1134" s="120" t="s">
        <v>167</v>
      </c>
      <c r="F1134" s="102">
        <v>38</v>
      </c>
      <c r="M1134" s="102">
        <v>6.65</v>
      </c>
      <c r="N1134" s="102">
        <v>33.200000000000003</v>
      </c>
    </row>
    <row r="1135" spans="1:14">
      <c r="A1135" s="123">
        <v>44419</v>
      </c>
      <c r="B1135" s="120" t="s">
        <v>314</v>
      </c>
      <c r="C1135" s="120" t="s">
        <v>154</v>
      </c>
      <c r="D1135" s="120" t="s">
        <v>161</v>
      </c>
      <c r="E1135" s="120" t="s">
        <v>167</v>
      </c>
      <c r="F1135" s="102">
        <v>38</v>
      </c>
      <c r="M1135" s="102">
        <v>6.65</v>
      </c>
      <c r="N1135" s="102">
        <v>33.200000000000003</v>
      </c>
    </row>
    <row r="1136" spans="1:14">
      <c r="A1136" s="123">
        <v>44419</v>
      </c>
      <c r="B1136" s="120" t="s">
        <v>317</v>
      </c>
      <c r="C1136" s="120" t="s">
        <v>155</v>
      </c>
      <c r="D1136" s="120" t="s">
        <v>161</v>
      </c>
      <c r="E1136" s="120" t="s">
        <v>167</v>
      </c>
      <c r="F1136" s="102">
        <v>38</v>
      </c>
      <c r="M1136" s="102">
        <v>6.74</v>
      </c>
      <c r="N1136" s="102">
        <v>37.200000000000003</v>
      </c>
    </row>
    <row r="1137" spans="1:14">
      <c r="A1137" s="123">
        <v>44419</v>
      </c>
      <c r="B1137" s="120" t="s">
        <v>316</v>
      </c>
      <c r="C1137" s="120" t="s">
        <v>154</v>
      </c>
      <c r="D1137" s="120" t="s">
        <v>161</v>
      </c>
      <c r="E1137" s="120" t="s">
        <v>167</v>
      </c>
      <c r="F1137" s="102">
        <v>38</v>
      </c>
      <c r="M1137" s="102">
        <v>6.74</v>
      </c>
      <c r="N1137" s="102">
        <v>37.200000000000003</v>
      </c>
    </row>
    <row r="1138" spans="1:14">
      <c r="A1138" s="123">
        <v>44419</v>
      </c>
      <c r="B1138" s="120" t="s">
        <v>294</v>
      </c>
      <c r="C1138" s="120" t="s">
        <v>154</v>
      </c>
      <c r="D1138" s="120" t="s">
        <v>162</v>
      </c>
      <c r="E1138" s="120" t="s">
        <v>166</v>
      </c>
      <c r="F1138" s="102">
        <v>38</v>
      </c>
      <c r="M1138" s="102">
        <v>7.01</v>
      </c>
      <c r="N1138" s="102">
        <v>16.2</v>
      </c>
    </row>
    <row r="1139" spans="1:14">
      <c r="A1139" s="123">
        <v>44419</v>
      </c>
      <c r="B1139" s="120" t="s">
        <v>295</v>
      </c>
      <c r="C1139" s="120" t="s">
        <v>155</v>
      </c>
      <c r="D1139" s="120" t="s">
        <v>162</v>
      </c>
      <c r="E1139" s="120" t="s">
        <v>166</v>
      </c>
      <c r="F1139" s="102">
        <v>38</v>
      </c>
      <c r="M1139" s="102">
        <v>7.01</v>
      </c>
      <c r="N1139" s="102">
        <v>16.2</v>
      </c>
    </row>
    <row r="1140" spans="1:14">
      <c r="A1140" s="123">
        <v>44419</v>
      </c>
      <c r="B1140" s="120" t="s">
        <v>296</v>
      </c>
      <c r="C1140" s="120" t="s">
        <v>155</v>
      </c>
      <c r="D1140" s="120" t="s">
        <v>162</v>
      </c>
      <c r="E1140" s="120" t="s">
        <v>166</v>
      </c>
      <c r="F1140" s="102">
        <v>38</v>
      </c>
      <c r="M1140" s="102">
        <v>7.01</v>
      </c>
      <c r="N1140" s="102">
        <v>16.2</v>
      </c>
    </row>
    <row r="1141" spans="1:14">
      <c r="A1141" s="123">
        <v>44419</v>
      </c>
      <c r="B1141" s="120" t="s">
        <v>297</v>
      </c>
      <c r="C1141" s="120" t="s">
        <v>154</v>
      </c>
      <c r="D1141" s="120" t="s">
        <v>162</v>
      </c>
      <c r="E1141" s="120" t="s">
        <v>166</v>
      </c>
      <c r="F1141" s="102">
        <v>38</v>
      </c>
      <c r="M1141" s="102">
        <v>7.01</v>
      </c>
      <c r="N1141" s="102">
        <v>16.2</v>
      </c>
    </row>
    <row r="1142" spans="1:14">
      <c r="A1142" s="123">
        <v>44419</v>
      </c>
      <c r="B1142" s="120" t="s">
        <v>298</v>
      </c>
      <c r="C1142" s="120" t="s">
        <v>155</v>
      </c>
      <c r="D1142" s="120" t="s">
        <v>163</v>
      </c>
      <c r="E1142" s="120" t="s">
        <v>167</v>
      </c>
      <c r="F1142" s="102">
        <v>38</v>
      </c>
      <c r="M1142" s="102">
        <v>7.22</v>
      </c>
      <c r="N1142" s="102">
        <v>28.3</v>
      </c>
    </row>
    <row r="1143" spans="1:14">
      <c r="A1143" s="123">
        <v>44419</v>
      </c>
      <c r="B1143" s="120" t="s">
        <v>299</v>
      </c>
      <c r="C1143" s="120" t="s">
        <v>154</v>
      </c>
      <c r="D1143" s="120" t="s">
        <v>163</v>
      </c>
      <c r="E1143" s="120" t="s">
        <v>167</v>
      </c>
      <c r="F1143" s="102">
        <v>38</v>
      </c>
      <c r="M1143" s="102">
        <v>7.22</v>
      </c>
      <c r="N1143" s="102">
        <v>28.3</v>
      </c>
    </row>
    <row r="1144" spans="1:14">
      <c r="A1144" s="123">
        <v>44419</v>
      </c>
      <c r="B1144" s="120" t="s">
        <v>300</v>
      </c>
      <c r="C1144" s="120" t="s">
        <v>155</v>
      </c>
      <c r="D1144" s="120" t="s">
        <v>163</v>
      </c>
      <c r="E1144" s="120" t="s">
        <v>167</v>
      </c>
      <c r="F1144" s="102">
        <v>38</v>
      </c>
      <c r="M1144" s="102">
        <v>7.41</v>
      </c>
      <c r="N1144" s="102">
        <v>39.700000000000003</v>
      </c>
    </row>
    <row r="1145" spans="1:14">
      <c r="A1145" s="123">
        <v>44419</v>
      </c>
      <c r="B1145" s="120" t="s">
        <v>301</v>
      </c>
      <c r="C1145" s="120" t="s">
        <v>154</v>
      </c>
      <c r="D1145" s="120" t="s">
        <v>163</v>
      </c>
      <c r="E1145" s="120" t="s">
        <v>167</v>
      </c>
      <c r="F1145" s="102">
        <v>38</v>
      </c>
      <c r="M1145" s="102">
        <v>7.41</v>
      </c>
      <c r="N1145" s="102">
        <v>39.700000000000003</v>
      </c>
    </row>
    <row r="1146" spans="1:14">
      <c r="A1146" s="123">
        <v>44419</v>
      </c>
      <c r="B1146" s="120" t="s">
        <v>342</v>
      </c>
      <c r="C1146" s="120" t="s">
        <v>155</v>
      </c>
      <c r="D1146" s="120" t="s">
        <v>161</v>
      </c>
      <c r="E1146" s="120" t="s">
        <v>166</v>
      </c>
      <c r="F1146" s="102">
        <v>38</v>
      </c>
      <c r="M1146" s="102">
        <v>6.59</v>
      </c>
      <c r="N1146" s="102">
        <v>43.1</v>
      </c>
    </row>
    <row r="1147" spans="1:14">
      <c r="A1147" s="123">
        <v>44419</v>
      </c>
      <c r="B1147" s="120" t="s">
        <v>343</v>
      </c>
      <c r="C1147" s="120" t="s">
        <v>154</v>
      </c>
      <c r="D1147" s="120" t="s">
        <v>161</v>
      </c>
      <c r="E1147" s="120" t="s">
        <v>166</v>
      </c>
      <c r="F1147" s="102">
        <v>38</v>
      </c>
      <c r="M1147" s="102">
        <v>6.59</v>
      </c>
      <c r="N1147" s="102">
        <v>43.1</v>
      </c>
    </row>
    <row r="1148" spans="1:14">
      <c r="A1148" s="123">
        <v>44419</v>
      </c>
      <c r="B1148" s="120" t="s">
        <v>344</v>
      </c>
      <c r="C1148" s="120" t="s">
        <v>155</v>
      </c>
      <c r="D1148" s="120" t="s">
        <v>161</v>
      </c>
      <c r="E1148" s="120" t="s">
        <v>166</v>
      </c>
      <c r="F1148" s="102">
        <v>38</v>
      </c>
      <c r="M1148" s="102">
        <v>6.59</v>
      </c>
      <c r="N1148" s="102">
        <v>43.1</v>
      </c>
    </row>
    <row r="1149" spans="1:14">
      <c r="A1149" s="123">
        <v>44419</v>
      </c>
      <c r="B1149" s="120" t="s">
        <v>345</v>
      </c>
      <c r="C1149" s="120" t="s">
        <v>154</v>
      </c>
      <c r="D1149" s="120" t="s">
        <v>161</v>
      </c>
      <c r="E1149" s="120" t="s">
        <v>166</v>
      </c>
      <c r="F1149" s="102">
        <v>38</v>
      </c>
      <c r="M1149" s="102">
        <v>6.59</v>
      </c>
      <c r="N1149" s="102">
        <v>43.1</v>
      </c>
    </row>
    <row r="1150" spans="1:14">
      <c r="A1150" s="123">
        <v>44419</v>
      </c>
      <c r="B1150" s="120" t="s">
        <v>346</v>
      </c>
      <c r="C1150" s="120" t="s">
        <v>154</v>
      </c>
      <c r="D1150" s="120" t="s">
        <v>162</v>
      </c>
      <c r="E1150" s="120" t="s">
        <v>167</v>
      </c>
      <c r="F1150" s="102">
        <v>38</v>
      </c>
      <c r="M1150" s="102">
        <v>7.12</v>
      </c>
      <c r="N1150" s="102">
        <v>23.2</v>
      </c>
    </row>
    <row r="1151" spans="1:14">
      <c r="A1151" s="123">
        <v>44419</v>
      </c>
      <c r="B1151" s="105" t="s">
        <v>347</v>
      </c>
      <c r="C1151" s="120" t="s">
        <v>155</v>
      </c>
      <c r="D1151" s="120" t="s">
        <v>162</v>
      </c>
      <c r="E1151" s="120" t="s">
        <v>167</v>
      </c>
      <c r="F1151" s="102">
        <v>38</v>
      </c>
      <c r="M1151" s="102">
        <v>7.12</v>
      </c>
      <c r="N1151" s="102">
        <v>23.2</v>
      </c>
    </row>
    <row r="1152" spans="1:14">
      <c r="A1152" s="123">
        <v>44419</v>
      </c>
      <c r="B1152" s="120" t="s">
        <v>348</v>
      </c>
      <c r="C1152" s="120" t="s">
        <v>154</v>
      </c>
      <c r="D1152" s="120" t="s">
        <v>162</v>
      </c>
      <c r="E1152" s="120" t="s">
        <v>167</v>
      </c>
      <c r="F1152" s="102">
        <v>38</v>
      </c>
      <c r="M1152" s="102">
        <v>7.21</v>
      </c>
      <c r="N1152" s="102">
        <v>15.3</v>
      </c>
    </row>
    <row r="1153" spans="1:14">
      <c r="A1153" s="123">
        <v>44419</v>
      </c>
      <c r="B1153" s="105" t="s">
        <v>349</v>
      </c>
      <c r="C1153" s="120" t="s">
        <v>155</v>
      </c>
      <c r="D1153" s="120" t="s">
        <v>162</v>
      </c>
      <c r="E1153" s="120" t="s">
        <v>167</v>
      </c>
      <c r="F1153" s="102">
        <v>38</v>
      </c>
      <c r="M1153" s="102">
        <v>7.21</v>
      </c>
      <c r="N1153" s="102">
        <v>15.3</v>
      </c>
    </row>
    <row r="1154" spans="1:14">
      <c r="A1154" s="123">
        <v>44419</v>
      </c>
      <c r="B1154" s="120" t="s">
        <v>338</v>
      </c>
      <c r="C1154" s="120" t="s">
        <v>155</v>
      </c>
      <c r="D1154" s="120" t="s">
        <v>163</v>
      </c>
      <c r="E1154" s="120" t="s">
        <v>167</v>
      </c>
      <c r="F1154" s="102">
        <v>38</v>
      </c>
      <c r="M1154" s="102">
        <v>7.05</v>
      </c>
      <c r="N1154" s="102">
        <v>34.1</v>
      </c>
    </row>
    <row r="1155" spans="1:14">
      <c r="A1155" s="123">
        <v>44419</v>
      </c>
      <c r="B1155" s="120" t="s">
        <v>339</v>
      </c>
      <c r="C1155" s="120" t="s">
        <v>154</v>
      </c>
      <c r="D1155" s="120" t="s">
        <v>163</v>
      </c>
      <c r="E1155" s="120" t="s">
        <v>167</v>
      </c>
      <c r="F1155" s="102">
        <v>38</v>
      </c>
      <c r="M1155" s="102">
        <v>7.05</v>
      </c>
      <c r="N1155" s="102">
        <v>34.1</v>
      </c>
    </row>
    <row r="1156" spans="1:14">
      <c r="A1156" s="123">
        <v>44419</v>
      </c>
      <c r="B1156" s="120" t="s">
        <v>341</v>
      </c>
      <c r="C1156" s="120" t="s">
        <v>155</v>
      </c>
      <c r="D1156" s="120" t="s">
        <v>163</v>
      </c>
      <c r="E1156" s="120" t="s">
        <v>167</v>
      </c>
      <c r="F1156" s="102">
        <v>38</v>
      </c>
      <c r="M1156" s="102">
        <v>6.89</v>
      </c>
      <c r="N1156" s="102">
        <v>20.100000000000001</v>
      </c>
    </row>
    <row r="1157" spans="1:14">
      <c r="A1157" s="123">
        <v>44419</v>
      </c>
      <c r="B1157" s="120" t="s">
        <v>340</v>
      </c>
      <c r="C1157" s="120" t="s">
        <v>154</v>
      </c>
      <c r="D1157" s="120" t="s">
        <v>163</v>
      </c>
      <c r="E1157" s="120" t="s">
        <v>167</v>
      </c>
      <c r="F1157" s="102">
        <v>38</v>
      </c>
      <c r="M1157" s="102">
        <v>6.89</v>
      </c>
      <c r="N1157" s="102">
        <v>20.100000000000001</v>
      </c>
    </row>
    <row r="1158" spans="1:14">
      <c r="A1158" s="123">
        <v>44419</v>
      </c>
      <c r="B1158" s="120" t="s">
        <v>330</v>
      </c>
      <c r="C1158" s="120" t="s">
        <v>154</v>
      </c>
      <c r="D1158" s="120" t="s">
        <v>161</v>
      </c>
      <c r="E1158" s="120" t="s">
        <v>167</v>
      </c>
      <c r="F1158" s="102">
        <v>38</v>
      </c>
      <c r="M1158" s="102">
        <v>6.54</v>
      </c>
      <c r="N1158" s="102">
        <v>24.4</v>
      </c>
    </row>
    <row r="1159" spans="1:14">
      <c r="A1159" s="123">
        <v>44419</v>
      </c>
      <c r="B1159" s="120" t="s">
        <v>331</v>
      </c>
      <c r="C1159" s="120" t="s">
        <v>155</v>
      </c>
      <c r="D1159" s="120" t="s">
        <v>161</v>
      </c>
      <c r="E1159" s="120" t="s">
        <v>167</v>
      </c>
      <c r="F1159" s="102">
        <v>38</v>
      </c>
      <c r="M1159" s="102">
        <v>6.54</v>
      </c>
      <c r="N1159" s="102">
        <v>24.4</v>
      </c>
    </row>
    <row r="1160" spans="1:14">
      <c r="A1160" s="123">
        <v>44419</v>
      </c>
      <c r="B1160" s="120" t="s">
        <v>332</v>
      </c>
      <c r="C1160" s="120" t="s">
        <v>154</v>
      </c>
      <c r="D1160" s="120" t="s">
        <v>161</v>
      </c>
      <c r="E1160" s="120" t="s">
        <v>167</v>
      </c>
      <c r="F1160" s="102">
        <v>38</v>
      </c>
      <c r="M1160" s="102">
        <v>6.65</v>
      </c>
      <c r="N1160" s="102">
        <v>25</v>
      </c>
    </row>
    <row r="1161" spans="1:14">
      <c r="A1161" s="123">
        <v>44419</v>
      </c>
      <c r="B1161" s="120" t="s">
        <v>333</v>
      </c>
      <c r="C1161" s="120" t="s">
        <v>155</v>
      </c>
      <c r="D1161" s="120" t="s">
        <v>161</v>
      </c>
      <c r="E1161" s="120" t="s">
        <v>167</v>
      </c>
      <c r="F1161" s="102">
        <v>38</v>
      </c>
      <c r="M1161" s="102">
        <v>6.65</v>
      </c>
      <c r="N1161" s="102">
        <v>25</v>
      </c>
    </row>
    <row r="1162" spans="1:14">
      <c r="A1162" s="123">
        <v>44419</v>
      </c>
      <c r="B1162" s="120" t="s">
        <v>334</v>
      </c>
      <c r="C1162" s="120" t="s">
        <v>155</v>
      </c>
      <c r="D1162" s="120" t="s">
        <v>162</v>
      </c>
      <c r="E1162" s="120" t="s">
        <v>166</v>
      </c>
      <c r="F1162" s="102">
        <v>38</v>
      </c>
      <c r="M1162" s="102">
        <v>7.05</v>
      </c>
      <c r="N1162" s="102">
        <v>28.9</v>
      </c>
    </row>
    <row r="1163" spans="1:14">
      <c r="A1163" s="123">
        <v>44419</v>
      </c>
      <c r="B1163" s="120" t="s">
        <v>335</v>
      </c>
      <c r="C1163" s="120" t="s">
        <v>154</v>
      </c>
      <c r="D1163" s="120" t="s">
        <v>162</v>
      </c>
      <c r="E1163" s="120" t="s">
        <v>166</v>
      </c>
      <c r="F1163" s="102">
        <v>38</v>
      </c>
      <c r="M1163" s="102">
        <v>7.05</v>
      </c>
      <c r="N1163" s="102">
        <v>28.9</v>
      </c>
    </row>
    <row r="1164" spans="1:14">
      <c r="A1164" s="123">
        <v>44419</v>
      </c>
      <c r="B1164" s="120" t="s">
        <v>336</v>
      </c>
      <c r="C1164" s="120" t="s">
        <v>155</v>
      </c>
      <c r="D1164" s="120" t="s">
        <v>162</v>
      </c>
      <c r="E1164" s="120" t="s">
        <v>166</v>
      </c>
      <c r="F1164" s="102">
        <v>38</v>
      </c>
      <c r="M1164" s="102">
        <v>7.05</v>
      </c>
      <c r="N1164" s="102">
        <v>28.9</v>
      </c>
    </row>
    <row r="1165" spans="1:14">
      <c r="A1165" s="123">
        <v>44419</v>
      </c>
      <c r="B1165" s="120" t="s">
        <v>337</v>
      </c>
      <c r="C1165" s="120" t="s">
        <v>154</v>
      </c>
      <c r="D1165" s="120" t="s">
        <v>162</v>
      </c>
      <c r="E1165" s="120" t="s">
        <v>166</v>
      </c>
      <c r="F1165" s="102">
        <v>38</v>
      </c>
      <c r="M1165" s="102">
        <v>7.05</v>
      </c>
      <c r="N1165" s="102">
        <v>28.9</v>
      </c>
    </row>
    <row r="1166" spans="1:14">
      <c r="A1166" s="123">
        <v>44419</v>
      </c>
      <c r="B1166" s="120" t="s">
        <v>373</v>
      </c>
      <c r="C1166" s="120" t="s">
        <v>154</v>
      </c>
      <c r="D1166" s="120" t="s">
        <v>161</v>
      </c>
      <c r="E1166" s="120" t="s">
        <v>167</v>
      </c>
      <c r="F1166" s="102">
        <v>38</v>
      </c>
      <c r="M1166" s="102">
        <v>6.68</v>
      </c>
      <c r="N1166" s="102">
        <v>29.3</v>
      </c>
    </row>
    <row r="1167" spans="1:14">
      <c r="A1167" s="123">
        <v>44419</v>
      </c>
      <c r="B1167" s="120" t="s">
        <v>372</v>
      </c>
      <c r="C1167" s="120" t="s">
        <v>155</v>
      </c>
      <c r="D1167" s="120" t="s">
        <v>161</v>
      </c>
      <c r="E1167" s="120" t="s">
        <v>167</v>
      </c>
      <c r="F1167" s="102">
        <v>38</v>
      </c>
      <c r="M1167" s="102">
        <v>6.68</v>
      </c>
      <c r="N1167" s="102">
        <v>29.3</v>
      </c>
    </row>
    <row r="1168" spans="1:14">
      <c r="A1168" s="123">
        <v>44419</v>
      </c>
      <c r="B1168" s="120" t="s">
        <v>371</v>
      </c>
      <c r="C1168" s="120" t="s">
        <v>387</v>
      </c>
      <c r="D1168" s="120" t="s">
        <v>161</v>
      </c>
      <c r="E1168" s="120" t="s">
        <v>167</v>
      </c>
      <c r="F1168" s="102">
        <v>38</v>
      </c>
      <c r="M1168" s="102">
        <v>6.63</v>
      </c>
      <c r="N1168" s="102">
        <v>21</v>
      </c>
    </row>
    <row r="1169" spans="1:14">
      <c r="A1169" s="123">
        <v>44419</v>
      </c>
      <c r="B1169" s="120" t="s">
        <v>370</v>
      </c>
      <c r="C1169" s="120" t="s">
        <v>154</v>
      </c>
      <c r="D1169" s="120" t="s">
        <v>161</v>
      </c>
      <c r="E1169" s="120" t="s">
        <v>167</v>
      </c>
      <c r="F1169" s="102">
        <v>38</v>
      </c>
      <c r="M1169" s="102">
        <v>6.63</v>
      </c>
      <c r="N1169" s="102">
        <v>21</v>
      </c>
    </row>
    <row r="1170" spans="1:14">
      <c r="A1170" s="123">
        <v>44419</v>
      </c>
      <c r="B1170" s="120" t="s">
        <v>322</v>
      </c>
      <c r="C1170" s="120" t="s">
        <v>155</v>
      </c>
      <c r="D1170" s="120" t="s">
        <v>163</v>
      </c>
      <c r="E1170" s="120" t="s">
        <v>166</v>
      </c>
      <c r="F1170" s="102">
        <v>38</v>
      </c>
      <c r="M1170" s="102">
        <v>7.12</v>
      </c>
      <c r="N1170" s="102">
        <v>18.2</v>
      </c>
    </row>
    <row r="1171" spans="1:14">
      <c r="A1171" s="123">
        <v>44419</v>
      </c>
      <c r="B1171" s="120" t="s">
        <v>323</v>
      </c>
      <c r="C1171" s="120" t="s">
        <v>154</v>
      </c>
      <c r="D1171" s="120" t="s">
        <v>163</v>
      </c>
      <c r="E1171" s="120" t="s">
        <v>166</v>
      </c>
      <c r="F1171" s="102">
        <v>38</v>
      </c>
      <c r="M1171" s="102">
        <v>7.12</v>
      </c>
      <c r="N1171" s="102">
        <v>18.2</v>
      </c>
    </row>
    <row r="1172" spans="1:14">
      <c r="A1172" s="123">
        <v>44419</v>
      </c>
      <c r="B1172" s="120" t="s">
        <v>325</v>
      </c>
      <c r="C1172" s="120" t="s">
        <v>155</v>
      </c>
      <c r="D1172" s="120" t="s">
        <v>163</v>
      </c>
      <c r="E1172" s="120" t="s">
        <v>166</v>
      </c>
      <c r="F1172" s="102">
        <v>38</v>
      </c>
      <c r="M1172" s="102">
        <v>7.12</v>
      </c>
      <c r="N1172" s="102">
        <v>18.2</v>
      </c>
    </row>
    <row r="1173" spans="1:14">
      <c r="A1173" s="123">
        <v>44419</v>
      </c>
      <c r="B1173" s="120" t="s">
        <v>324</v>
      </c>
      <c r="C1173" s="120" t="s">
        <v>154</v>
      </c>
      <c r="D1173" s="120" t="s">
        <v>163</v>
      </c>
      <c r="E1173" s="120" t="s">
        <v>166</v>
      </c>
      <c r="F1173" s="102">
        <v>38</v>
      </c>
      <c r="M1173" s="102">
        <v>7.12</v>
      </c>
      <c r="N1173" s="102">
        <v>18.2</v>
      </c>
    </row>
    <row r="1174" spans="1:14">
      <c r="A1174" s="123">
        <v>44419</v>
      </c>
      <c r="B1174" s="120" t="s">
        <v>361</v>
      </c>
      <c r="C1174" s="120" t="s">
        <v>154</v>
      </c>
      <c r="D1174" s="120" t="s">
        <v>162</v>
      </c>
      <c r="E1174" s="120" t="s">
        <v>167</v>
      </c>
      <c r="F1174" s="102">
        <v>38</v>
      </c>
      <c r="M1174" s="102">
        <v>7.07</v>
      </c>
      <c r="N1174" s="102">
        <v>30.7</v>
      </c>
    </row>
    <row r="1175" spans="1:14">
      <c r="A1175" s="123">
        <v>44419</v>
      </c>
      <c r="B1175" s="105" t="s">
        <v>358</v>
      </c>
      <c r="C1175" s="120" t="s">
        <v>155</v>
      </c>
      <c r="D1175" s="120" t="s">
        <v>162</v>
      </c>
      <c r="E1175" s="120" t="s">
        <v>167</v>
      </c>
      <c r="F1175" s="102">
        <v>38</v>
      </c>
      <c r="M1175" s="102">
        <v>7.07</v>
      </c>
      <c r="N1175" s="102">
        <v>30.7</v>
      </c>
    </row>
    <row r="1176" spans="1:14">
      <c r="A1176" s="123">
        <v>44419</v>
      </c>
      <c r="B1176" s="120" t="s">
        <v>318</v>
      </c>
      <c r="C1176" s="120" t="s">
        <v>154</v>
      </c>
      <c r="D1176" s="120" t="s">
        <v>162</v>
      </c>
      <c r="E1176" s="120" t="s">
        <v>166</v>
      </c>
      <c r="F1176" s="102">
        <v>38</v>
      </c>
      <c r="M1176" s="102">
        <v>7.2</v>
      </c>
      <c r="N1176" s="102">
        <v>31.3</v>
      </c>
    </row>
    <row r="1177" spans="1:14">
      <c r="A1177" s="123">
        <v>44419</v>
      </c>
      <c r="B1177" s="120" t="s">
        <v>319</v>
      </c>
      <c r="C1177" s="120" t="s">
        <v>155</v>
      </c>
      <c r="D1177" s="120" t="s">
        <v>162</v>
      </c>
      <c r="E1177" s="120" t="s">
        <v>166</v>
      </c>
      <c r="F1177" s="102">
        <v>38</v>
      </c>
      <c r="M1177" s="102">
        <v>7.2</v>
      </c>
      <c r="N1177" s="102">
        <v>31.3</v>
      </c>
    </row>
    <row r="1178" spans="1:14">
      <c r="A1178" s="123">
        <v>44419</v>
      </c>
      <c r="B1178" s="120" t="s">
        <v>320</v>
      </c>
      <c r="C1178" s="120" t="s">
        <v>154</v>
      </c>
      <c r="D1178" s="120" t="s">
        <v>162</v>
      </c>
      <c r="E1178" s="120" t="s">
        <v>166</v>
      </c>
      <c r="F1178" s="102">
        <v>38</v>
      </c>
      <c r="M1178" s="102">
        <v>7.2</v>
      </c>
      <c r="N1178" s="102">
        <v>31.3</v>
      </c>
    </row>
    <row r="1179" spans="1:14">
      <c r="A1179" s="123">
        <v>44419</v>
      </c>
      <c r="B1179" s="120" t="s">
        <v>321</v>
      </c>
      <c r="C1179" s="120" t="s">
        <v>155</v>
      </c>
      <c r="D1179" s="120" t="s">
        <v>162</v>
      </c>
      <c r="E1179" s="120" t="s">
        <v>166</v>
      </c>
      <c r="F1179" s="102">
        <v>38</v>
      </c>
      <c r="M1179" s="102">
        <v>7.2</v>
      </c>
      <c r="N1179" s="102">
        <v>31.3</v>
      </c>
    </row>
    <row r="1180" spans="1:14">
      <c r="A1180" s="123">
        <v>44419</v>
      </c>
      <c r="B1180" s="120" t="s">
        <v>366</v>
      </c>
      <c r="C1180" s="120" t="s">
        <v>155</v>
      </c>
      <c r="D1180" s="120" t="s">
        <v>163</v>
      </c>
      <c r="E1180" s="120" t="s">
        <v>167</v>
      </c>
      <c r="F1180" s="102">
        <v>38</v>
      </c>
      <c r="M1180" s="102">
        <v>6.96</v>
      </c>
      <c r="N1180" s="102">
        <v>17.8</v>
      </c>
    </row>
    <row r="1181" spans="1:14">
      <c r="A1181" s="123">
        <v>44419</v>
      </c>
      <c r="B1181" s="120" t="s">
        <v>367</v>
      </c>
      <c r="C1181" s="120" t="s">
        <v>154</v>
      </c>
      <c r="D1181" s="120" t="s">
        <v>163</v>
      </c>
      <c r="E1181" s="120" t="s">
        <v>167</v>
      </c>
      <c r="F1181" s="102">
        <v>38</v>
      </c>
      <c r="M1181" s="102">
        <v>6.96</v>
      </c>
      <c r="N1181" s="102">
        <v>17.8</v>
      </c>
    </row>
    <row r="1182" spans="1:14">
      <c r="A1182" s="123">
        <v>44419</v>
      </c>
      <c r="B1182" s="120" t="s">
        <v>368</v>
      </c>
      <c r="C1182" s="120" t="s">
        <v>155</v>
      </c>
      <c r="D1182" s="120" t="s">
        <v>163</v>
      </c>
      <c r="E1182" s="120" t="s">
        <v>167</v>
      </c>
      <c r="F1182" s="102">
        <v>38</v>
      </c>
      <c r="M1182" s="102">
        <v>6.9</v>
      </c>
      <c r="N1182" s="102">
        <v>10.4</v>
      </c>
    </row>
    <row r="1183" spans="1:14">
      <c r="A1183" s="123">
        <v>44419</v>
      </c>
      <c r="B1183" s="120" t="s">
        <v>369</v>
      </c>
      <c r="C1183" s="120" t="s">
        <v>154</v>
      </c>
      <c r="D1183" s="120" t="s">
        <v>163</v>
      </c>
      <c r="E1183" s="120" t="s">
        <v>167</v>
      </c>
      <c r="F1183" s="102">
        <v>38</v>
      </c>
      <c r="M1183" s="102">
        <v>6.9</v>
      </c>
      <c r="N1183" s="102">
        <v>10.4</v>
      </c>
    </row>
    <row r="1184" spans="1:14">
      <c r="A1184" s="123">
        <v>44419</v>
      </c>
      <c r="B1184" s="120" t="s">
        <v>363</v>
      </c>
      <c r="C1184" s="120" t="s">
        <v>154</v>
      </c>
      <c r="D1184" s="120" t="s">
        <v>161</v>
      </c>
      <c r="E1184" s="120" t="s">
        <v>166</v>
      </c>
      <c r="F1184" s="102">
        <v>38</v>
      </c>
      <c r="M1184" s="102">
        <v>6.66</v>
      </c>
      <c r="N1184" s="102">
        <v>26.4</v>
      </c>
    </row>
    <row r="1185" spans="1:14">
      <c r="A1185" s="123">
        <v>44419</v>
      </c>
      <c r="B1185" s="120" t="s">
        <v>362</v>
      </c>
      <c r="C1185" s="120" t="s">
        <v>155</v>
      </c>
      <c r="D1185" s="120" t="s">
        <v>161</v>
      </c>
      <c r="E1185" s="120" t="s">
        <v>166</v>
      </c>
      <c r="F1185" s="102">
        <v>38</v>
      </c>
      <c r="M1185" s="102">
        <v>6.66</v>
      </c>
      <c r="N1185" s="102">
        <v>26.4</v>
      </c>
    </row>
    <row r="1186" spans="1:14">
      <c r="A1186" s="123">
        <v>44419</v>
      </c>
      <c r="B1186" s="120" t="s">
        <v>365</v>
      </c>
      <c r="C1186" s="120" t="s">
        <v>154</v>
      </c>
      <c r="D1186" s="120" t="s">
        <v>161</v>
      </c>
      <c r="E1186" s="120" t="s">
        <v>166</v>
      </c>
      <c r="F1186" s="102">
        <v>38</v>
      </c>
      <c r="M1186" s="102">
        <v>6.66</v>
      </c>
      <c r="N1186" s="102">
        <v>26.4</v>
      </c>
    </row>
    <row r="1187" spans="1:14">
      <c r="A1187" s="123">
        <v>44419</v>
      </c>
      <c r="B1187" s="120" t="s">
        <v>364</v>
      </c>
      <c r="C1187" s="120" t="s">
        <v>155</v>
      </c>
      <c r="D1187" s="120" t="s">
        <v>161</v>
      </c>
      <c r="E1187" s="120" t="s">
        <v>166</v>
      </c>
      <c r="F1187" s="102">
        <v>38</v>
      </c>
      <c r="M1187" s="102">
        <v>6.66</v>
      </c>
      <c r="N1187" s="102">
        <v>26.4</v>
      </c>
    </row>
    <row r="1188" spans="1:14">
      <c r="A1188" s="123">
        <v>44419</v>
      </c>
      <c r="B1188" s="120" t="s">
        <v>359</v>
      </c>
      <c r="C1188" s="120" t="s">
        <v>154</v>
      </c>
      <c r="D1188" s="120" t="s">
        <v>162</v>
      </c>
      <c r="E1188" s="120" t="s">
        <v>167</v>
      </c>
      <c r="F1188" s="102">
        <v>38</v>
      </c>
      <c r="M1188" s="102">
        <v>7.06</v>
      </c>
      <c r="N1188" s="102">
        <v>18.100000000000001</v>
      </c>
    </row>
    <row r="1189" spans="1:14">
      <c r="A1189" s="123">
        <v>44419</v>
      </c>
      <c r="B1189" s="105" t="s">
        <v>360</v>
      </c>
      <c r="C1189" s="120" t="s">
        <v>155</v>
      </c>
      <c r="D1189" s="120" t="s">
        <v>162</v>
      </c>
      <c r="E1189" s="120" t="s">
        <v>167</v>
      </c>
      <c r="F1189" s="102">
        <v>38</v>
      </c>
      <c r="M1189" s="102">
        <v>7.06</v>
      </c>
      <c r="N1189" s="102">
        <v>18.100000000000001</v>
      </c>
    </row>
    <row r="1190" spans="1:14">
      <c r="A1190" s="123">
        <v>44419</v>
      </c>
      <c r="B1190" s="105" t="s">
        <v>355</v>
      </c>
      <c r="C1190" s="120" t="s">
        <v>155</v>
      </c>
      <c r="D1190" s="120" t="s">
        <v>162</v>
      </c>
      <c r="E1190" s="120" t="s">
        <v>166</v>
      </c>
      <c r="F1190" s="102">
        <v>38</v>
      </c>
      <c r="M1190" s="102">
        <v>6.9</v>
      </c>
      <c r="N1190" s="102">
        <v>23.3</v>
      </c>
    </row>
    <row r="1191" spans="1:14">
      <c r="A1191" s="123">
        <v>44419</v>
      </c>
      <c r="B1191" s="120" t="s">
        <v>354</v>
      </c>
      <c r="C1191" s="120" t="s">
        <v>154</v>
      </c>
      <c r="D1191" s="120" t="s">
        <v>162</v>
      </c>
      <c r="E1191" s="120" t="s">
        <v>166</v>
      </c>
      <c r="F1191" s="102">
        <v>38</v>
      </c>
      <c r="M1191" s="102">
        <v>6.9</v>
      </c>
      <c r="N1191" s="102">
        <v>23.3</v>
      </c>
    </row>
    <row r="1192" spans="1:14">
      <c r="A1192" s="123">
        <v>44419</v>
      </c>
      <c r="B1192" s="105" t="s">
        <v>357</v>
      </c>
      <c r="C1192" s="120" t="s">
        <v>155</v>
      </c>
      <c r="D1192" s="120" t="s">
        <v>162</v>
      </c>
      <c r="E1192" s="120" t="s">
        <v>166</v>
      </c>
      <c r="F1192" s="102">
        <v>38</v>
      </c>
      <c r="M1192" s="102">
        <v>6.9</v>
      </c>
      <c r="N1192" s="102">
        <v>23.3</v>
      </c>
    </row>
    <row r="1193" spans="1:14">
      <c r="A1193" s="123">
        <v>44419</v>
      </c>
      <c r="B1193" s="120" t="s">
        <v>356</v>
      </c>
      <c r="C1193" s="120" t="s">
        <v>154</v>
      </c>
      <c r="D1193" s="120" t="s">
        <v>162</v>
      </c>
      <c r="E1193" s="120" t="s">
        <v>166</v>
      </c>
      <c r="F1193" s="102">
        <v>38</v>
      </c>
      <c r="M1193" s="102">
        <v>6.9</v>
      </c>
      <c r="N1193" s="102">
        <v>23.3</v>
      </c>
    </row>
    <row r="1194" spans="1:14">
      <c r="A1194" s="123">
        <v>44419</v>
      </c>
      <c r="B1194" s="105" t="s">
        <v>350</v>
      </c>
      <c r="C1194" s="120" t="s">
        <v>155</v>
      </c>
      <c r="D1194" s="120" t="s">
        <v>163</v>
      </c>
      <c r="E1194" s="120" t="s">
        <v>166</v>
      </c>
      <c r="F1194" s="102">
        <v>38</v>
      </c>
      <c r="M1194" s="102">
        <v>7.05</v>
      </c>
      <c r="N1194" s="102">
        <v>26.2</v>
      </c>
    </row>
    <row r="1195" spans="1:14">
      <c r="A1195" s="123">
        <v>44419</v>
      </c>
      <c r="B1195" s="120" t="s">
        <v>351</v>
      </c>
      <c r="C1195" s="120" t="s">
        <v>154</v>
      </c>
      <c r="D1195" s="120" t="s">
        <v>163</v>
      </c>
      <c r="E1195" s="120" t="s">
        <v>166</v>
      </c>
      <c r="F1195" s="102">
        <v>38</v>
      </c>
      <c r="M1195" s="102">
        <v>7.05</v>
      </c>
      <c r="N1195" s="102">
        <v>26.2</v>
      </c>
    </row>
    <row r="1196" spans="1:14">
      <c r="A1196" s="123">
        <v>44419</v>
      </c>
      <c r="B1196" s="105" t="s">
        <v>352</v>
      </c>
      <c r="C1196" s="120" t="s">
        <v>155</v>
      </c>
      <c r="D1196" s="120" t="s">
        <v>163</v>
      </c>
      <c r="E1196" s="120" t="s">
        <v>166</v>
      </c>
      <c r="F1196" s="102">
        <v>38</v>
      </c>
      <c r="M1196" s="102">
        <v>7.05</v>
      </c>
      <c r="N1196" s="102">
        <v>26.2</v>
      </c>
    </row>
    <row r="1197" spans="1:14">
      <c r="A1197" s="123">
        <v>44419</v>
      </c>
      <c r="B1197" s="120" t="s">
        <v>353</v>
      </c>
      <c r="C1197" s="120" t="s">
        <v>154</v>
      </c>
      <c r="D1197" s="120" t="s">
        <v>163</v>
      </c>
      <c r="E1197" s="120" t="s">
        <v>166</v>
      </c>
      <c r="F1197" s="102">
        <v>38</v>
      </c>
      <c r="M1197" s="102">
        <v>7.05</v>
      </c>
      <c r="N1197" s="102">
        <v>26.2</v>
      </c>
    </row>
    <row r="1198" spans="1:14">
      <c r="A1198" s="123">
        <v>44419</v>
      </c>
      <c r="B1198" s="105" t="s">
        <v>326</v>
      </c>
      <c r="C1198" s="120" t="s">
        <v>155</v>
      </c>
      <c r="D1198" s="120" t="s">
        <v>163</v>
      </c>
      <c r="E1198" s="120" t="s">
        <v>166</v>
      </c>
      <c r="F1198" s="102">
        <v>38</v>
      </c>
      <c r="M1198" s="102">
        <v>6.96</v>
      </c>
      <c r="N1198" s="102">
        <v>15.9</v>
      </c>
    </row>
    <row r="1199" spans="1:14">
      <c r="A1199" s="123">
        <v>44419</v>
      </c>
      <c r="B1199" s="120" t="s">
        <v>327</v>
      </c>
      <c r="C1199" s="120" t="s">
        <v>154</v>
      </c>
      <c r="D1199" s="120" t="s">
        <v>163</v>
      </c>
      <c r="E1199" s="120" t="s">
        <v>166</v>
      </c>
      <c r="F1199" s="102">
        <v>38</v>
      </c>
      <c r="M1199" s="102">
        <v>6.96</v>
      </c>
      <c r="N1199" s="102">
        <v>15.9</v>
      </c>
    </row>
    <row r="1200" spans="1:14">
      <c r="A1200" s="123">
        <v>44419</v>
      </c>
      <c r="B1200" s="105" t="s">
        <v>328</v>
      </c>
      <c r="C1200" s="120" t="s">
        <v>155</v>
      </c>
      <c r="D1200" s="120" t="s">
        <v>163</v>
      </c>
      <c r="E1200" s="120" t="s">
        <v>166</v>
      </c>
      <c r="F1200" s="102">
        <v>38</v>
      </c>
      <c r="M1200" s="102">
        <v>6.96</v>
      </c>
      <c r="N1200" s="102">
        <v>15.9</v>
      </c>
    </row>
    <row r="1201" spans="1:22">
      <c r="A1201" s="123">
        <v>44419</v>
      </c>
      <c r="B1201" s="120" t="s">
        <v>329</v>
      </c>
      <c r="C1201" s="120" t="s">
        <v>154</v>
      </c>
      <c r="D1201" s="120" t="s">
        <v>163</v>
      </c>
      <c r="E1201" s="120" t="s">
        <v>166</v>
      </c>
      <c r="F1201" s="102">
        <v>38</v>
      </c>
      <c r="M1201" s="102">
        <v>6.96</v>
      </c>
      <c r="N1201" s="102">
        <v>15.9</v>
      </c>
    </row>
    <row r="1202" spans="1:22">
      <c r="A1202" s="123">
        <v>44425</v>
      </c>
      <c r="B1202" s="120" t="s">
        <v>302</v>
      </c>
      <c r="C1202" s="120" t="s">
        <v>155</v>
      </c>
      <c r="D1202" s="120" t="s">
        <v>161</v>
      </c>
      <c r="E1202" s="120" t="s">
        <v>166</v>
      </c>
      <c r="F1202" s="102">
        <v>44</v>
      </c>
      <c r="H1202" s="102">
        <v>1.6</v>
      </c>
    </row>
    <row r="1203" spans="1:22">
      <c r="A1203" s="123">
        <v>44425</v>
      </c>
      <c r="B1203" s="120" t="s">
        <v>303</v>
      </c>
      <c r="C1203" s="120" t="s">
        <v>154</v>
      </c>
      <c r="D1203" s="120" t="s">
        <v>161</v>
      </c>
      <c r="E1203" s="120" t="s">
        <v>166</v>
      </c>
      <c r="F1203" s="102">
        <v>44</v>
      </c>
      <c r="H1203" s="102">
        <v>1.6</v>
      </c>
      <c r="V1203" s="102">
        <v>74.099999999999994</v>
      </c>
    </row>
    <row r="1204" spans="1:22">
      <c r="A1204" s="123">
        <v>44425</v>
      </c>
      <c r="B1204" s="120" t="s">
        <v>305</v>
      </c>
      <c r="C1204" s="120" t="s">
        <v>155</v>
      </c>
      <c r="D1204" s="120" t="s">
        <v>161</v>
      </c>
      <c r="E1204" s="120" t="s">
        <v>166</v>
      </c>
      <c r="F1204" s="102">
        <v>44</v>
      </c>
      <c r="H1204" s="102">
        <v>1.6</v>
      </c>
    </row>
    <row r="1205" spans="1:22">
      <c r="A1205" s="123">
        <v>44425</v>
      </c>
      <c r="B1205" s="120" t="s">
        <v>304</v>
      </c>
      <c r="C1205" s="120" t="s">
        <v>154</v>
      </c>
      <c r="D1205" s="120" t="s">
        <v>161</v>
      </c>
      <c r="E1205" s="120" t="s">
        <v>166</v>
      </c>
      <c r="F1205" s="102">
        <v>44</v>
      </c>
      <c r="H1205" s="102">
        <v>1.6</v>
      </c>
      <c r="V1205" s="102">
        <v>109.9</v>
      </c>
    </row>
    <row r="1206" spans="1:22">
      <c r="A1206" s="123">
        <v>44425</v>
      </c>
      <c r="B1206" s="120" t="s">
        <v>306</v>
      </c>
      <c r="C1206" s="120" t="s">
        <v>154</v>
      </c>
      <c r="D1206" s="120" t="s">
        <v>162</v>
      </c>
      <c r="E1206" s="120" t="s">
        <v>167</v>
      </c>
      <c r="F1206" s="102">
        <v>44</v>
      </c>
      <c r="H1206" s="102">
        <v>1.26</v>
      </c>
      <c r="V1206" s="102">
        <v>133</v>
      </c>
    </row>
    <row r="1207" spans="1:22">
      <c r="A1207" s="123">
        <v>44425</v>
      </c>
      <c r="B1207" s="120" t="s">
        <v>307</v>
      </c>
      <c r="C1207" s="120" t="s">
        <v>155</v>
      </c>
      <c r="D1207" s="120" t="s">
        <v>162</v>
      </c>
      <c r="E1207" s="120" t="s">
        <v>167</v>
      </c>
      <c r="F1207" s="102">
        <v>44</v>
      </c>
      <c r="H1207" s="102">
        <v>1.26</v>
      </c>
    </row>
    <row r="1208" spans="1:22">
      <c r="A1208" s="123">
        <v>44425</v>
      </c>
      <c r="B1208" s="120" t="s">
        <v>308</v>
      </c>
      <c r="C1208" s="120" t="s">
        <v>154</v>
      </c>
      <c r="D1208" s="120" t="s">
        <v>162</v>
      </c>
      <c r="E1208" s="120" t="s">
        <v>167</v>
      </c>
      <c r="F1208" s="102">
        <v>44</v>
      </c>
      <c r="H1208" s="102">
        <v>1.06</v>
      </c>
      <c r="V1208" s="102">
        <v>106.2</v>
      </c>
    </row>
    <row r="1209" spans="1:22">
      <c r="A1209" s="123">
        <v>44425</v>
      </c>
      <c r="B1209" s="120" t="s">
        <v>309</v>
      </c>
      <c r="C1209" s="120" t="s">
        <v>155</v>
      </c>
      <c r="D1209" s="120" t="s">
        <v>162</v>
      </c>
      <c r="E1209" s="120" t="s">
        <v>167</v>
      </c>
      <c r="F1209" s="102">
        <v>44</v>
      </c>
      <c r="H1209" s="102">
        <v>1.06</v>
      </c>
    </row>
    <row r="1210" spans="1:22">
      <c r="A1210" s="123">
        <v>44425</v>
      </c>
      <c r="B1210" s="120" t="s">
        <v>311</v>
      </c>
      <c r="C1210" s="120" t="s">
        <v>154</v>
      </c>
      <c r="D1210" s="120" t="s">
        <v>163</v>
      </c>
      <c r="E1210" s="120" t="s">
        <v>166</v>
      </c>
      <c r="F1210" s="102">
        <v>44</v>
      </c>
      <c r="H1210" s="102">
        <v>0.95</v>
      </c>
      <c r="V1210" s="102">
        <v>136.69999999999999</v>
      </c>
    </row>
    <row r="1211" spans="1:22">
      <c r="A1211" s="123">
        <v>44425</v>
      </c>
      <c r="B1211" s="120" t="s">
        <v>310</v>
      </c>
      <c r="C1211" s="120" t="s">
        <v>155</v>
      </c>
      <c r="D1211" s="120" t="s">
        <v>163</v>
      </c>
      <c r="E1211" s="120" t="s">
        <v>166</v>
      </c>
      <c r="F1211" s="102">
        <v>44</v>
      </c>
      <c r="H1211" s="102">
        <v>0.95</v>
      </c>
    </row>
    <row r="1212" spans="1:22">
      <c r="A1212" s="123">
        <v>44425</v>
      </c>
      <c r="B1212" s="120" t="s">
        <v>313</v>
      </c>
      <c r="C1212" s="120" t="s">
        <v>155</v>
      </c>
      <c r="D1212" s="120" t="s">
        <v>163</v>
      </c>
      <c r="E1212" s="120" t="s">
        <v>166</v>
      </c>
      <c r="F1212" s="102">
        <v>44</v>
      </c>
      <c r="H1212" s="102">
        <v>0.95</v>
      </c>
    </row>
    <row r="1213" spans="1:22">
      <c r="A1213" s="123">
        <v>44425</v>
      </c>
      <c r="B1213" s="120" t="s">
        <v>312</v>
      </c>
      <c r="C1213" s="120" t="s">
        <v>154</v>
      </c>
      <c r="D1213" s="120" t="s">
        <v>163</v>
      </c>
      <c r="E1213" s="120" t="s">
        <v>166</v>
      </c>
      <c r="F1213" s="102">
        <v>44</v>
      </c>
      <c r="H1213" s="102">
        <v>0.95</v>
      </c>
      <c r="V1213" s="102">
        <v>53</v>
      </c>
    </row>
    <row r="1214" spans="1:22">
      <c r="A1214" s="123">
        <v>44425</v>
      </c>
      <c r="B1214" s="120" t="s">
        <v>315</v>
      </c>
      <c r="C1214" s="120" t="s">
        <v>155</v>
      </c>
      <c r="D1214" s="120" t="s">
        <v>161</v>
      </c>
      <c r="E1214" s="120" t="s">
        <v>167</v>
      </c>
      <c r="F1214" s="102">
        <v>44</v>
      </c>
      <c r="H1214" s="102">
        <v>1.01</v>
      </c>
    </row>
    <row r="1215" spans="1:22">
      <c r="A1215" s="123">
        <v>44425</v>
      </c>
      <c r="B1215" s="120" t="s">
        <v>314</v>
      </c>
      <c r="C1215" s="120" t="s">
        <v>154</v>
      </c>
      <c r="D1215" s="120" t="s">
        <v>161</v>
      </c>
      <c r="E1215" s="120" t="s">
        <v>167</v>
      </c>
      <c r="F1215" s="102">
        <v>44</v>
      </c>
      <c r="H1215" s="102">
        <v>1.01</v>
      </c>
      <c r="V1215" s="102">
        <v>129.6</v>
      </c>
    </row>
    <row r="1216" spans="1:22">
      <c r="A1216" s="123">
        <v>44425</v>
      </c>
      <c r="B1216" s="120" t="s">
        <v>317</v>
      </c>
      <c r="C1216" s="120" t="s">
        <v>155</v>
      </c>
      <c r="D1216" s="120" t="s">
        <v>161</v>
      </c>
      <c r="E1216" s="120" t="s">
        <v>167</v>
      </c>
      <c r="F1216" s="102">
        <v>44</v>
      </c>
      <c r="H1216" s="102">
        <v>1</v>
      </c>
    </row>
    <row r="1217" spans="1:22">
      <c r="A1217" s="123">
        <v>44425</v>
      </c>
      <c r="B1217" s="120" t="s">
        <v>316</v>
      </c>
      <c r="C1217" s="120" t="s">
        <v>154</v>
      </c>
      <c r="D1217" s="120" t="s">
        <v>161</v>
      </c>
      <c r="E1217" s="120" t="s">
        <v>167</v>
      </c>
      <c r="F1217" s="102">
        <v>44</v>
      </c>
      <c r="H1217" s="102">
        <v>1</v>
      </c>
      <c r="V1217" s="102">
        <v>134.6</v>
      </c>
    </row>
    <row r="1218" spans="1:22">
      <c r="A1218" s="123">
        <v>44425</v>
      </c>
      <c r="B1218" s="120" t="s">
        <v>294</v>
      </c>
      <c r="C1218" s="120" t="s">
        <v>154</v>
      </c>
      <c r="D1218" s="120" t="s">
        <v>162</v>
      </c>
      <c r="E1218" s="120" t="s">
        <v>166</v>
      </c>
      <c r="F1218" s="102">
        <v>44</v>
      </c>
      <c r="H1218" s="102">
        <v>0.89</v>
      </c>
      <c r="V1218" s="102">
        <v>99.2</v>
      </c>
    </row>
    <row r="1219" spans="1:22">
      <c r="A1219" s="123">
        <v>44425</v>
      </c>
      <c r="B1219" s="120" t="s">
        <v>295</v>
      </c>
      <c r="C1219" s="120" t="s">
        <v>155</v>
      </c>
      <c r="D1219" s="120" t="s">
        <v>162</v>
      </c>
      <c r="E1219" s="120" t="s">
        <v>166</v>
      </c>
      <c r="F1219" s="102">
        <v>44</v>
      </c>
      <c r="H1219" s="102">
        <v>0.89</v>
      </c>
    </row>
    <row r="1220" spans="1:22">
      <c r="A1220" s="123">
        <v>44425</v>
      </c>
      <c r="B1220" s="120" t="s">
        <v>296</v>
      </c>
      <c r="C1220" s="120" t="s">
        <v>155</v>
      </c>
      <c r="D1220" s="120" t="s">
        <v>162</v>
      </c>
      <c r="E1220" s="120" t="s">
        <v>166</v>
      </c>
      <c r="F1220" s="102">
        <v>44</v>
      </c>
      <c r="H1220" s="102">
        <v>0.89</v>
      </c>
    </row>
    <row r="1221" spans="1:22">
      <c r="A1221" s="123">
        <v>44425</v>
      </c>
      <c r="B1221" s="120" t="s">
        <v>297</v>
      </c>
      <c r="C1221" s="120" t="s">
        <v>154</v>
      </c>
      <c r="D1221" s="120" t="s">
        <v>162</v>
      </c>
      <c r="E1221" s="120" t="s">
        <v>166</v>
      </c>
      <c r="F1221" s="102">
        <v>44</v>
      </c>
      <c r="H1221" s="102">
        <v>0.89</v>
      </c>
      <c r="V1221" s="102">
        <v>94.1</v>
      </c>
    </row>
    <row r="1222" spans="1:22">
      <c r="A1222" s="123">
        <v>44425</v>
      </c>
      <c r="B1222" s="120" t="s">
        <v>298</v>
      </c>
      <c r="C1222" s="120" t="s">
        <v>155</v>
      </c>
      <c r="D1222" s="120" t="s">
        <v>163</v>
      </c>
      <c r="E1222" s="120" t="s">
        <v>167</v>
      </c>
      <c r="F1222" s="102">
        <v>44</v>
      </c>
      <c r="H1222" s="102">
        <v>0.98</v>
      </c>
    </row>
    <row r="1223" spans="1:22">
      <c r="A1223" s="123">
        <v>44425</v>
      </c>
      <c r="B1223" s="120" t="s">
        <v>299</v>
      </c>
      <c r="C1223" s="120" t="s">
        <v>154</v>
      </c>
      <c r="D1223" s="120" t="s">
        <v>163</v>
      </c>
      <c r="E1223" s="120" t="s">
        <v>167</v>
      </c>
      <c r="F1223" s="102">
        <v>44</v>
      </c>
      <c r="H1223" s="102">
        <v>0.98</v>
      </c>
      <c r="V1223" s="102">
        <v>158</v>
      </c>
    </row>
    <row r="1224" spans="1:22">
      <c r="A1224" s="123">
        <v>44425</v>
      </c>
      <c r="B1224" s="120" t="s">
        <v>300</v>
      </c>
      <c r="C1224" s="120" t="s">
        <v>155</v>
      </c>
      <c r="D1224" s="120" t="s">
        <v>163</v>
      </c>
      <c r="E1224" s="120" t="s">
        <v>167</v>
      </c>
      <c r="F1224" s="102">
        <v>44</v>
      </c>
      <c r="H1224" s="102">
        <v>1.0900000000000001</v>
      </c>
    </row>
    <row r="1225" spans="1:22">
      <c r="A1225" s="123">
        <v>44425</v>
      </c>
      <c r="B1225" s="120" t="s">
        <v>301</v>
      </c>
      <c r="C1225" s="120" t="s">
        <v>154</v>
      </c>
      <c r="D1225" s="120" t="s">
        <v>163</v>
      </c>
      <c r="E1225" s="120" t="s">
        <v>167</v>
      </c>
      <c r="F1225" s="102">
        <v>44</v>
      </c>
      <c r="H1225" s="102">
        <v>1.0900000000000001</v>
      </c>
      <c r="V1225" s="102">
        <v>29.6</v>
      </c>
    </row>
    <row r="1226" spans="1:22">
      <c r="A1226" s="123">
        <v>44425</v>
      </c>
      <c r="B1226" s="120" t="s">
        <v>342</v>
      </c>
      <c r="C1226" s="120" t="s">
        <v>155</v>
      </c>
      <c r="D1226" s="120" t="s">
        <v>161</v>
      </c>
      <c r="E1226" s="120" t="s">
        <v>166</v>
      </c>
      <c r="F1226" s="102">
        <v>44</v>
      </c>
      <c r="H1226" s="102">
        <v>1.84</v>
      </c>
    </row>
    <row r="1227" spans="1:22">
      <c r="A1227" s="123">
        <v>44425</v>
      </c>
      <c r="B1227" s="120" t="s">
        <v>343</v>
      </c>
      <c r="C1227" s="120" t="s">
        <v>154</v>
      </c>
      <c r="D1227" s="120" t="s">
        <v>161</v>
      </c>
      <c r="E1227" s="120" t="s">
        <v>166</v>
      </c>
      <c r="F1227" s="102">
        <v>44</v>
      </c>
      <c r="H1227" s="102">
        <v>1.84</v>
      </c>
      <c r="V1227" s="102">
        <v>60.6</v>
      </c>
    </row>
    <row r="1228" spans="1:22">
      <c r="A1228" s="123">
        <v>44425</v>
      </c>
      <c r="B1228" s="120" t="s">
        <v>344</v>
      </c>
      <c r="C1228" s="120" t="s">
        <v>155</v>
      </c>
      <c r="D1228" s="120" t="s">
        <v>161</v>
      </c>
      <c r="E1228" s="120" t="s">
        <v>166</v>
      </c>
      <c r="F1228" s="102">
        <v>44</v>
      </c>
      <c r="H1228" s="102">
        <v>1.84</v>
      </c>
    </row>
    <row r="1229" spans="1:22">
      <c r="A1229" s="123">
        <v>44425</v>
      </c>
      <c r="B1229" s="120" t="s">
        <v>345</v>
      </c>
      <c r="C1229" s="120" t="s">
        <v>154</v>
      </c>
      <c r="D1229" s="120" t="s">
        <v>161</v>
      </c>
      <c r="E1229" s="120" t="s">
        <v>166</v>
      </c>
      <c r="F1229" s="102">
        <v>44</v>
      </c>
      <c r="H1229" s="102">
        <v>1.84</v>
      </c>
      <c r="V1229" s="102">
        <v>55.7</v>
      </c>
    </row>
    <row r="1230" spans="1:22">
      <c r="A1230" s="123">
        <v>44425</v>
      </c>
      <c r="B1230" s="120" t="s">
        <v>346</v>
      </c>
      <c r="C1230" s="120" t="s">
        <v>154</v>
      </c>
      <c r="D1230" s="120" t="s">
        <v>162</v>
      </c>
      <c r="E1230" s="120" t="s">
        <v>167</v>
      </c>
      <c r="F1230" s="102">
        <v>44</v>
      </c>
      <c r="H1230" s="102">
        <v>1.26</v>
      </c>
      <c r="V1230" s="102">
        <v>94.8</v>
      </c>
    </row>
    <row r="1231" spans="1:22">
      <c r="A1231" s="123">
        <v>44425</v>
      </c>
      <c r="B1231" s="105" t="s">
        <v>347</v>
      </c>
      <c r="C1231" s="120" t="s">
        <v>155</v>
      </c>
      <c r="D1231" s="120" t="s">
        <v>162</v>
      </c>
      <c r="E1231" s="120" t="s">
        <v>167</v>
      </c>
      <c r="F1231" s="102">
        <v>44</v>
      </c>
      <c r="H1231" s="102">
        <v>1.26</v>
      </c>
    </row>
    <row r="1232" spans="1:22">
      <c r="A1232" s="123">
        <v>44425</v>
      </c>
      <c r="B1232" s="120" t="s">
        <v>348</v>
      </c>
      <c r="C1232" s="120" t="s">
        <v>154</v>
      </c>
      <c r="D1232" s="120" t="s">
        <v>162</v>
      </c>
      <c r="E1232" s="120" t="s">
        <v>167</v>
      </c>
      <c r="F1232" s="102">
        <v>44</v>
      </c>
      <c r="H1232" s="102">
        <v>1.18</v>
      </c>
      <c r="V1232" s="102">
        <v>75.099999999999994</v>
      </c>
    </row>
    <row r="1233" spans="1:22">
      <c r="A1233" s="123">
        <v>44425</v>
      </c>
      <c r="B1233" s="105" t="s">
        <v>349</v>
      </c>
      <c r="C1233" s="120" t="s">
        <v>155</v>
      </c>
      <c r="D1233" s="120" t="s">
        <v>162</v>
      </c>
      <c r="E1233" s="120" t="s">
        <v>167</v>
      </c>
      <c r="F1233" s="102">
        <v>44</v>
      </c>
      <c r="H1233" s="102">
        <v>1.18</v>
      </c>
    </row>
    <row r="1234" spans="1:22">
      <c r="A1234" s="123">
        <v>44425</v>
      </c>
      <c r="B1234" s="120" t="s">
        <v>338</v>
      </c>
      <c r="C1234" s="120" t="s">
        <v>155</v>
      </c>
      <c r="D1234" s="120" t="s">
        <v>163</v>
      </c>
      <c r="E1234" s="120" t="s">
        <v>167</v>
      </c>
      <c r="F1234" s="102">
        <v>44</v>
      </c>
      <c r="H1234" s="102">
        <v>1.01</v>
      </c>
    </row>
    <row r="1235" spans="1:22">
      <c r="A1235" s="123">
        <v>44425</v>
      </c>
      <c r="B1235" s="120" t="s">
        <v>339</v>
      </c>
      <c r="C1235" s="120" t="s">
        <v>154</v>
      </c>
      <c r="D1235" s="120" t="s">
        <v>163</v>
      </c>
      <c r="E1235" s="120" t="s">
        <v>167</v>
      </c>
      <c r="F1235" s="102">
        <v>44</v>
      </c>
      <c r="H1235" s="102">
        <v>1.01</v>
      </c>
      <c r="V1235" s="102">
        <v>112.9</v>
      </c>
    </row>
    <row r="1236" spans="1:22">
      <c r="A1236" s="123">
        <v>44425</v>
      </c>
      <c r="B1236" s="120" t="s">
        <v>341</v>
      </c>
      <c r="C1236" s="120" t="s">
        <v>155</v>
      </c>
      <c r="D1236" s="120" t="s">
        <v>163</v>
      </c>
      <c r="E1236" s="120" t="s">
        <v>167</v>
      </c>
      <c r="F1236" s="102">
        <v>44</v>
      </c>
      <c r="H1236" s="102">
        <v>1.06</v>
      </c>
    </row>
    <row r="1237" spans="1:22">
      <c r="A1237" s="123">
        <v>44425</v>
      </c>
      <c r="B1237" s="120" t="s">
        <v>340</v>
      </c>
      <c r="C1237" s="120" t="s">
        <v>154</v>
      </c>
      <c r="D1237" s="120" t="s">
        <v>163</v>
      </c>
      <c r="E1237" s="120" t="s">
        <v>167</v>
      </c>
      <c r="F1237" s="102">
        <v>44</v>
      </c>
      <c r="H1237" s="102">
        <v>1.06</v>
      </c>
      <c r="V1237" s="102">
        <v>134</v>
      </c>
    </row>
    <row r="1238" spans="1:22">
      <c r="A1238" s="123">
        <v>44425</v>
      </c>
      <c r="B1238" s="120" t="s">
        <v>330</v>
      </c>
      <c r="C1238" s="120" t="s">
        <v>154</v>
      </c>
      <c r="D1238" s="120" t="s">
        <v>161</v>
      </c>
      <c r="E1238" s="120" t="s">
        <v>167</v>
      </c>
      <c r="F1238" s="102">
        <v>44</v>
      </c>
      <c r="H1238" s="102">
        <v>1.23</v>
      </c>
      <c r="V1238" s="102">
        <v>83.6</v>
      </c>
    </row>
    <row r="1239" spans="1:22">
      <c r="A1239" s="123">
        <v>44425</v>
      </c>
      <c r="B1239" s="120" t="s">
        <v>331</v>
      </c>
      <c r="C1239" s="120" t="s">
        <v>155</v>
      </c>
      <c r="D1239" s="120" t="s">
        <v>161</v>
      </c>
      <c r="E1239" s="120" t="s">
        <v>167</v>
      </c>
      <c r="F1239" s="102">
        <v>44</v>
      </c>
      <c r="H1239" s="102">
        <v>1.23</v>
      </c>
    </row>
    <row r="1240" spans="1:22">
      <c r="A1240" s="123">
        <v>44425</v>
      </c>
      <c r="B1240" s="120" t="s">
        <v>332</v>
      </c>
      <c r="C1240" s="120" t="s">
        <v>154</v>
      </c>
      <c r="D1240" s="120" t="s">
        <v>161</v>
      </c>
      <c r="E1240" s="120" t="s">
        <v>167</v>
      </c>
      <c r="F1240" s="102">
        <v>44</v>
      </c>
      <c r="H1240" s="102">
        <v>1.5</v>
      </c>
      <c r="V1240" s="102">
        <v>126.1</v>
      </c>
    </row>
    <row r="1241" spans="1:22">
      <c r="A1241" s="123">
        <v>44425</v>
      </c>
      <c r="B1241" s="120" t="s">
        <v>333</v>
      </c>
      <c r="C1241" s="120" t="s">
        <v>155</v>
      </c>
      <c r="D1241" s="120" t="s">
        <v>161</v>
      </c>
      <c r="E1241" s="120" t="s">
        <v>167</v>
      </c>
      <c r="F1241" s="102">
        <v>44</v>
      </c>
      <c r="H1241" s="102">
        <v>1.5</v>
      </c>
    </row>
    <row r="1242" spans="1:22">
      <c r="A1242" s="123">
        <v>44425</v>
      </c>
      <c r="B1242" s="120" t="s">
        <v>334</v>
      </c>
      <c r="C1242" s="120" t="s">
        <v>155</v>
      </c>
      <c r="D1242" s="120" t="s">
        <v>162</v>
      </c>
      <c r="E1242" s="120" t="s">
        <v>166</v>
      </c>
      <c r="F1242" s="102">
        <v>44</v>
      </c>
      <c r="H1242" s="102">
        <v>1.23</v>
      </c>
    </row>
    <row r="1243" spans="1:22">
      <c r="A1243" s="123">
        <v>44425</v>
      </c>
      <c r="B1243" s="120" t="s">
        <v>335</v>
      </c>
      <c r="C1243" s="120" t="s">
        <v>154</v>
      </c>
      <c r="D1243" s="120" t="s">
        <v>162</v>
      </c>
      <c r="E1243" s="120" t="s">
        <v>166</v>
      </c>
      <c r="F1243" s="102">
        <v>44</v>
      </c>
      <c r="H1243" s="102">
        <v>1.23</v>
      </c>
      <c r="V1243" s="102">
        <v>88.5</v>
      </c>
    </row>
    <row r="1244" spans="1:22">
      <c r="A1244" s="123">
        <v>44425</v>
      </c>
      <c r="B1244" s="120" t="s">
        <v>336</v>
      </c>
      <c r="C1244" s="120" t="s">
        <v>155</v>
      </c>
      <c r="D1244" s="120" t="s">
        <v>162</v>
      </c>
      <c r="E1244" s="120" t="s">
        <v>166</v>
      </c>
      <c r="F1244" s="102">
        <v>44</v>
      </c>
      <c r="H1244" s="102">
        <v>1.23</v>
      </c>
    </row>
    <row r="1245" spans="1:22">
      <c r="A1245" s="123">
        <v>44425</v>
      </c>
      <c r="B1245" s="120" t="s">
        <v>337</v>
      </c>
      <c r="C1245" s="120" t="s">
        <v>154</v>
      </c>
      <c r="D1245" s="120" t="s">
        <v>162</v>
      </c>
      <c r="E1245" s="120" t="s">
        <v>166</v>
      </c>
      <c r="F1245" s="102">
        <v>44</v>
      </c>
      <c r="H1245" s="102">
        <v>1.23</v>
      </c>
      <c r="V1245" s="102">
        <v>86.9</v>
      </c>
    </row>
    <row r="1246" spans="1:22">
      <c r="A1246" s="123">
        <v>44425</v>
      </c>
      <c r="B1246" s="120" t="s">
        <v>373</v>
      </c>
      <c r="C1246" s="120" t="s">
        <v>154</v>
      </c>
      <c r="D1246" s="120" t="s">
        <v>161</v>
      </c>
      <c r="E1246" s="120" t="s">
        <v>167</v>
      </c>
      <c r="F1246" s="102">
        <v>44</v>
      </c>
      <c r="H1246" s="102">
        <v>1.25</v>
      </c>
      <c r="V1246" s="102">
        <v>144.69999999999999</v>
      </c>
    </row>
    <row r="1247" spans="1:22">
      <c r="A1247" s="123">
        <v>44425</v>
      </c>
      <c r="B1247" s="120" t="s">
        <v>372</v>
      </c>
      <c r="C1247" s="120" t="s">
        <v>155</v>
      </c>
      <c r="D1247" s="120" t="s">
        <v>161</v>
      </c>
      <c r="E1247" s="120" t="s">
        <v>167</v>
      </c>
      <c r="F1247" s="102">
        <v>44</v>
      </c>
      <c r="H1247" s="102">
        <v>1.25</v>
      </c>
    </row>
    <row r="1248" spans="1:22">
      <c r="A1248" s="123">
        <v>44425</v>
      </c>
      <c r="B1248" s="120" t="s">
        <v>371</v>
      </c>
      <c r="C1248" s="120" t="s">
        <v>387</v>
      </c>
      <c r="D1248" s="120" t="s">
        <v>161</v>
      </c>
      <c r="E1248" s="120" t="s">
        <v>167</v>
      </c>
      <c r="F1248" s="102">
        <v>44</v>
      </c>
      <c r="H1248" s="102">
        <v>1.04</v>
      </c>
    </row>
    <row r="1249" spans="1:22">
      <c r="A1249" s="123">
        <v>44425</v>
      </c>
      <c r="B1249" s="120" t="s">
        <v>370</v>
      </c>
      <c r="C1249" s="120" t="s">
        <v>154</v>
      </c>
      <c r="D1249" s="120" t="s">
        <v>161</v>
      </c>
      <c r="E1249" s="120" t="s">
        <v>167</v>
      </c>
      <c r="F1249" s="102">
        <v>44</v>
      </c>
      <c r="H1249" s="102">
        <v>1.04</v>
      </c>
      <c r="V1249" s="102">
        <v>131.80000000000001</v>
      </c>
    </row>
    <row r="1250" spans="1:22">
      <c r="A1250" s="123">
        <v>44425</v>
      </c>
      <c r="B1250" s="120" t="s">
        <v>322</v>
      </c>
      <c r="C1250" s="120" t="s">
        <v>155</v>
      </c>
      <c r="D1250" s="120" t="s">
        <v>163</v>
      </c>
      <c r="E1250" s="120" t="s">
        <v>166</v>
      </c>
      <c r="F1250" s="102">
        <v>44</v>
      </c>
      <c r="H1250" s="102">
        <v>1.08</v>
      </c>
    </row>
    <row r="1251" spans="1:22">
      <c r="A1251" s="123">
        <v>44425</v>
      </c>
      <c r="B1251" s="120" t="s">
        <v>323</v>
      </c>
      <c r="C1251" s="120" t="s">
        <v>154</v>
      </c>
      <c r="D1251" s="120" t="s">
        <v>163</v>
      </c>
      <c r="E1251" s="120" t="s">
        <v>166</v>
      </c>
      <c r="F1251" s="102">
        <v>44</v>
      </c>
      <c r="H1251" s="102">
        <v>1.08</v>
      </c>
      <c r="V1251" s="102">
        <v>101.6</v>
      </c>
    </row>
    <row r="1252" spans="1:22">
      <c r="A1252" s="123">
        <v>44425</v>
      </c>
      <c r="B1252" s="120" t="s">
        <v>325</v>
      </c>
      <c r="C1252" s="120" t="s">
        <v>155</v>
      </c>
      <c r="D1252" s="120" t="s">
        <v>163</v>
      </c>
      <c r="E1252" s="120" t="s">
        <v>166</v>
      </c>
      <c r="F1252" s="102">
        <v>44</v>
      </c>
      <c r="H1252" s="102">
        <v>1.08</v>
      </c>
    </row>
    <row r="1253" spans="1:22">
      <c r="A1253" s="123">
        <v>44425</v>
      </c>
      <c r="B1253" s="120" t="s">
        <v>324</v>
      </c>
      <c r="C1253" s="120" t="s">
        <v>154</v>
      </c>
      <c r="D1253" s="120" t="s">
        <v>163</v>
      </c>
      <c r="E1253" s="120" t="s">
        <v>166</v>
      </c>
      <c r="F1253" s="102">
        <v>44</v>
      </c>
      <c r="H1253" s="102">
        <v>1.08</v>
      </c>
      <c r="V1253" s="102">
        <v>89.3</v>
      </c>
    </row>
    <row r="1254" spans="1:22">
      <c r="A1254" s="123">
        <v>44425</v>
      </c>
      <c r="B1254" s="120" t="s">
        <v>361</v>
      </c>
      <c r="C1254" s="120" t="s">
        <v>154</v>
      </c>
      <c r="D1254" s="120" t="s">
        <v>162</v>
      </c>
      <c r="E1254" s="120" t="s">
        <v>167</v>
      </c>
      <c r="F1254" s="102">
        <v>44</v>
      </c>
      <c r="H1254" s="102">
        <v>0.99</v>
      </c>
      <c r="V1254" s="102">
        <v>181.1</v>
      </c>
    </row>
    <row r="1255" spans="1:22">
      <c r="A1255" s="123">
        <v>44425</v>
      </c>
      <c r="B1255" s="105" t="s">
        <v>358</v>
      </c>
      <c r="C1255" s="120" t="s">
        <v>155</v>
      </c>
      <c r="D1255" s="120" t="s">
        <v>162</v>
      </c>
      <c r="E1255" s="120" t="s">
        <v>167</v>
      </c>
      <c r="F1255" s="102">
        <v>44</v>
      </c>
      <c r="H1255" s="102">
        <v>0.99</v>
      </c>
    </row>
    <row r="1256" spans="1:22">
      <c r="A1256" s="123">
        <v>44425</v>
      </c>
      <c r="B1256" s="120" t="s">
        <v>318</v>
      </c>
      <c r="C1256" s="120" t="s">
        <v>154</v>
      </c>
      <c r="D1256" s="120" t="s">
        <v>162</v>
      </c>
      <c r="E1256" s="120" t="s">
        <v>166</v>
      </c>
      <c r="F1256" s="102">
        <v>44</v>
      </c>
      <c r="V1256" s="102">
        <v>98.5</v>
      </c>
    </row>
    <row r="1257" spans="1:22">
      <c r="A1257" s="123">
        <v>44425</v>
      </c>
      <c r="B1257" s="120" t="s">
        <v>319</v>
      </c>
      <c r="C1257" s="120" t="s">
        <v>155</v>
      </c>
      <c r="D1257" s="120" t="s">
        <v>162</v>
      </c>
      <c r="E1257" s="120" t="s">
        <v>166</v>
      </c>
      <c r="F1257" s="102">
        <v>44</v>
      </c>
    </row>
    <row r="1258" spans="1:22">
      <c r="A1258" s="123">
        <v>44425</v>
      </c>
      <c r="B1258" s="120" t="s">
        <v>320</v>
      </c>
      <c r="C1258" s="120" t="s">
        <v>154</v>
      </c>
      <c r="D1258" s="120" t="s">
        <v>162</v>
      </c>
      <c r="E1258" s="120" t="s">
        <v>166</v>
      </c>
      <c r="F1258" s="102">
        <v>44</v>
      </c>
      <c r="V1258" s="102">
        <v>156</v>
      </c>
    </row>
    <row r="1259" spans="1:22">
      <c r="A1259" s="123">
        <v>44425</v>
      </c>
      <c r="B1259" s="120" t="s">
        <v>321</v>
      </c>
      <c r="C1259" s="120" t="s">
        <v>155</v>
      </c>
      <c r="D1259" s="120" t="s">
        <v>162</v>
      </c>
      <c r="E1259" s="120" t="s">
        <v>166</v>
      </c>
      <c r="F1259" s="102">
        <v>44</v>
      </c>
    </row>
    <row r="1260" spans="1:22">
      <c r="A1260" s="123">
        <v>44425</v>
      </c>
      <c r="B1260" s="120" t="s">
        <v>366</v>
      </c>
      <c r="C1260" s="120" t="s">
        <v>155</v>
      </c>
      <c r="D1260" s="120" t="s">
        <v>163</v>
      </c>
      <c r="E1260" s="120" t="s">
        <v>167</v>
      </c>
      <c r="F1260" s="102">
        <v>44</v>
      </c>
    </row>
    <row r="1261" spans="1:22">
      <c r="A1261" s="123">
        <v>44425</v>
      </c>
      <c r="B1261" s="120" t="s">
        <v>367</v>
      </c>
      <c r="C1261" s="120" t="s">
        <v>154</v>
      </c>
      <c r="D1261" s="120" t="s">
        <v>163</v>
      </c>
      <c r="E1261" s="120" t="s">
        <v>167</v>
      </c>
      <c r="F1261" s="102">
        <v>44</v>
      </c>
      <c r="V1261" s="102">
        <v>122.9</v>
      </c>
    </row>
    <row r="1262" spans="1:22">
      <c r="A1262" s="123">
        <v>44425</v>
      </c>
      <c r="B1262" s="120" t="s">
        <v>368</v>
      </c>
      <c r="C1262" s="120" t="s">
        <v>155</v>
      </c>
      <c r="D1262" s="120" t="s">
        <v>163</v>
      </c>
      <c r="E1262" s="120" t="s">
        <v>167</v>
      </c>
      <c r="F1262" s="102">
        <v>44</v>
      </c>
    </row>
    <row r="1263" spans="1:22">
      <c r="A1263" s="123">
        <v>44425</v>
      </c>
      <c r="B1263" s="120" t="s">
        <v>369</v>
      </c>
      <c r="C1263" s="120" t="s">
        <v>154</v>
      </c>
      <c r="D1263" s="120" t="s">
        <v>163</v>
      </c>
      <c r="E1263" s="120" t="s">
        <v>167</v>
      </c>
      <c r="F1263" s="102">
        <v>44</v>
      </c>
      <c r="V1263" s="102">
        <v>110.3</v>
      </c>
    </row>
    <row r="1264" spans="1:22">
      <c r="A1264" s="123">
        <v>44425</v>
      </c>
      <c r="B1264" s="120" t="s">
        <v>363</v>
      </c>
      <c r="C1264" s="120" t="s">
        <v>154</v>
      </c>
      <c r="D1264" s="120" t="s">
        <v>161</v>
      </c>
      <c r="E1264" s="120" t="s">
        <v>166</v>
      </c>
      <c r="F1264" s="102">
        <v>44</v>
      </c>
      <c r="V1264" s="102">
        <v>84.1</v>
      </c>
    </row>
    <row r="1265" spans="1:22">
      <c r="A1265" s="123">
        <v>44425</v>
      </c>
      <c r="B1265" s="120" t="s">
        <v>362</v>
      </c>
      <c r="C1265" s="120" t="s">
        <v>155</v>
      </c>
      <c r="D1265" s="120" t="s">
        <v>161</v>
      </c>
      <c r="E1265" s="120" t="s">
        <v>166</v>
      </c>
      <c r="F1265" s="102">
        <v>44</v>
      </c>
    </row>
    <row r="1266" spans="1:22">
      <c r="A1266" s="123">
        <v>44425</v>
      </c>
      <c r="B1266" s="120" t="s">
        <v>365</v>
      </c>
      <c r="C1266" s="120" t="s">
        <v>154</v>
      </c>
      <c r="D1266" s="120" t="s">
        <v>161</v>
      </c>
      <c r="E1266" s="120" t="s">
        <v>166</v>
      </c>
      <c r="F1266" s="102">
        <v>44</v>
      </c>
      <c r="V1266" s="102">
        <v>121.9</v>
      </c>
    </row>
    <row r="1267" spans="1:22">
      <c r="A1267" s="123">
        <v>44425</v>
      </c>
      <c r="B1267" s="120" t="s">
        <v>364</v>
      </c>
      <c r="C1267" s="120" t="s">
        <v>155</v>
      </c>
      <c r="D1267" s="120" t="s">
        <v>161</v>
      </c>
      <c r="E1267" s="120" t="s">
        <v>166</v>
      </c>
      <c r="F1267" s="102">
        <v>44</v>
      </c>
    </row>
    <row r="1268" spans="1:22">
      <c r="A1268" s="123">
        <v>44425</v>
      </c>
      <c r="B1268" s="120" t="s">
        <v>359</v>
      </c>
      <c r="C1268" s="120" t="s">
        <v>154</v>
      </c>
      <c r="D1268" s="120" t="s">
        <v>162</v>
      </c>
      <c r="E1268" s="120" t="s">
        <v>167</v>
      </c>
      <c r="F1268" s="102">
        <v>44</v>
      </c>
      <c r="V1268" s="102">
        <v>124.7</v>
      </c>
    </row>
    <row r="1269" spans="1:22">
      <c r="A1269" s="123">
        <v>44425</v>
      </c>
      <c r="B1269" s="105" t="s">
        <v>360</v>
      </c>
      <c r="C1269" s="120" t="s">
        <v>155</v>
      </c>
      <c r="D1269" s="120" t="s">
        <v>162</v>
      </c>
      <c r="E1269" s="120" t="s">
        <v>167</v>
      </c>
      <c r="F1269" s="102">
        <v>44</v>
      </c>
    </row>
    <row r="1270" spans="1:22">
      <c r="A1270" s="123">
        <v>44425</v>
      </c>
      <c r="B1270" s="105" t="s">
        <v>355</v>
      </c>
      <c r="C1270" s="120" t="s">
        <v>155</v>
      </c>
      <c r="D1270" s="120" t="s">
        <v>162</v>
      </c>
      <c r="E1270" s="120" t="s">
        <v>166</v>
      </c>
      <c r="F1270" s="102">
        <v>44</v>
      </c>
    </row>
    <row r="1271" spans="1:22">
      <c r="A1271" s="123">
        <v>44425</v>
      </c>
      <c r="B1271" s="120" t="s">
        <v>354</v>
      </c>
      <c r="C1271" s="120" t="s">
        <v>154</v>
      </c>
      <c r="D1271" s="120" t="s">
        <v>162</v>
      </c>
      <c r="E1271" s="120" t="s">
        <v>166</v>
      </c>
      <c r="F1271" s="102">
        <v>44</v>
      </c>
      <c r="V1271" s="102">
        <v>116.8</v>
      </c>
    </row>
    <row r="1272" spans="1:22">
      <c r="A1272" s="123">
        <v>44425</v>
      </c>
      <c r="B1272" s="105" t="s">
        <v>357</v>
      </c>
      <c r="C1272" s="120" t="s">
        <v>155</v>
      </c>
      <c r="D1272" s="120" t="s">
        <v>162</v>
      </c>
      <c r="E1272" s="120" t="s">
        <v>166</v>
      </c>
      <c r="F1272" s="102">
        <v>44</v>
      </c>
    </row>
    <row r="1273" spans="1:22">
      <c r="A1273" s="123">
        <v>44425</v>
      </c>
      <c r="B1273" s="120" t="s">
        <v>356</v>
      </c>
      <c r="C1273" s="120" t="s">
        <v>154</v>
      </c>
      <c r="D1273" s="120" t="s">
        <v>162</v>
      </c>
      <c r="E1273" s="120" t="s">
        <v>166</v>
      </c>
      <c r="F1273" s="102">
        <v>44</v>
      </c>
      <c r="V1273" s="102">
        <v>122.7</v>
      </c>
    </row>
    <row r="1274" spans="1:22">
      <c r="A1274" s="123">
        <v>44425</v>
      </c>
      <c r="B1274" s="105" t="s">
        <v>350</v>
      </c>
      <c r="C1274" s="120" t="s">
        <v>155</v>
      </c>
      <c r="D1274" s="120" t="s">
        <v>163</v>
      </c>
      <c r="E1274" s="120" t="s">
        <v>166</v>
      </c>
      <c r="F1274" s="102">
        <v>44</v>
      </c>
    </row>
    <row r="1275" spans="1:22">
      <c r="A1275" s="123">
        <v>44425</v>
      </c>
      <c r="B1275" s="120" t="s">
        <v>351</v>
      </c>
      <c r="C1275" s="120" t="s">
        <v>154</v>
      </c>
      <c r="D1275" s="120" t="s">
        <v>163</v>
      </c>
      <c r="E1275" s="120" t="s">
        <v>166</v>
      </c>
      <c r="F1275" s="102">
        <v>44</v>
      </c>
      <c r="V1275" s="102">
        <v>116.8</v>
      </c>
    </row>
    <row r="1276" spans="1:22">
      <c r="A1276" s="123">
        <v>44425</v>
      </c>
      <c r="B1276" s="105" t="s">
        <v>352</v>
      </c>
      <c r="C1276" s="120" t="s">
        <v>155</v>
      </c>
      <c r="D1276" s="120" t="s">
        <v>163</v>
      </c>
      <c r="E1276" s="120" t="s">
        <v>166</v>
      </c>
      <c r="F1276" s="102">
        <v>44</v>
      </c>
    </row>
    <row r="1277" spans="1:22">
      <c r="A1277" s="123">
        <v>44425</v>
      </c>
      <c r="B1277" s="120" t="s">
        <v>353</v>
      </c>
      <c r="C1277" s="120" t="s">
        <v>154</v>
      </c>
      <c r="D1277" s="120" t="s">
        <v>163</v>
      </c>
      <c r="E1277" s="120" t="s">
        <v>166</v>
      </c>
      <c r="F1277" s="102">
        <v>44</v>
      </c>
      <c r="V1277" s="102">
        <v>160.30000000000001</v>
      </c>
    </row>
    <row r="1278" spans="1:22">
      <c r="A1278" s="123">
        <v>44425</v>
      </c>
      <c r="B1278" s="105" t="s">
        <v>326</v>
      </c>
      <c r="C1278" s="120" t="s">
        <v>155</v>
      </c>
      <c r="D1278" s="120" t="s">
        <v>163</v>
      </c>
      <c r="E1278" s="120" t="s">
        <v>166</v>
      </c>
      <c r="F1278" s="102">
        <v>44</v>
      </c>
    </row>
    <row r="1279" spans="1:22">
      <c r="A1279" s="123">
        <v>44425</v>
      </c>
      <c r="B1279" s="120" t="s">
        <v>327</v>
      </c>
      <c r="C1279" s="120" t="s">
        <v>154</v>
      </c>
      <c r="D1279" s="120" t="s">
        <v>163</v>
      </c>
      <c r="E1279" s="120" t="s">
        <v>166</v>
      </c>
      <c r="F1279" s="102">
        <v>44</v>
      </c>
      <c r="V1279" s="102">
        <v>160.1</v>
      </c>
    </row>
    <row r="1280" spans="1:22">
      <c r="A1280" s="123">
        <v>44425</v>
      </c>
      <c r="B1280" s="105" t="s">
        <v>328</v>
      </c>
      <c r="C1280" s="120" t="s">
        <v>155</v>
      </c>
      <c r="D1280" s="120" t="s">
        <v>163</v>
      </c>
      <c r="E1280" s="120" t="s">
        <v>166</v>
      </c>
      <c r="F1280" s="102">
        <v>44</v>
      </c>
    </row>
    <row r="1281" spans="1:22">
      <c r="A1281" s="123">
        <v>44425</v>
      </c>
      <c r="B1281" s="120" t="s">
        <v>329</v>
      </c>
      <c r="C1281" s="120" t="s">
        <v>154</v>
      </c>
      <c r="D1281" s="120" t="s">
        <v>163</v>
      </c>
      <c r="E1281" s="120" t="s">
        <v>166</v>
      </c>
      <c r="F1281" s="102">
        <v>44</v>
      </c>
      <c r="V1281" s="102">
        <v>112.7</v>
      </c>
    </row>
    <row r="1282" spans="1:22">
      <c r="A1282" s="123">
        <v>44428</v>
      </c>
      <c r="B1282" s="120" t="s">
        <v>302</v>
      </c>
      <c r="C1282" s="120" t="s">
        <v>155</v>
      </c>
      <c r="D1282" s="120" t="s">
        <v>161</v>
      </c>
      <c r="E1282" s="120" t="s">
        <v>166</v>
      </c>
      <c r="F1282" s="102">
        <v>47</v>
      </c>
    </row>
    <row r="1283" spans="1:22">
      <c r="A1283" s="123">
        <v>44428</v>
      </c>
      <c r="B1283" s="120" t="s">
        <v>303</v>
      </c>
      <c r="C1283" s="120" t="s">
        <v>154</v>
      </c>
      <c r="D1283" s="120" t="s">
        <v>161</v>
      </c>
      <c r="E1283" s="120" t="s">
        <v>166</v>
      </c>
      <c r="F1283" s="102">
        <v>47</v>
      </c>
    </row>
    <row r="1284" spans="1:22">
      <c r="A1284" s="123">
        <v>44428</v>
      </c>
      <c r="B1284" s="120" t="s">
        <v>305</v>
      </c>
      <c r="C1284" s="120" t="s">
        <v>155</v>
      </c>
      <c r="D1284" s="120" t="s">
        <v>161</v>
      </c>
      <c r="E1284" s="120" t="s">
        <v>166</v>
      </c>
      <c r="F1284" s="102">
        <v>47</v>
      </c>
    </row>
    <row r="1285" spans="1:22">
      <c r="A1285" s="123">
        <v>44428</v>
      </c>
      <c r="B1285" s="120" t="s">
        <v>304</v>
      </c>
      <c r="C1285" s="120" t="s">
        <v>154</v>
      </c>
      <c r="D1285" s="120" t="s">
        <v>161</v>
      </c>
      <c r="E1285" s="120" t="s">
        <v>166</v>
      </c>
      <c r="F1285" s="102">
        <v>47</v>
      </c>
    </row>
    <row r="1286" spans="1:22">
      <c r="A1286" s="123">
        <v>44428</v>
      </c>
      <c r="B1286" s="120" t="s">
        <v>306</v>
      </c>
      <c r="C1286" s="120" t="s">
        <v>154</v>
      </c>
      <c r="D1286" s="120" t="s">
        <v>162</v>
      </c>
      <c r="E1286" s="120" t="s">
        <v>167</v>
      </c>
      <c r="F1286" s="102">
        <v>47</v>
      </c>
    </row>
    <row r="1287" spans="1:22">
      <c r="A1287" s="123">
        <v>44428</v>
      </c>
      <c r="B1287" s="120" t="s">
        <v>307</v>
      </c>
      <c r="C1287" s="120" t="s">
        <v>155</v>
      </c>
      <c r="D1287" s="120" t="s">
        <v>162</v>
      </c>
      <c r="E1287" s="120" t="s">
        <v>167</v>
      </c>
      <c r="F1287" s="102">
        <v>47</v>
      </c>
    </row>
    <row r="1288" spans="1:22">
      <c r="A1288" s="123">
        <v>44428</v>
      </c>
      <c r="B1288" s="120" t="s">
        <v>308</v>
      </c>
      <c r="C1288" s="120" t="s">
        <v>154</v>
      </c>
      <c r="D1288" s="120" t="s">
        <v>162</v>
      </c>
      <c r="E1288" s="120" t="s">
        <v>167</v>
      </c>
      <c r="F1288" s="102">
        <v>47</v>
      </c>
    </row>
    <row r="1289" spans="1:22">
      <c r="A1289" s="123">
        <v>44428</v>
      </c>
      <c r="B1289" s="120" t="s">
        <v>309</v>
      </c>
      <c r="C1289" s="120" t="s">
        <v>155</v>
      </c>
      <c r="D1289" s="120" t="s">
        <v>162</v>
      </c>
      <c r="E1289" s="120" t="s">
        <v>167</v>
      </c>
      <c r="F1289" s="102">
        <v>47</v>
      </c>
    </row>
    <row r="1290" spans="1:22">
      <c r="A1290" s="123">
        <v>44428</v>
      </c>
      <c r="B1290" s="120" t="s">
        <v>311</v>
      </c>
      <c r="C1290" s="120" t="s">
        <v>154</v>
      </c>
      <c r="D1290" s="120" t="s">
        <v>163</v>
      </c>
      <c r="E1290" s="120" t="s">
        <v>166</v>
      </c>
      <c r="F1290" s="102">
        <v>47</v>
      </c>
    </row>
    <row r="1291" spans="1:22">
      <c r="A1291" s="123">
        <v>44428</v>
      </c>
      <c r="B1291" s="120" t="s">
        <v>310</v>
      </c>
      <c r="C1291" s="120" t="s">
        <v>155</v>
      </c>
      <c r="D1291" s="120" t="s">
        <v>163</v>
      </c>
      <c r="E1291" s="120" t="s">
        <v>166</v>
      </c>
      <c r="F1291" s="102">
        <v>47</v>
      </c>
    </row>
    <row r="1292" spans="1:22">
      <c r="A1292" s="123">
        <v>44428</v>
      </c>
      <c r="B1292" s="120" t="s">
        <v>313</v>
      </c>
      <c r="C1292" s="120" t="s">
        <v>155</v>
      </c>
      <c r="D1292" s="120" t="s">
        <v>163</v>
      </c>
      <c r="E1292" s="120" t="s">
        <v>166</v>
      </c>
      <c r="F1292" s="102">
        <v>47</v>
      </c>
    </row>
    <row r="1293" spans="1:22">
      <c r="A1293" s="123">
        <v>44428</v>
      </c>
      <c r="B1293" s="120" t="s">
        <v>312</v>
      </c>
      <c r="C1293" s="120" t="s">
        <v>154</v>
      </c>
      <c r="D1293" s="120" t="s">
        <v>163</v>
      </c>
      <c r="E1293" s="120" t="s">
        <v>166</v>
      </c>
      <c r="F1293" s="102">
        <v>47</v>
      </c>
    </row>
    <row r="1294" spans="1:22">
      <c r="A1294" s="123">
        <v>44428</v>
      </c>
      <c r="B1294" s="120" t="s">
        <v>315</v>
      </c>
      <c r="C1294" s="120" t="s">
        <v>155</v>
      </c>
      <c r="D1294" s="120" t="s">
        <v>161</v>
      </c>
      <c r="E1294" s="120" t="s">
        <v>167</v>
      </c>
      <c r="F1294" s="102">
        <v>47</v>
      </c>
    </row>
    <row r="1295" spans="1:22">
      <c r="A1295" s="123">
        <v>44428</v>
      </c>
      <c r="B1295" s="120" t="s">
        <v>314</v>
      </c>
      <c r="C1295" s="120" t="s">
        <v>154</v>
      </c>
      <c r="D1295" s="120" t="s">
        <v>161</v>
      </c>
      <c r="E1295" s="120" t="s">
        <v>167</v>
      </c>
      <c r="F1295" s="102">
        <v>47</v>
      </c>
    </row>
    <row r="1296" spans="1:22">
      <c r="A1296" s="123">
        <v>44428</v>
      </c>
      <c r="B1296" s="120" t="s">
        <v>317</v>
      </c>
      <c r="C1296" s="120" t="s">
        <v>155</v>
      </c>
      <c r="D1296" s="120" t="s">
        <v>161</v>
      </c>
      <c r="E1296" s="120" t="s">
        <v>167</v>
      </c>
      <c r="F1296" s="102">
        <v>47</v>
      </c>
    </row>
    <row r="1297" spans="1:6">
      <c r="A1297" s="123">
        <v>44428</v>
      </c>
      <c r="B1297" s="120" t="s">
        <v>316</v>
      </c>
      <c r="C1297" s="120" t="s">
        <v>154</v>
      </c>
      <c r="D1297" s="120" t="s">
        <v>161</v>
      </c>
      <c r="E1297" s="120" t="s">
        <v>167</v>
      </c>
      <c r="F1297" s="102">
        <v>47</v>
      </c>
    </row>
    <row r="1298" spans="1:6">
      <c r="A1298" s="123">
        <v>44428</v>
      </c>
      <c r="B1298" s="120" t="s">
        <v>294</v>
      </c>
      <c r="C1298" s="120" t="s">
        <v>154</v>
      </c>
      <c r="D1298" s="120" t="s">
        <v>162</v>
      </c>
      <c r="E1298" s="120" t="s">
        <v>166</v>
      </c>
      <c r="F1298" s="102">
        <v>47</v>
      </c>
    </row>
    <row r="1299" spans="1:6">
      <c r="A1299" s="123">
        <v>44428</v>
      </c>
      <c r="B1299" s="120" t="s">
        <v>295</v>
      </c>
      <c r="C1299" s="120" t="s">
        <v>155</v>
      </c>
      <c r="D1299" s="120" t="s">
        <v>162</v>
      </c>
      <c r="E1299" s="120" t="s">
        <v>166</v>
      </c>
      <c r="F1299" s="102">
        <v>47</v>
      </c>
    </row>
    <row r="1300" spans="1:6">
      <c r="A1300" s="123">
        <v>44428</v>
      </c>
      <c r="B1300" s="120" t="s">
        <v>296</v>
      </c>
      <c r="C1300" s="120" t="s">
        <v>155</v>
      </c>
      <c r="D1300" s="120" t="s">
        <v>162</v>
      </c>
      <c r="E1300" s="120" t="s">
        <v>166</v>
      </c>
      <c r="F1300" s="102">
        <v>47</v>
      </c>
    </row>
    <row r="1301" spans="1:6">
      <c r="A1301" s="123">
        <v>44428</v>
      </c>
      <c r="B1301" s="120" t="s">
        <v>297</v>
      </c>
      <c r="C1301" s="120" t="s">
        <v>154</v>
      </c>
      <c r="D1301" s="120" t="s">
        <v>162</v>
      </c>
      <c r="E1301" s="120" t="s">
        <v>166</v>
      </c>
      <c r="F1301" s="102">
        <v>47</v>
      </c>
    </row>
    <row r="1302" spans="1:6">
      <c r="A1302" s="123">
        <v>44428</v>
      </c>
      <c r="B1302" s="120" t="s">
        <v>298</v>
      </c>
      <c r="C1302" s="120" t="s">
        <v>155</v>
      </c>
      <c r="D1302" s="120" t="s">
        <v>163</v>
      </c>
      <c r="E1302" s="120" t="s">
        <v>167</v>
      </c>
      <c r="F1302" s="102">
        <v>47</v>
      </c>
    </row>
    <row r="1303" spans="1:6">
      <c r="A1303" s="123">
        <v>44428</v>
      </c>
      <c r="B1303" s="120" t="s">
        <v>299</v>
      </c>
      <c r="C1303" s="120" t="s">
        <v>154</v>
      </c>
      <c r="D1303" s="120" t="s">
        <v>163</v>
      </c>
      <c r="E1303" s="120" t="s">
        <v>167</v>
      </c>
      <c r="F1303" s="102">
        <v>47</v>
      </c>
    </row>
    <row r="1304" spans="1:6">
      <c r="A1304" s="123">
        <v>44428</v>
      </c>
      <c r="B1304" s="120" t="s">
        <v>300</v>
      </c>
      <c r="C1304" s="120" t="s">
        <v>155</v>
      </c>
      <c r="D1304" s="120" t="s">
        <v>163</v>
      </c>
      <c r="E1304" s="120" t="s">
        <v>167</v>
      </c>
      <c r="F1304" s="102">
        <v>47</v>
      </c>
    </row>
    <row r="1305" spans="1:6">
      <c r="A1305" s="123">
        <v>44428</v>
      </c>
      <c r="B1305" s="120" t="s">
        <v>301</v>
      </c>
      <c r="C1305" s="120" t="s">
        <v>154</v>
      </c>
      <c r="D1305" s="120" t="s">
        <v>163</v>
      </c>
      <c r="E1305" s="120" t="s">
        <v>167</v>
      </c>
      <c r="F1305" s="102">
        <v>47</v>
      </c>
    </row>
    <row r="1306" spans="1:6">
      <c r="A1306" s="123">
        <v>44428</v>
      </c>
      <c r="B1306" s="120" t="s">
        <v>342</v>
      </c>
      <c r="C1306" s="120" t="s">
        <v>155</v>
      </c>
      <c r="D1306" s="120" t="s">
        <v>161</v>
      </c>
      <c r="E1306" s="120" t="s">
        <v>166</v>
      </c>
      <c r="F1306" s="102">
        <v>47</v>
      </c>
    </row>
    <row r="1307" spans="1:6">
      <c r="A1307" s="123">
        <v>44428</v>
      </c>
      <c r="B1307" s="120" t="s">
        <v>343</v>
      </c>
      <c r="C1307" s="120" t="s">
        <v>154</v>
      </c>
      <c r="D1307" s="120" t="s">
        <v>161</v>
      </c>
      <c r="E1307" s="120" t="s">
        <v>166</v>
      </c>
      <c r="F1307" s="102">
        <v>47</v>
      </c>
    </row>
    <row r="1308" spans="1:6">
      <c r="A1308" s="123">
        <v>44428</v>
      </c>
      <c r="B1308" s="120" t="s">
        <v>344</v>
      </c>
      <c r="C1308" s="120" t="s">
        <v>155</v>
      </c>
      <c r="D1308" s="120" t="s">
        <v>161</v>
      </c>
      <c r="E1308" s="120" t="s">
        <v>166</v>
      </c>
      <c r="F1308" s="102">
        <v>47</v>
      </c>
    </row>
    <row r="1309" spans="1:6">
      <c r="A1309" s="123">
        <v>44428</v>
      </c>
      <c r="B1309" s="120" t="s">
        <v>345</v>
      </c>
      <c r="C1309" s="120" t="s">
        <v>154</v>
      </c>
      <c r="D1309" s="120" t="s">
        <v>161</v>
      </c>
      <c r="E1309" s="120" t="s">
        <v>166</v>
      </c>
      <c r="F1309" s="102">
        <v>47</v>
      </c>
    </row>
    <row r="1310" spans="1:6">
      <c r="A1310" s="123">
        <v>44428</v>
      </c>
      <c r="B1310" s="120" t="s">
        <v>346</v>
      </c>
      <c r="C1310" s="120" t="s">
        <v>154</v>
      </c>
      <c r="D1310" s="120" t="s">
        <v>162</v>
      </c>
      <c r="E1310" s="120" t="s">
        <v>167</v>
      </c>
      <c r="F1310" s="102">
        <v>47</v>
      </c>
    </row>
    <row r="1311" spans="1:6">
      <c r="A1311" s="123">
        <v>44428</v>
      </c>
      <c r="B1311" s="105" t="s">
        <v>347</v>
      </c>
      <c r="C1311" s="120" t="s">
        <v>155</v>
      </c>
      <c r="D1311" s="120" t="s">
        <v>162</v>
      </c>
      <c r="E1311" s="120" t="s">
        <v>167</v>
      </c>
      <c r="F1311" s="102">
        <v>47</v>
      </c>
    </row>
    <row r="1312" spans="1:6">
      <c r="A1312" s="123">
        <v>44428</v>
      </c>
      <c r="B1312" s="120" t="s">
        <v>348</v>
      </c>
      <c r="C1312" s="120" t="s">
        <v>154</v>
      </c>
      <c r="D1312" s="120" t="s">
        <v>162</v>
      </c>
      <c r="E1312" s="120" t="s">
        <v>167</v>
      </c>
      <c r="F1312" s="102">
        <v>47</v>
      </c>
    </row>
    <row r="1313" spans="1:6">
      <c r="A1313" s="123">
        <v>44428</v>
      </c>
      <c r="B1313" s="105" t="s">
        <v>349</v>
      </c>
      <c r="C1313" s="120" t="s">
        <v>155</v>
      </c>
      <c r="D1313" s="120" t="s">
        <v>162</v>
      </c>
      <c r="E1313" s="120" t="s">
        <v>167</v>
      </c>
      <c r="F1313" s="102">
        <v>47</v>
      </c>
    </row>
    <row r="1314" spans="1:6">
      <c r="A1314" s="123">
        <v>44428</v>
      </c>
      <c r="B1314" s="120" t="s">
        <v>338</v>
      </c>
      <c r="C1314" s="120" t="s">
        <v>155</v>
      </c>
      <c r="D1314" s="120" t="s">
        <v>163</v>
      </c>
      <c r="E1314" s="120" t="s">
        <v>167</v>
      </c>
      <c r="F1314" s="102">
        <v>47</v>
      </c>
    </row>
    <row r="1315" spans="1:6">
      <c r="A1315" s="123">
        <v>44428</v>
      </c>
      <c r="B1315" s="120" t="s">
        <v>339</v>
      </c>
      <c r="C1315" s="120" t="s">
        <v>154</v>
      </c>
      <c r="D1315" s="120" t="s">
        <v>163</v>
      </c>
      <c r="E1315" s="120" t="s">
        <v>167</v>
      </c>
      <c r="F1315" s="102">
        <v>47</v>
      </c>
    </row>
    <row r="1316" spans="1:6">
      <c r="A1316" s="123">
        <v>44428</v>
      </c>
      <c r="B1316" s="120" t="s">
        <v>341</v>
      </c>
      <c r="C1316" s="120" t="s">
        <v>155</v>
      </c>
      <c r="D1316" s="120" t="s">
        <v>163</v>
      </c>
      <c r="E1316" s="120" t="s">
        <v>167</v>
      </c>
      <c r="F1316" s="102">
        <v>47</v>
      </c>
    </row>
    <row r="1317" spans="1:6">
      <c r="A1317" s="123">
        <v>44428</v>
      </c>
      <c r="B1317" s="120" t="s">
        <v>340</v>
      </c>
      <c r="C1317" s="120" t="s">
        <v>154</v>
      </c>
      <c r="D1317" s="120" t="s">
        <v>163</v>
      </c>
      <c r="E1317" s="120" t="s">
        <v>167</v>
      </c>
      <c r="F1317" s="102">
        <v>47</v>
      </c>
    </row>
    <row r="1318" spans="1:6">
      <c r="A1318" s="123">
        <v>44428</v>
      </c>
      <c r="B1318" s="120" t="s">
        <v>330</v>
      </c>
      <c r="C1318" s="120" t="s">
        <v>154</v>
      </c>
      <c r="D1318" s="120" t="s">
        <v>161</v>
      </c>
      <c r="E1318" s="120" t="s">
        <v>167</v>
      </c>
      <c r="F1318" s="102">
        <v>47</v>
      </c>
    </row>
    <row r="1319" spans="1:6">
      <c r="A1319" s="123">
        <v>44428</v>
      </c>
      <c r="B1319" s="120" t="s">
        <v>331</v>
      </c>
      <c r="C1319" s="120" t="s">
        <v>155</v>
      </c>
      <c r="D1319" s="120" t="s">
        <v>161</v>
      </c>
      <c r="E1319" s="120" t="s">
        <v>167</v>
      </c>
      <c r="F1319" s="102">
        <v>47</v>
      </c>
    </row>
    <row r="1320" spans="1:6">
      <c r="A1320" s="123">
        <v>44428</v>
      </c>
      <c r="B1320" s="120" t="s">
        <v>332</v>
      </c>
      <c r="C1320" s="120" t="s">
        <v>154</v>
      </c>
      <c r="D1320" s="120" t="s">
        <v>161</v>
      </c>
      <c r="E1320" s="120" t="s">
        <v>167</v>
      </c>
      <c r="F1320" s="102">
        <v>47</v>
      </c>
    </row>
    <row r="1321" spans="1:6">
      <c r="A1321" s="123">
        <v>44428</v>
      </c>
      <c r="B1321" s="120" t="s">
        <v>333</v>
      </c>
      <c r="C1321" s="120" t="s">
        <v>155</v>
      </c>
      <c r="D1321" s="120" t="s">
        <v>161</v>
      </c>
      <c r="E1321" s="120" t="s">
        <v>167</v>
      </c>
      <c r="F1321" s="102">
        <v>47</v>
      </c>
    </row>
    <row r="1322" spans="1:6">
      <c r="A1322" s="123">
        <v>44428</v>
      </c>
      <c r="B1322" s="120" t="s">
        <v>334</v>
      </c>
      <c r="C1322" s="120" t="s">
        <v>155</v>
      </c>
      <c r="D1322" s="120" t="s">
        <v>162</v>
      </c>
      <c r="E1322" s="120" t="s">
        <v>166</v>
      </c>
      <c r="F1322" s="102">
        <v>47</v>
      </c>
    </row>
    <row r="1323" spans="1:6">
      <c r="A1323" s="123">
        <v>44428</v>
      </c>
      <c r="B1323" s="120" t="s">
        <v>335</v>
      </c>
      <c r="C1323" s="120" t="s">
        <v>154</v>
      </c>
      <c r="D1323" s="120" t="s">
        <v>162</v>
      </c>
      <c r="E1323" s="120" t="s">
        <v>166</v>
      </c>
      <c r="F1323" s="102">
        <v>47</v>
      </c>
    </row>
    <row r="1324" spans="1:6">
      <c r="A1324" s="123">
        <v>44428</v>
      </c>
      <c r="B1324" s="120" t="s">
        <v>336</v>
      </c>
      <c r="C1324" s="120" t="s">
        <v>155</v>
      </c>
      <c r="D1324" s="120" t="s">
        <v>162</v>
      </c>
      <c r="E1324" s="120" t="s">
        <v>166</v>
      </c>
      <c r="F1324" s="102">
        <v>47</v>
      </c>
    </row>
    <row r="1325" spans="1:6">
      <c r="A1325" s="123">
        <v>44428</v>
      </c>
      <c r="B1325" s="120" t="s">
        <v>337</v>
      </c>
      <c r="C1325" s="120" t="s">
        <v>154</v>
      </c>
      <c r="D1325" s="120" t="s">
        <v>162</v>
      </c>
      <c r="E1325" s="120" t="s">
        <v>166</v>
      </c>
      <c r="F1325" s="102">
        <v>47</v>
      </c>
    </row>
    <row r="1326" spans="1:6">
      <c r="A1326" s="123">
        <v>44428</v>
      </c>
      <c r="B1326" s="120" t="s">
        <v>373</v>
      </c>
      <c r="C1326" s="120" t="s">
        <v>154</v>
      </c>
      <c r="D1326" s="120" t="s">
        <v>161</v>
      </c>
      <c r="E1326" s="120" t="s">
        <v>167</v>
      </c>
      <c r="F1326" s="102">
        <v>47</v>
      </c>
    </row>
    <row r="1327" spans="1:6">
      <c r="A1327" s="123">
        <v>44428</v>
      </c>
      <c r="B1327" s="120" t="s">
        <v>372</v>
      </c>
      <c r="C1327" s="120" t="s">
        <v>155</v>
      </c>
      <c r="D1327" s="120" t="s">
        <v>161</v>
      </c>
      <c r="E1327" s="120" t="s">
        <v>167</v>
      </c>
      <c r="F1327" s="102">
        <v>47</v>
      </c>
    </row>
    <row r="1328" spans="1:6">
      <c r="A1328" s="123">
        <v>44428</v>
      </c>
      <c r="B1328" s="120" t="s">
        <v>371</v>
      </c>
      <c r="C1328" s="120" t="s">
        <v>387</v>
      </c>
      <c r="D1328" s="120" t="s">
        <v>161</v>
      </c>
      <c r="E1328" s="120" t="s">
        <v>167</v>
      </c>
      <c r="F1328" s="102">
        <v>47</v>
      </c>
    </row>
    <row r="1329" spans="1:6">
      <c r="A1329" s="123">
        <v>44428</v>
      </c>
      <c r="B1329" s="120" t="s">
        <v>370</v>
      </c>
      <c r="C1329" s="120" t="s">
        <v>154</v>
      </c>
      <c r="D1329" s="120" t="s">
        <v>161</v>
      </c>
      <c r="E1329" s="120" t="s">
        <v>167</v>
      </c>
      <c r="F1329" s="102">
        <v>47</v>
      </c>
    </row>
    <row r="1330" spans="1:6">
      <c r="A1330" s="123">
        <v>44428</v>
      </c>
      <c r="B1330" s="120" t="s">
        <v>322</v>
      </c>
      <c r="C1330" s="120" t="s">
        <v>155</v>
      </c>
      <c r="D1330" s="120" t="s">
        <v>163</v>
      </c>
      <c r="E1330" s="120" t="s">
        <v>166</v>
      </c>
      <c r="F1330" s="102">
        <v>47</v>
      </c>
    </row>
    <row r="1331" spans="1:6">
      <c r="A1331" s="123">
        <v>44428</v>
      </c>
      <c r="B1331" s="120" t="s">
        <v>323</v>
      </c>
      <c r="C1331" s="120" t="s">
        <v>154</v>
      </c>
      <c r="D1331" s="120" t="s">
        <v>163</v>
      </c>
      <c r="E1331" s="120" t="s">
        <v>166</v>
      </c>
      <c r="F1331" s="102">
        <v>47</v>
      </c>
    </row>
    <row r="1332" spans="1:6">
      <c r="A1332" s="123">
        <v>44428</v>
      </c>
      <c r="B1332" s="120" t="s">
        <v>325</v>
      </c>
      <c r="C1332" s="120" t="s">
        <v>155</v>
      </c>
      <c r="D1332" s="120" t="s">
        <v>163</v>
      </c>
      <c r="E1332" s="120" t="s">
        <v>166</v>
      </c>
      <c r="F1332" s="102">
        <v>47</v>
      </c>
    </row>
    <row r="1333" spans="1:6">
      <c r="A1333" s="123">
        <v>44428</v>
      </c>
      <c r="B1333" s="120" t="s">
        <v>324</v>
      </c>
      <c r="C1333" s="120" t="s">
        <v>154</v>
      </c>
      <c r="D1333" s="120" t="s">
        <v>163</v>
      </c>
      <c r="E1333" s="120" t="s">
        <v>166</v>
      </c>
      <c r="F1333" s="102">
        <v>47</v>
      </c>
    </row>
    <row r="1334" spans="1:6">
      <c r="A1334" s="123">
        <v>44428</v>
      </c>
      <c r="B1334" s="120" t="s">
        <v>361</v>
      </c>
      <c r="C1334" s="120" t="s">
        <v>154</v>
      </c>
      <c r="D1334" s="120" t="s">
        <v>162</v>
      </c>
      <c r="E1334" s="120" t="s">
        <v>167</v>
      </c>
      <c r="F1334" s="102">
        <v>47</v>
      </c>
    </row>
    <row r="1335" spans="1:6">
      <c r="A1335" s="123">
        <v>44428</v>
      </c>
      <c r="B1335" s="105" t="s">
        <v>358</v>
      </c>
      <c r="C1335" s="120" t="s">
        <v>155</v>
      </c>
      <c r="D1335" s="120" t="s">
        <v>162</v>
      </c>
      <c r="E1335" s="120" t="s">
        <v>167</v>
      </c>
      <c r="F1335" s="102">
        <v>47</v>
      </c>
    </row>
    <row r="1336" spans="1:6">
      <c r="A1336" s="123">
        <v>44428</v>
      </c>
      <c r="B1336" s="120" t="s">
        <v>318</v>
      </c>
      <c r="C1336" s="120" t="s">
        <v>154</v>
      </c>
      <c r="D1336" s="120" t="s">
        <v>162</v>
      </c>
      <c r="E1336" s="120" t="s">
        <v>166</v>
      </c>
      <c r="F1336" s="102">
        <v>47</v>
      </c>
    </row>
    <row r="1337" spans="1:6">
      <c r="A1337" s="123">
        <v>44428</v>
      </c>
      <c r="B1337" s="120" t="s">
        <v>319</v>
      </c>
      <c r="C1337" s="120" t="s">
        <v>155</v>
      </c>
      <c r="D1337" s="120" t="s">
        <v>162</v>
      </c>
      <c r="E1337" s="120" t="s">
        <v>166</v>
      </c>
      <c r="F1337" s="102">
        <v>47</v>
      </c>
    </row>
    <row r="1338" spans="1:6">
      <c r="A1338" s="123">
        <v>44428</v>
      </c>
      <c r="B1338" s="120" t="s">
        <v>320</v>
      </c>
      <c r="C1338" s="120" t="s">
        <v>154</v>
      </c>
      <c r="D1338" s="120" t="s">
        <v>162</v>
      </c>
      <c r="E1338" s="120" t="s">
        <v>166</v>
      </c>
      <c r="F1338" s="102">
        <v>47</v>
      </c>
    </row>
    <row r="1339" spans="1:6">
      <c r="A1339" s="123">
        <v>44428</v>
      </c>
      <c r="B1339" s="120" t="s">
        <v>321</v>
      </c>
      <c r="C1339" s="120" t="s">
        <v>155</v>
      </c>
      <c r="D1339" s="120" t="s">
        <v>162</v>
      </c>
      <c r="E1339" s="120" t="s">
        <v>166</v>
      </c>
      <c r="F1339" s="102">
        <v>47</v>
      </c>
    </row>
    <row r="1340" spans="1:6">
      <c r="A1340" s="123">
        <v>44428</v>
      </c>
      <c r="B1340" s="120" t="s">
        <v>366</v>
      </c>
      <c r="C1340" s="120" t="s">
        <v>155</v>
      </c>
      <c r="D1340" s="120" t="s">
        <v>163</v>
      </c>
      <c r="E1340" s="120" t="s">
        <v>167</v>
      </c>
      <c r="F1340" s="102">
        <v>47</v>
      </c>
    </row>
    <row r="1341" spans="1:6">
      <c r="A1341" s="123">
        <v>44428</v>
      </c>
      <c r="B1341" s="120" t="s">
        <v>367</v>
      </c>
      <c r="C1341" s="120" t="s">
        <v>154</v>
      </c>
      <c r="D1341" s="120" t="s">
        <v>163</v>
      </c>
      <c r="E1341" s="120" t="s">
        <v>167</v>
      </c>
      <c r="F1341" s="102">
        <v>47</v>
      </c>
    </row>
    <row r="1342" spans="1:6">
      <c r="A1342" s="123">
        <v>44428</v>
      </c>
      <c r="B1342" s="120" t="s">
        <v>368</v>
      </c>
      <c r="C1342" s="120" t="s">
        <v>155</v>
      </c>
      <c r="D1342" s="120" t="s">
        <v>163</v>
      </c>
      <c r="E1342" s="120" t="s">
        <v>167</v>
      </c>
      <c r="F1342" s="102">
        <v>47</v>
      </c>
    </row>
    <row r="1343" spans="1:6">
      <c r="A1343" s="123">
        <v>44428</v>
      </c>
      <c r="B1343" s="120" t="s">
        <v>369</v>
      </c>
      <c r="C1343" s="120" t="s">
        <v>154</v>
      </c>
      <c r="D1343" s="120" t="s">
        <v>163</v>
      </c>
      <c r="E1343" s="120" t="s">
        <v>167</v>
      </c>
      <c r="F1343" s="102">
        <v>47</v>
      </c>
    </row>
    <row r="1344" spans="1:6">
      <c r="A1344" s="123">
        <v>44428</v>
      </c>
      <c r="B1344" s="120" t="s">
        <v>363</v>
      </c>
      <c r="C1344" s="120" t="s">
        <v>154</v>
      </c>
      <c r="D1344" s="120" t="s">
        <v>161</v>
      </c>
      <c r="E1344" s="120" t="s">
        <v>166</v>
      </c>
      <c r="F1344" s="102">
        <v>47</v>
      </c>
    </row>
    <row r="1345" spans="1:6">
      <c r="A1345" s="123">
        <v>44428</v>
      </c>
      <c r="B1345" s="120" t="s">
        <v>362</v>
      </c>
      <c r="C1345" s="120" t="s">
        <v>155</v>
      </c>
      <c r="D1345" s="120" t="s">
        <v>161</v>
      </c>
      <c r="E1345" s="120" t="s">
        <v>166</v>
      </c>
      <c r="F1345" s="102">
        <v>47</v>
      </c>
    </row>
    <row r="1346" spans="1:6">
      <c r="A1346" s="123">
        <v>44428</v>
      </c>
      <c r="B1346" s="120" t="s">
        <v>365</v>
      </c>
      <c r="C1346" s="120" t="s">
        <v>154</v>
      </c>
      <c r="D1346" s="120" t="s">
        <v>161</v>
      </c>
      <c r="E1346" s="120" t="s">
        <v>166</v>
      </c>
      <c r="F1346" s="102">
        <v>47</v>
      </c>
    </row>
    <row r="1347" spans="1:6">
      <c r="A1347" s="123">
        <v>44428</v>
      </c>
      <c r="B1347" s="120" t="s">
        <v>364</v>
      </c>
      <c r="C1347" s="120" t="s">
        <v>155</v>
      </c>
      <c r="D1347" s="120" t="s">
        <v>161</v>
      </c>
      <c r="E1347" s="120" t="s">
        <v>166</v>
      </c>
      <c r="F1347" s="102">
        <v>47</v>
      </c>
    </row>
    <row r="1348" spans="1:6">
      <c r="A1348" s="123">
        <v>44428</v>
      </c>
      <c r="B1348" s="120" t="s">
        <v>359</v>
      </c>
      <c r="C1348" s="120" t="s">
        <v>154</v>
      </c>
      <c r="D1348" s="120" t="s">
        <v>162</v>
      </c>
      <c r="E1348" s="120" t="s">
        <v>167</v>
      </c>
      <c r="F1348" s="102">
        <v>47</v>
      </c>
    </row>
    <row r="1349" spans="1:6">
      <c r="A1349" s="123">
        <v>44428</v>
      </c>
      <c r="B1349" s="105" t="s">
        <v>360</v>
      </c>
      <c r="C1349" s="120" t="s">
        <v>155</v>
      </c>
      <c r="D1349" s="120" t="s">
        <v>162</v>
      </c>
      <c r="E1349" s="120" t="s">
        <v>167</v>
      </c>
      <c r="F1349" s="102">
        <v>47</v>
      </c>
    </row>
    <row r="1350" spans="1:6">
      <c r="A1350" s="123">
        <v>44428</v>
      </c>
      <c r="B1350" s="105" t="s">
        <v>355</v>
      </c>
      <c r="C1350" s="120" t="s">
        <v>155</v>
      </c>
      <c r="D1350" s="120" t="s">
        <v>162</v>
      </c>
      <c r="E1350" s="120" t="s">
        <v>166</v>
      </c>
      <c r="F1350" s="102">
        <v>47</v>
      </c>
    </row>
    <row r="1351" spans="1:6">
      <c r="A1351" s="123">
        <v>44428</v>
      </c>
      <c r="B1351" s="120" t="s">
        <v>354</v>
      </c>
      <c r="C1351" s="120" t="s">
        <v>154</v>
      </c>
      <c r="D1351" s="120" t="s">
        <v>162</v>
      </c>
      <c r="E1351" s="120" t="s">
        <v>166</v>
      </c>
      <c r="F1351" s="102">
        <v>47</v>
      </c>
    </row>
    <row r="1352" spans="1:6">
      <c r="A1352" s="123">
        <v>44428</v>
      </c>
      <c r="B1352" s="105" t="s">
        <v>357</v>
      </c>
      <c r="C1352" s="120" t="s">
        <v>155</v>
      </c>
      <c r="D1352" s="120" t="s">
        <v>162</v>
      </c>
      <c r="E1352" s="120" t="s">
        <v>166</v>
      </c>
      <c r="F1352" s="102">
        <v>47</v>
      </c>
    </row>
    <row r="1353" spans="1:6">
      <c r="A1353" s="123">
        <v>44428</v>
      </c>
      <c r="B1353" s="120" t="s">
        <v>356</v>
      </c>
      <c r="C1353" s="120" t="s">
        <v>154</v>
      </c>
      <c r="D1353" s="120" t="s">
        <v>162</v>
      </c>
      <c r="E1353" s="120" t="s">
        <v>166</v>
      </c>
      <c r="F1353" s="102">
        <v>47</v>
      </c>
    </row>
    <row r="1354" spans="1:6">
      <c r="A1354" s="123">
        <v>44428</v>
      </c>
      <c r="B1354" s="105" t="s">
        <v>350</v>
      </c>
      <c r="C1354" s="120" t="s">
        <v>155</v>
      </c>
      <c r="D1354" s="120" t="s">
        <v>163</v>
      </c>
      <c r="E1354" s="120" t="s">
        <v>166</v>
      </c>
      <c r="F1354" s="102">
        <v>47</v>
      </c>
    </row>
    <row r="1355" spans="1:6">
      <c r="A1355" s="123">
        <v>44428</v>
      </c>
      <c r="B1355" s="120" t="s">
        <v>351</v>
      </c>
      <c r="C1355" s="120" t="s">
        <v>154</v>
      </c>
      <c r="D1355" s="120" t="s">
        <v>163</v>
      </c>
      <c r="E1355" s="120" t="s">
        <v>166</v>
      </c>
      <c r="F1355" s="102">
        <v>47</v>
      </c>
    </row>
    <row r="1356" spans="1:6">
      <c r="A1356" s="123">
        <v>44428</v>
      </c>
      <c r="B1356" s="105" t="s">
        <v>352</v>
      </c>
      <c r="C1356" s="120" t="s">
        <v>155</v>
      </c>
      <c r="D1356" s="120" t="s">
        <v>163</v>
      </c>
      <c r="E1356" s="120" t="s">
        <v>166</v>
      </c>
      <c r="F1356" s="102">
        <v>47</v>
      </c>
    </row>
    <row r="1357" spans="1:6">
      <c r="A1357" s="123">
        <v>44428</v>
      </c>
      <c r="B1357" s="120" t="s">
        <v>353</v>
      </c>
      <c r="C1357" s="120" t="s">
        <v>154</v>
      </c>
      <c r="D1357" s="120" t="s">
        <v>163</v>
      </c>
      <c r="E1357" s="120" t="s">
        <v>166</v>
      </c>
      <c r="F1357" s="102">
        <v>47</v>
      </c>
    </row>
    <row r="1358" spans="1:6">
      <c r="A1358" s="123">
        <v>44428</v>
      </c>
      <c r="B1358" s="105" t="s">
        <v>326</v>
      </c>
      <c r="C1358" s="120" t="s">
        <v>155</v>
      </c>
      <c r="D1358" s="120" t="s">
        <v>163</v>
      </c>
      <c r="E1358" s="120" t="s">
        <v>166</v>
      </c>
      <c r="F1358" s="102">
        <v>47</v>
      </c>
    </row>
    <row r="1359" spans="1:6">
      <c r="A1359" s="123">
        <v>44428</v>
      </c>
      <c r="B1359" s="120" t="s">
        <v>327</v>
      </c>
      <c r="C1359" s="120" t="s">
        <v>154</v>
      </c>
      <c r="D1359" s="120" t="s">
        <v>163</v>
      </c>
      <c r="E1359" s="120" t="s">
        <v>166</v>
      </c>
      <c r="F1359" s="102">
        <v>47</v>
      </c>
    </row>
    <row r="1360" spans="1:6">
      <c r="A1360" s="123">
        <v>44428</v>
      </c>
      <c r="B1360" s="105" t="s">
        <v>328</v>
      </c>
      <c r="C1360" s="120" t="s">
        <v>155</v>
      </c>
      <c r="D1360" s="120" t="s">
        <v>163</v>
      </c>
      <c r="E1360" s="120" t="s">
        <v>166</v>
      </c>
      <c r="F1360" s="102">
        <v>47</v>
      </c>
    </row>
    <row r="1361" spans="1:6">
      <c r="A1361" s="123">
        <v>44428</v>
      </c>
      <c r="B1361" s="120" t="s">
        <v>329</v>
      </c>
      <c r="C1361" s="120" t="s">
        <v>154</v>
      </c>
      <c r="D1361" s="120" t="s">
        <v>163</v>
      </c>
      <c r="E1361" s="120" t="s">
        <v>166</v>
      </c>
      <c r="F1361" s="102">
        <v>47</v>
      </c>
    </row>
  </sheetData>
  <autoFilter ref="A1:Z1361" xr:uid="{53CA323B-BAAE-924E-BAD7-AACC02D3D73E}"/>
  <phoneticPr fontId="26" type="noConversion"/>
  <pageMargins left="0.7" right="0.7" top="0.75" bottom="0.75" header="0.3" footer="0.3"/>
  <pageSetup paperSize="9" orientation="portrait" horizontalDpi="0" verticalDpi="0"/>
  <ignoredErrors>
    <ignoredError sqref="P243:P244 P299:P301 P295:P296 P293:P294 P291:P292 P302 P319:P320 P317:P318 P315:P316 P313:P314 P311:P312 P309:P310 P307:P308 P247:P248 P249:P250 P253:P254 P255:P256 P261:P262 P263:P264 P265:P266 P267:P268 P271:P272 P275:P276 P279:P280 P281:P282 P283:P284 P287:P28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5E6D-7779-334C-8A3D-859B87284968}">
  <dimension ref="A1:Z1585"/>
  <sheetViews>
    <sheetView zoomScale="70" zoomScaleNormal="70" zoomScalePageLayoutView="110" workbookViewId="0">
      <pane xSplit="2" ySplit="1" topLeftCell="C1467" activePane="bottomRight" state="frozen"/>
      <selection pane="topRight" activeCell="C1" sqref="C1"/>
      <selection pane="bottomLeft" activeCell="A2" sqref="A2"/>
      <selection pane="bottomRight" activeCell="H1586" sqref="H1586"/>
    </sheetView>
  </sheetViews>
  <sheetFormatPr baseColWidth="10" defaultColWidth="9.17578125" defaultRowHeight="14.35"/>
  <cols>
    <col min="1" max="1" width="14.3515625" style="102" bestFit="1" customWidth="1"/>
    <col min="2" max="2" width="10.8203125" style="102" customWidth="1"/>
    <col min="3" max="3" width="8.8203125" style="102" customWidth="1"/>
    <col min="4" max="4" width="13.17578125" style="102" bestFit="1" customWidth="1"/>
    <col min="5" max="5" width="11.46875" style="102" customWidth="1"/>
    <col min="6" max="6" width="8.17578125" style="102" customWidth="1"/>
    <col min="7" max="7" width="11.46875" style="102" customWidth="1"/>
    <col min="8" max="8" width="8.17578125" style="102" customWidth="1"/>
    <col min="9" max="9" width="16.8203125" style="102" customWidth="1"/>
    <col min="10" max="10" width="19" style="102" customWidth="1"/>
    <col min="11" max="11" width="8" style="102" customWidth="1"/>
    <col min="12" max="12" width="12.46875" style="102" bestFit="1" customWidth="1"/>
    <col min="13" max="14" width="7.8203125" style="102" customWidth="1"/>
    <col min="15" max="15" width="15" style="102" bestFit="1" customWidth="1"/>
    <col min="16" max="16" width="15.8203125" style="102" customWidth="1"/>
    <col min="17" max="17" width="16" style="102" customWidth="1"/>
    <col min="18" max="20" width="12.64453125" style="102" customWidth="1"/>
    <col min="21" max="21" width="11" style="102" bestFit="1" customWidth="1"/>
    <col min="22" max="22" width="19.17578125" style="1" bestFit="1" customWidth="1"/>
    <col min="23" max="23" width="20.64453125" style="1" bestFit="1" customWidth="1"/>
    <col min="24" max="24" width="20.46875" style="1" bestFit="1" customWidth="1"/>
    <col min="25" max="25" width="17.3515625" style="1" customWidth="1"/>
    <col min="26" max="16384" width="9.17578125" style="1"/>
  </cols>
  <sheetData>
    <row r="1" spans="1:25" s="2" customFormat="1" ht="15.7">
      <c r="A1" s="84" t="s">
        <v>170</v>
      </c>
      <c r="B1" s="85" t="s">
        <v>12</v>
      </c>
      <c r="C1" s="86" t="s">
        <v>171</v>
      </c>
      <c r="D1" s="86" t="s">
        <v>172</v>
      </c>
      <c r="E1" s="86" t="s">
        <v>173</v>
      </c>
      <c r="F1" s="86" t="s">
        <v>391</v>
      </c>
      <c r="G1" s="86" t="s">
        <v>392</v>
      </c>
      <c r="H1" s="86" t="s">
        <v>393</v>
      </c>
      <c r="I1" s="86" t="s">
        <v>395</v>
      </c>
      <c r="J1" s="86" t="s">
        <v>396</v>
      </c>
      <c r="K1" s="86" t="s">
        <v>394</v>
      </c>
      <c r="L1" s="86" t="s">
        <v>174</v>
      </c>
      <c r="M1" s="86" t="s">
        <v>31</v>
      </c>
      <c r="N1" s="86" t="s">
        <v>388</v>
      </c>
      <c r="O1" s="108" t="s">
        <v>397</v>
      </c>
      <c r="P1" s="108" t="s">
        <v>0</v>
      </c>
      <c r="Q1" s="86" t="s">
        <v>175</v>
      </c>
      <c r="R1" s="86" t="s">
        <v>32</v>
      </c>
      <c r="S1" s="86" t="s">
        <v>440</v>
      </c>
      <c r="T1" s="86" t="s">
        <v>441</v>
      </c>
      <c r="U1" s="86" t="s">
        <v>1</v>
      </c>
      <c r="V1" s="86" t="s">
        <v>192</v>
      </c>
      <c r="W1" s="86" t="s">
        <v>176</v>
      </c>
      <c r="X1" s="86" t="s">
        <v>177</v>
      </c>
      <c r="Y1" s="86" t="s">
        <v>2</v>
      </c>
    </row>
    <row r="2" spans="1:25">
      <c r="A2" s="103">
        <v>44383</v>
      </c>
      <c r="B2" s="1" t="s">
        <v>222</v>
      </c>
      <c r="C2" s="102" t="s">
        <v>153</v>
      </c>
      <c r="D2" s="102" t="s">
        <v>161</v>
      </c>
      <c r="E2" s="102" t="s">
        <v>167</v>
      </c>
      <c r="F2" s="102">
        <v>1</v>
      </c>
      <c r="G2" s="102">
        <v>3000</v>
      </c>
      <c r="H2" s="102">
        <v>0.65</v>
      </c>
      <c r="I2" s="102">
        <v>4.5</v>
      </c>
      <c r="J2" s="102">
        <f>I2*3</f>
        <v>13.5</v>
      </c>
      <c r="K2" s="102">
        <v>0.99</v>
      </c>
      <c r="L2" s="102">
        <v>25</v>
      </c>
      <c r="M2" s="102">
        <v>7.62</v>
      </c>
      <c r="U2" s="1"/>
    </row>
    <row r="3" spans="1:25">
      <c r="A3" s="103">
        <v>44383</v>
      </c>
      <c r="B3" s="1" t="s">
        <v>223</v>
      </c>
      <c r="C3" s="102" t="s">
        <v>153</v>
      </c>
      <c r="D3" s="102" t="s">
        <v>161</v>
      </c>
      <c r="E3" s="102" t="s">
        <v>167</v>
      </c>
      <c r="F3" s="102">
        <v>1</v>
      </c>
      <c r="G3" s="102">
        <v>3000</v>
      </c>
      <c r="H3" s="102">
        <v>0.65</v>
      </c>
      <c r="I3" s="102">
        <v>4.5</v>
      </c>
      <c r="J3" s="102">
        <f t="shared" ref="J3:J9" si="0">I3*3</f>
        <v>13.5</v>
      </c>
      <c r="K3" s="102">
        <v>0.99</v>
      </c>
      <c r="L3" s="102">
        <v>25</v>
      </c>
      <c r="M3" s="102">
        <v>7.62</v>
      </c>
      <c r="U3" s="1"/>
    </row>
    <row r="4" spans="1:25">
      <c r="A4" s="103">
        <v>44383</v>
      </c>
      <c r="B4" s="102" t="s">
        <v>224</v>
      </c>
      <c r="C4" s="102" t="s">
        <v>152</v>
      </c>
      <c r="D4" s="102" t="s">
        <v>161</v>
      </c>
      <c r="E4" s="102" t="s">
        <v>167</v>
      </c>
      <c r="F4" s="102">
        <v>1</v>
      </c>
      <c r="G4" s="102">
        <v>3000</v>
      </c>
      <c r="H4" s="102">
        <v>0.65</v>
      </c>
      <c r="I4" s="102">
        <v>4.5</v>
      </c>
      <c r="J4" s="102">
        <f t="shared" si="0"/>
        <v>13.5</v>
      </c>
      <c r="K4" s="102">
        <v>0.99</v>
      </c>
      <c r="L4" s="102">
        <v>25</v>
      </c>
      <c r="M4" s="102">
        <v>7.62</v>
      </c>
      <c r="V4" s="102"/>
      <c r="W4" s="102"/>
    </row>
    <row r="5" spans="1:25">
      <c r="A5" s="103">
        <v>44383</v>
      </c>
      <c r="B5" s="102" t="s">
        <v>225</v>
      </c>
      <c r="C5" s="102" t="s">
        <v>152</v>
      </c>
      <c r="D5" s="102" t="s">
        <v>161</v>
      </c>
      <c r="E5" s="102" t="s">
        <v>167</v>
      </c>
      <c r="F5" s="102">
        <v>1</v>
      </c>
      <c r="G5" s="102">
        <v>3000</v>
      </c>
      <c r="H5" s="102">
        <v>0.65</v>
      </c>
      <c r="I5" s="102">
        <v>4.5</v>
      </c>
      <c r="J5" s="102">
        <f t="shared" si="0"/>
        <v>13.5</v>
      </c>
      <c r="K5" s="102">
        <v>0.99</v>
      </c>
      <c r="L5" s="102">
        <v>25</v>
      </c>
      <c r="M5" s="102">
        <v>7.62</v>
      </c>
      <c r="V5" s="102"/>
      <c r="W5" s="102"/>
    </row>
    <row r="6" spans="1:25">
      <c r="A6" s="103">
        <v>44383</v>
      </c>
      <c r="B6" s="102" t="s">
        <v>226</v>
      </c>
      <c r="C6" s="102" t="s">
        <v>152</v>
      </c>
      <c r="D6" s="102" t="s">
        <v>161</v>
      </c>
      <c r="E6" s="102" t="s">
        <v>167</v>
      </c>
      <c r="F6" s="102">
        <v>1</v>
      </c>
      <c r="G6" s="102">
        <v>3000</v>
      </c>
      <c r="H6" s="102">
        <v>0.65</v>
      </c>
      <c r="I6" s="102">
        <v>4.5</v>
      </c>
      <c r="J6" s="102">
        <f t="shared" si="0"/>
        <v>13.5</v>
      </c>
      <c r="K6" s="102">
        <v>1.1399999999999999</v>
      </c>
      <c r="L6" s="102">
        <v>25.2</v>
      </c>
      <c r="M6" s="102">
        <v>7.63</v>
      </c>
      <c r="V6" s="102"/>
      <c r="W6" s="102"/>
    </row>
    <row r="7" spans="1:25">
      <c r="A7" s="103">
        <v>44383</v>
      </c>
      <c r="B7" s="102" t="s">
        <v>227</v>
      </c>
      <c r="C7" s="102" t="s">
        <v>152</v>
      </c>
      <c r="D7" s="102" t="s">
        <v>161</v>
      </c>
      <c r="E7" s="102" t="s">
        <v>167</v>
      </c>
      <c r="F7" s="102">
        <v>1</v>
      </c>
      <c r="G7" s="102">
        <v>3000</v>
      </c>
      <c r="H7" s="102">
        <v>0.65</v>
      </c>
      <c r="I7" s="102">
        <v>4.5</v>
      </c>
      <c r="J7" s="102">
        <f t="shared" si="0"/>
        <v>13.5</v>
      </c>
      <c r="K7" s="102">
        <v>1.1399999999999999</v>
      </c>
      <c r="L7" s="102">
        <v>25.2</v>
      </c>
      <c r="M7" s="102">
        <v>7.63</v>
      </c>
      <c r="V7" s="102"/>
      <c r="W7" s="102"/>
    </row>
    <row r="8" spans="1:25">
      <c r="A8" s="103">
        <v>44383</v>
      </c>
      <c r="B8" s="1" t="s">
        <v>228</v>
      </c>
      <c r="C8" s="102" t="s">
        <v>153</v>
      </c>
      <c r="D8" s="102" t="s">
        <v>161</v>
      </c>
      <c r="E8" s="102" t="s">
        <v>167</v>
      </c>
      <c r="F8" s="102">
        <v>1</v>
      </c>
      <c r="G8" s="102">
        <v>3000</v>
      </c>
      <c r="H8" s="102">
        <v>0.65</v>
      </c>
      <c r="I8" s="102">
        <v>4.5</v>
      </c>
      <c r="J8" s="102">
        <f t="shared" si="0"/>
        <v>13.5</v>
      </c>
      <c r="K8" s="102">
        <v>1.1399999999999999</v>
      </c>
      <c r="L8" s="102">
        <v>25.2</v>
      </c>
      <c r="M8" s="102">
        <v>7.63</v>
      </c>
      <c r="U8" s="1"/>
    </row>
    <row r="9" spans="1:25">
      <c r="A9" s="103">
        <v>44383</v>
      </c>
      <c r="B9" s="1" t="s">
        <v>229</v>
      </c>
      <c r="C9" s="102" t="s">
        <v>153</v>
      </c>
      <c r="D9" s="102" t="s">
        <v>161</v>
      </c>
      <c r="E9" s="102" t="s">
        <v>167</v>
      </c>
      <c r="F9" s="102">
        <v>1</v>
      </c>
      <c r="G9" s="102">
        <v>3000</v>
      </c>
      <c r="H9" s="102">
        <v>0.65</v>
      </c>
      <c r="I9" s="102">
        <v>4.5</v>
      </c>
      <c r="J9" s="102">
        <f t="shared" si="0"/>
        <v>13.5</v>
      </c>
      <c r="K9" s="102">
        <v>1.1399999999999999</v>
      </c>
      <c r="L9" s="102">
        <v>25.2</v>
      </c>
      <c r="M9" s="102">
        <v>7.63</v>
      </c>
      <c r="U9" s="1"/>
    </row>
    <row r="10" spans="1:25">
      <c r="A10" s="103">
        <v>44383</v>
      </c>
      <c r="B10" s="102" t="s">
        <v>230</v>
      </c>
      <c r="C10" s="102" t="s">
        <v>152</v>
      </c>
      <c r="D10" s="102" t="s">
        <v>162</v>
      </c>
      <c r="E10" s="102" t="s">
        <v>166</v>
      </c>
      <c r="F10" s="102">
        <v>1</v>
      </c>
      <c r="G10" s="102">
        <v>6000</v>
      </c>
      <c r="H10" s="102">
        <v>0.65</v>
      </c>
      <c r="I10" s="102">
        <f>((1.5-H10)*1.8)/(1.5-0.65)</f>
        <v>1.8</v>
      </c>
      <c r="J10" s="102">
        <f>I10*6</f>
        <v>10.8</v>
      </c>
      <c r="K10" s="102">
        <v>1.43</v>
      </c>
      <c r="L10" s="102">
        <v>25.2</v>
      </c>
      <c r="M10" s="102">
        <v>7.49</v>
      </c>
      <c r="V10" s="102"/>
      <c r="W10" s="102"/>
    </row>
    <row r="11" spans="1:25">
      <c r="A11" s="103">
        <v>44383</v>
      </c>
      <c r="B11" s="102" t="s">
        <v>231</v>
      </c>
      <c r="C11" s="102" t="s">
        <v>152</v>
      </c>
      <c r="D11" s="102" t="s">
        <v>162</v>
      </c>
      <c r="E11" s="102" t="s">
        <v>166</v>
      </c>
      <c r="F11" s="102">
        <v>1</v>
      </c>
      <c r="G11" s="102">
        <v>6000</v>
      </c>
      <c r="H11" s="102">
        <v>0.65</v>
      </c>
      <c r="I11" s="102">
        <f t="shared" ref="I11:I17" si="1">((1.5-H11)*1.8)/(1.5-0.65)</f>
        <v>1.8</v>
      </c>
      <c r="J11" s="102">
        <f t="shared" ref="J11:J17" si="2">I11*6</f>
        <v>10.8</v>
      </c>
      <c r="K11" s="102">
        <v>1.43</v>
      </c>
      <c r="L11" s="102">
        <v>25.2</v>
      </c>
      <c r="M11" s="102">
        <v>7.49</v>
      </c>
      <c r="V11" s="102"/>
      <c r="W11" s="102"/>
    </row>
    <row r="12" spans="1:25">
      <c r="A12" s="103">
        <v>44383</v>
      </c>
      <c r="B12" s="104" t="s">
        <v>232</v>
      </c>
      <c r="C12" s="102" t="s">
        <v>153</v>
      </c>
      <c r="D12" s="102" t="s">
        <v>162</v>
      </c>
      <c r="E12" s="102" t="s">
        <v>166</v>
      </c>
      <c r="F12" s="102">
        <v>1</v>
      </c>
      <c r="G12" s="102">
        <v>6000</v>
      </c>
      <c r="H12" s="102">
        <v>0.65</v>
      </c>
      <c r="I12" s="102">
        <f t="shared" si="1"/>
        <v>1.8</v>
      </c>
      <c r="J12" s="102">
        <f t="shared" si="2"/>
        <v>10.8</v>
      </c>
      <c r="K12" s="102">
        <v>1.43</v>
      </c>
      <c r="L12" s="102">
        <v>25.2</v>
      </c>
      <c r="M12" s="102">
        <v>7.49</v>
      </c>
      <c r="U12" s="1"/>
    </row>
    <row r="13" spans="1:25">
      <c r="A13" s="103">
        <v>44383</v>
      </c>
      <c r="B13" s="104" t="s">
        <v>233</v>
      </c>
      <c r="C13" s="102" t="s">
        <v>153</v>
      </c>
      <c r="D13" s="102" t="s">
        <v>162</v>
      </c>
      <c r="E13" s="102" t="s">
        <v>166</v>
      </c>
      <c r="F13" s="102">
        <v>1</v>
      </c>
      <c r="G13" s="102">
        <v>6000</v>
      </c>
      <c r="H13" s="102">
        <v>0.65</v>
      </c>
      <c r="I13" s="102">
        <f t="shared" si="1"/>
        <v>1.8</v>
      </c>
      <c r="J13" s="102">
        <f t="shared" si="2"/>
        <v>10.8</v>
      </c>
      <c r="K13" s="102">
        <v>1.43</v>
      </c>
      <c r="L13" s="102">
        <v>25.2</v>
      </c>
      <c r="M13" s="102">
        <v>7.49</v>
      </c>
      <c r="U13" s="1"/>
    </row>
    <row r="14" spans="1:25">
      <c r="A14" s="103">
        <v>44383</v>
      </c>
      <c r="B14" s="104" t="s">
        <v>234</v>
      </c>
      <c r="C14" s="102" t="s">
        <v>153</v>
      </c>
      <c r="D14" s="102" t="s">
        <v>162</v>
      </c>
      <c r="E14" s="102" t="s">
        <v>166</v>
      </c>
      <c r="F14" s="102">
        <v>1</v>
      </c>
      <c r="G14" s="102">
        <v>6000</v>
      </c>
      <c r="H14" s="102">
        <v>0.65</v>
      </c>
      <c r="I14" s="102">
        <f t="shared" si="1"/>
        <v>1.8</v>
      </c>
      <c r="J14" s="102">
        <f t="shared" si="2"/>
        <v>10.8</v>
      </c>
      <c r="K14" s="102">
        <v>1.43</v>
      </c>
      <c r="L14" s="102">
        <v>25.2</v>
      </c>
      <c r="M14" s="102">
        <v>7.49</v>
      </c>
      <c r="U14" s="1"/>
    </row>
    <row r="15" spans="1:25">
      <c r="A15" s="103">
        <v>44383</v>
      </c>
      <c r="B15" s="104" t="s">
        <v>235</v>
      </c>
      <c r="C15" s="102" t="s">
        <v>153</v>
      </c>
      <c r="D15" s="102" t="s">
        <v>162</v>
      </c>
      <c r="E15" s="102" t="s">
        <v>166</v>
      </c>
      <c r="F15" s="102">
        <v>1</v>
      </c>
      <c r="G15" s="102">
        <v>6000</v>
      </c>
      <c r="H15" s="102">
        <v>0.65</v>
      </c>
      <c r="I15" s="102">
        <f t="shared" si="1"/>
        <v>1.8</v>
      </c>
      <c r="J15" s="102">
        <f t="shared" si="2"/>
        <v>10.8</v>
      </c>
      <c r="K15" s="102">
        <v>1.43</v>
      </c>
      <c r="L15" s="102">
        <v>25.2</v>
      </c>
      <c r="M15" s="102">
        <v>7.49</v>
      </c>
      <c r="U15" s="1"/>
    </row>
    <row r="16" spans="1:25">
      <c r="A16" s="103">
        <v>44383</v>
      </c>
      <c r="B16" s="102" t="s">
        <v>236</v>
      </c>
      <c r="C16" s="102" t="s">
        <v>152</v>
      </c>
      <c r="D16" s="102" t="s">
        <v>162</v>
      </c>
      <c r="E16" s="102" t="s">
        <v>166</v>
      </c>
      <c r="F16" s="102">
        <v>1</v>
      </c>
      <c r="G16" s="102">
        <v>6000</v>
      </c>
      <c r="H16" s="102">
        <v>0.65</v>
      </c>
      <c r="I16" s="102">
        <f t="shared" si="1"/>
        <v>1.8</v>
      </c>
      <c r="J16" s="102">
        <f t="shared" si="2"/>
        <v>10.8</v>
      </c>
      <c r="K16" s="102">
        <v>1.43</v>
      </c>
      <c r="L16" s="102">
        <v>25.2</v>
      </c>
      <c r="M16" s="102">
        <v>7.49</v>
      </c>
      <c r="V16" s="102"/>
      <c r="W16" s="102"/>
    </row>
    <row r="17" spans="1:23">
      <c r="A17" s="103">
        <v>44383</v>
      </c>
      <c r="B17" s="102" t="s">
        <v>237</v>
      </c>
      <c r="C17" s="102" t="s">
        <v>152</v>
      </c>
      <c r="D17" s="102" t="s">
        <v>162</v>
      </c>
      <c r="E17" s="102" t="s">
        <v>166</v>
      </c>
      <c r="F17" s="102">
        <v>1</v>
      </c>
      <c r="G17" s="102">
        <v>6000</v>
      </c>
      <c r="H17" s="102">
        <v>0.65</v>
      </c>
      <c r="I17" s="102">
        <f t="shared" si="1"/>
        <v>1.8</v>
      </c>
      <c r="J17" s="102">
        <f t="shared" si="2"/>
        <v>10.8</v>
      </c>
      <c r="K17" s="102">
        <v>1.43</v>
      </c>
      <c r="L17" s="102">
        <v>25.2</v>
      </c>
      <c r="M17" s="102">
        <v>7.49</v>
      </c>
      <c r="V17" s="102"/>
      <c r="W17" s="102"/>
    </row>
    <row r="18" spans="1:23">
      <c r="A18" s="103">
        <v>44383</v>
      </c>
      <c r="B18" s="104" t="s">
        <v>238</v>
      </c>
      <c r="C18" s="102" t="s">
        <v>153</v>
      </c>
      <c r="D18" s="102" t="s">
        <v>163</v>
      </c>
      <c r="E18" s="102" t="s">
        <v>167</v>
      </c>
      <c r="F18" s="102">
        <v>1</v>
      </c>
      <c r="G18" s="102">
        <v>3000</v>
      </c>
      <c r="H18" s="102">
        <v>0.65</v>
      </c>
      <c r="I18" s="102">
        <f>((1.5-H18)*4)/(1.5-0.65)</f>
        <v>4</v>
      </c>
      <c r="J18" s="102">
        <f>I18*3</f>
        <v>12</v>
      </c>
      <c r="K18" s="102">
        <v>1.01</v>
      </c>
      <c r="L18" s="102">
        <v>25.3</v>
      </c>
      <c r="M18" s="102">
        <v>7.71</v>
      </c>
      <c r="U18" s="1"/>
    </row>
    <row r="19" spans="1:23">
      <c r="A19" s="103">
        <v>44383</v>
      </c>
      <c r="B19" s="104" t="s">
        <v>239</v>
      </c>
      <c r="C19" s="102" t="s">
        <v>153</v>
      </c>
      <c r="D19" s="102" t="s">
        <v>163</v>
      </c>
      <c r="E19" s="102" t="s">
        <v>167</v>
      </c>
      <c r="F19" s="102">
        <v>1</v>
      </c>
      <c r="G19" s="102">
        <v>3000</v>
      </c>
      <c r="H19" s="102">
        <v>0.65</v>
      </c>
      <c r="I19" s="102">
        <f t="shared" ref="I19:I25" si="3">((1.5-H19)*4)/(1.5-0.65)</f>
        <v>4</v>
      </c>
      <c r="J19" s="102">
        <f t="shared" ref="J19:J25" si="4">I19*3</f>
        <v>12</v>
      </c>
      <c r="K19" s="102">
        <v>1.01</v>
      </c>
      <c r="L19" s="102">
        <v>25.3</v>
      </c>
      <c r="M19" s="102">
        <v>7.71</v>
      </c>
      <c r="U19" s="1"/>
    </row>
    <row r="20" spans="1:23">
      <c r="A20" s="103">
        <v>44383</v>
      </c>
      <c r="B20" s="102" t="s">
        <v>240</v>
      </c>
      <c r="C20" s="102" t="s">
        <v>152</v>
      </c>
      <c r="D20" s="102" t="s">
        <v>163</v>
      </c>
      <c r="E20" s="102" t="s">
        <v>167</v>
      </c>
      <c r="F20" s="102">
        <v>1</v>
      </c>
      <c r="G20" s="102">
        <v>3000</v>
      </c>
      <c r="H20" s="102">
        <v>0.65</v>
      </c>
      <c r="I20" s="102">
        <f t="shared" si="3"/>
        <v>4</v>
      </c>
      <c r="J20" s="102">
        <f t="shared" si="4"/>
        <v>12</v>
      </c>
      <c r="K20" s="102">
        <v>1.01</v>
      </c>
      <c r="L20" s="102">
        <v>25.3</v>
      </c>
      <c r="M20" s="102">
        <v>7.71</v>
      </c>
      <c r="V20" s="102"/>
      <c r="W20" s="102"/>
    </row>
    <row r="21" spans="1:23">
      <c r="A21" s="103">
        <v>44383</v>
      </c>
      <c r="B21" s="102" t="s">
        <v>241</v>
      </c>
      <c r="C21" s="102" t="s">
        <v>152</v>
      </c>
      <c r="D21" s="102" t="s">
        <v>163</v>
      </c>
      <c r="E21" s="102" t="s">
        <v>167</v>
      </c>
      <c r="F21" s="102">
        <v>1</v>
      </c>
      <c r="G21" s="102">
        <v>3000</v>
      </c>
      <c r="H21" s="102">
        <v>0.65</v>
      </c>
      <c r="I21" s="102">
        <f t="shared" si="3"/>
        <v>4</v>
      </c>
      <c r="J21" s="102">
        <f t="shared" si="4"/>
        <v>12</v>
      </c>
      <c r="K21" s="102">
        <v>1.01</v>
      </c>
      <c r="L21" s="102">
        <v>25.3</v>
      </c>
      <c r="M21" s="102">
        <v>7.71</v>
      </c>
      <c r="V21" s="102"/>
      <c r="W21" s="102"/>
    </row>
    <row r="22" spans="1:23">
      <c r="A22" s="103">
        <v>44383</v>
      </c>
      <c r="B22" s="102" t="s">
        <v>242</v>
      </c>
      <c r="C22" s="102" t="s">
        <v>152</v>
      </c>
      <c r="D22" s="102" t="s">
        <v>163</v>
      </c>
      <c r="E22" s="102" t="s">
        <v>167</v>
      </c>
      <c r="F22" s="102">
        <v>1</v>
      </c>
      <c r="G22" s="102">
        <v>3000</v>
      </c>
      <c r="H22" s="102">
        <v>0.65</v>
      </c>
      <c r="I22" s="102">
        <f t="shared" si="3"/>
        <v>4</v>
      </c>
      <c r="J22" s="102">
        <f t="shared" si="4"/>
        <v>12</v>
      </c>
      <c r="K22" s="102">
        <v>1.1100000000000001</v>
      </c>
      <c r="L22" s="102">
        <v>25.2</v>
      </c>
      <c r="M22" s="102">
        <v>7.76</v>
      </c>
      <c r="V22" s="102"/>
      <c r="W22" s="102"/>
    </row>
    <row r="23" spans="1:23">
      <c r="A23" s="103">
        <v>44383</v>
      </c>
      <c r="B23" s="102" t="s">
        <v>243</v>
      </c>
      <c r="C23" s="102" t="s">
        <v>152</v>
      </c>
      <c r="D23" s="102" t="s">
        <v>163</v>
      </c>
      <c r="E23" s="102" t="s">
        <v>167</v>
      </c>
      <c r="F23" s="102">
        <v>1</v>
      </c>
      <c r="G23" s="102">
        <v>3000</v>
      </c>
      <c r="H23" s="102">
        <v>0.65</v>
      </c>
      <c r="I23" s="102">
        <f t="shared" si="3"/>
        <v>4</v>
      </c>
      <c r="J23" s="102">
        <f t="shared" si="4"/>
        <v>12</v>
      </c>
      <c r="K23" s="102">
        <v>1.1100000000000001</v>
      </c>
      <c r="L23" s="102">
        <v>25.2</v>
      </c>
      <c r="M23" s="102">
        <v>7.76</v>
      </c>
      <c r="V23" s="102"/>
      <c r="W23" s="102"/>
    </row>
    <row r="24" spans="1:23">
      <c r="A24" s="103">
        <v>44383</v>
      </c>
      <c r="B24" s="104" t="s">
        <v>244</v>
      </c>
      <c r="C24" s="102" t="s">
        <v>153</v>
      </c>
      <c r="D24" s="102" t="s">
        <v>163</v>
      </c>
      <c r="E24" s="102" t="s">
        <v>167</v>
      </c>
      <c r="F24" s="102">
        <v>1</v>
      </c>
      <c r="G24" s="102">
        <v>3000</v>
      </c>
      <c r="H24" s="102">
        <v>0.65</v>
      </c>
      <c r="I24" s="102">
        <f t="shared" si="3"/>
        <v>4</v>
      </c>
      <c r="J24" s="102">
        <f t="shared" si="4"/>
        <v>12</v>
      </c>
      <c r="K24" s="102">
        <v>1.1100000000000001</v>
      </c>
      <c r="L24" s="102">
        <v>25.2</v>
      </c>
      <c r="M24" s="102">
        <v>7.76</v>
      </c>
      <c r="U24" s="1"/>
    </row>
    <row r="25" spans="1:23">
      <c r="A25" s="103">
        <v>44383</v>
      </c>
      <c r="B25" s="104" t="s">
        <v>245</v>
      </c>
      <c r="C25" s="102" t="s">
        <v>153</v>
      </c>
      <c r="D25" s="102" t="s">
        <v>163</v>
      </c>
      <c r="E25" s="102" t="s">
        <v>167</v>
      </c>
      <c r="F25" s="102">
        <v>1</v>
      </c>
      <c r="G25" s="102">
        <v>3000</v>
      </c>
      <c r="H25" s="102">
        <v>0.65</v>
      </c>
      <c r="I25" s="102">
        <f t="shared" si="3"/>
        <v>4</v>
      </c>
      <c r="J25" s="102">
        <f t="shared" si="4"/>
        <v>12</v>
      </c>
      <c r="K25" s="102">
        <v>1.1100000000000001</v>
      </c>
      <c r="L25" s="102">
        <v>25.2</v>
      </c>
      <c r="M25" s="102">
        <v>7.76</v>
      </c>
      <c r="U25" s="1"/>
    </row>
    <row r="26" spans="1:23">
      <c r="A26" s="103">
        <v>44383</v>
      </c>
      <c r="B26" s="102" t="s">
        <v>197</v>
      </c>
      <c r="C26" s="102" t="s">
        <v>152</v>
      </c>
      <c r="D26" s="102" t="s">
        <v>161</v>
      </c>
      <c r="E26" s="102" t="s">
        <v>166</v>
      </c>
      <c r="F26" s="102">
        <v>1</v>
      </c>
      <c r="G26" s="102">
        <v>6000</v>
      </c>
      <c r="H26" s="102">
        <v>0.65</v>
      </c>
      <c r="I26" s="102">
        <v>4.5</v>
      </c>
      <c r="J26" s="102">
        <f>I26*6</f>
        <v>27</v>
      </c>
      <c r="K26" s="102">
        <v>0.98</v>
      </c>
      <c r="L26" s="102">
        <v>25.1</v>
      </c>
      <c r="M26" s="102">
        <v>7.71</v>
      </c>
      <c r="V26" s="102"/>
      <c r="W26" s="102"/>
    </row>
    <row r="27" spans="1:23">
      <c r="A27" s="103">
        <v>44383</v>
      </c>
      <c r="B27" s="102" t="s">
        <v>198</v>
      </c>
      <c r="C27" s="102" t="s">
        <v>152</v>
      </c>
      <c r="D27" s="102" t="s">
        <v>161</v>
      </c>
      <c r="E27" s="102" t="s">
        <v>166</v>
      </c>
      <c r="F27" s="102">
        <v>1</v>
      </c>
      <c r="G27" s="102">
        <v>6000</v>
      </c>
      <c r="H27" s="102">
        <v>0.65</v>
      </c>
      <c r="I27" s="102">
        <v>4.5</v>
      </c>
      <c r="J27" s="102">
        <f t="shared" ref="J27:J33" si="5">I27*6</f>
        <v>27</v>
      </c>
      <c r="K27" s="102">
        <v>0.98</v>
      </c>
      <c r="L27" s="102">
        <v>25.1</v>
      </c>
      <c r="M27" s="102">
        <v>7.71</v>
      </c>
      <c r="V27" s="102"/>
      <c r="W27" s="102"/>
    </row>
    <row r="28" spans="1:23">
      <c r="A28" s="103">
        <v>44383</v>
      </c>
      <c r="B28" s="1" t="s">
        <v>199</v>
      </c>
      <c r="C28" s="102" t="s">
        <v>153</v>
      </c>
      <c r="D28" s="102" t="s">
        <v>161</v>
      </c>
      <c r="E28" s="102" t="s">
        <v>166</v>
      </c>
      <c r="F28" s="102">
        <v>1</v>
      </c>
      <c r="G28" s="102">
        <v>6000</v>
      </c>
      <c r="H28" s="102">
        <v>0.65</v>
      </c>
      <c r="I28" s="102">
        <v>4.5</v>
      </c>
      <c r="J28" s="102">
        <f t="shared" si="5"/>
        <v>27</v>
      </c>
      <c r="K28" s="102">
        <v>0.98</v>
      </c>
      <c r="L28" s="102">
        <v>25.1</v>
      </c>
      <c r="M28" s="102">
        <v>7.71</v>
      </c>
      <c r="U28" s="1"/>
    </row>
    <row r="29" spans="1:23">
      <c r="A29" s="103">
        <v>44383</v>
      </c>
      <c r="B29" s="1" t="s">
        <v>200</v>
      </c>
      <c r="C29" s="102" t="s">
        <v>153</v>
      </c>
      <c r="D29" s="102" t="s">
        <v>161</v>
      </c>
      <c r="E29" s="102" t="s">
        <v>166</v>
      </c>
      <c r="F29" s="102">
        <v>1</v>
      </c>
      <c r="G29" s="102">
        <v>6000</v>
      </c>
      <c r="H29" s="102">
        <v>0.65</v>
      </c>
      <c r="I29" s="102">
        <v>4.5</v>
      </c>
      <c r="J29" s="102">
        <f t="shared" si="5"/>
        <v>27</v>
      </c>
      <c r="K29" s="102">
        <v>0.98</v>
      </c>
      <c r="L29" s="102">
        <v>25.1</v>
      </c>
      <c r="M29" s="102">
        <v>7.71</v>
      </c>
      <c r="U29" s="1"/>
    </row>
    <row r="30" spans="1:23">
      <c r="A30" s="103">
        <v>44383</v>
      </c>
      <c r="B30" s="1" t="s">
        <v>201</v>
      </c>
      <c r="C30" s="102" t="s">
        <v>153</v>
      </c>
      <c r="D30" s="102" t="s">
        <v>161</v>
      </c>
      <c r="E30" s="102" t="s">
        <v>166</v>
      </c>
      <c r="F30" s="102">
        <v>1</v>
      </c>
      <c r="G30" s="102">
        <v>6000</v>
      </c>
      <c r="H30" s="102">
        <v>0.65</v>
      </c>
      <c r="I30" s="102">
        <v>4.5</v>
      </c>
      <c r="J30" s="102">
        <f t="shared" si="5"/>
        <v>27</v>
      </c>
      <c r="K30" s="102">
        <v>0.98</v>
      </c>
      <c r="L30" s="102">
        <v>25.1</v>
      </c>
      <c r="M30" s="102">
        <v>7.71</v>
      </c>
      <c r="U30" s="1"/>
    </row>
    <row r="31" spans="1:23">
      <c r="A31" s="103">
        <v>44383</v>
      </c>
      <c r="B31" s="1" t="s">
        <v>202</v>
      </c>
      <c r="C31" s="102" t="s">
        <v>153</v>
      </c>
      <c r="D31" s="102" t="s">
        <v>161</v>
      </c>
      <c r="E31" s="102" t="s">
        <v>166</v>
      </c>
      <c r="F31" s="102">
        <v>1</v>
      </c>
      <c r="G31" s="102">
        <v>6000</v>
      </c>
      <c r="H31" s="102">
        <v>0.65</v>
      </c>
      <c r="I31" s="102">
        <v>4.5</v>
      </c>
      <c r="J31" s="102">
        <f t="shared" si="5"/>
        <v>27</v>
      </c>
      <c r="K31" s="102">
        <v>0.98</v>
      </c>
      <c r="L31" s="102">
        <v>25.1</v>
      </c>
      <c r="M31" s="102">
        <v>7.71</v>
      </c>
      <c r="U31" s="1"/>
    </row>
    <row r="32" spans="1:23">
      <c r="A32" s="103">
        <v>44383</v>
      </c>
      <c r="B32" s="102" t="s">
        <v>203</v>
      </c>
      <c r="C32" s="102" t="s">
        <v>152</v>
      </c>
      <c r="D32" s="102" t="s">
        <v>161</v>
      </c>
      <c r="E32" s="102" t="s">
        <v>166</v>
      </c>
      <c r="F32" s="102">
        <v>1</v>
      </c>
      <c r="G32" s="102">
        <v>6000</v>
      </c>
      <c r="H32" s="102">
        <v>0.65</v>
      </c>
      <c r="I32" s="102">
        <v>4.5</v>
      </c>
      <c r="J32" s="102">
        <f t="shared" si="5"/>
        <v>27</v>
      </c>
      <c r="K32" s="102">
        <v>0.98</v>
      </c>
      <c r="L32" s="102">
        <v>25.1</v>
      </c>
      <c r="M32" s="102">
        <v>7.71</v>
      </c>
      <c r="V32" s="102"/>
      <c r="W32" s="102"/>
    </row>
    <row r="33" spans="1:23">
      <c r="A33" s="103">
        <v>44383</v>
      </c>
      <c r="B33" s="102" t="s">
        <v>204</v>
      </c>
      <c r="C33" s="102" t="s">
        <v>152</v>
      </c>
      <c r="D33" s="102" t="s">
        <v>161</v>
      </c>
      <c r="E33" s="102" t="s">
        <v>166</v>
      </c>
      <c r="F33" s="102">
        <v>1</v>
      </c>
      <c r="G33" s="102">
        <v>6000</v>
      </c>
      <c r="H33" s="102">
        <v>0.65</v>
      </c>
      <c r="I33" s="102">
        <v>4.5</v>
      </c>
      <c r="J33" s="102">
        <f t="shared" si="5"/>
        <v>27</v>
      </c>
      <c r="K33" s="102">
        <v>0.98</v>
      </c>
      <c r="L33" s="102">
        <v>25.1</v>
      </c>
      <c r="M33" s="102">
        <v>7.71</v>
      </c>
      <c r="V33" s="102"/>
      <c r="W33" s="102"/>
    </row>
    <row r="34" spans="1:23">
      <c r="A34" s="103">
        <v>44383</v>
      </c>
      <c r="B34" s="104" t="s">
        <v>205</v>
      </c>
      <c r="C34" s="102" t="s">
        <v>153</v>
      </c>
      <c r="D34" s="102" t="s">
        <v>162</v>
      </c>
      <c r="E34" s="102" t="s">
        <v>167</v>
      </c>
      <c r="F34" s="102">
        <v>1</v>
      </c>
      <c r="G34" s="102">
        <v>3000</v>
      </c>
      <c r="H34" s="102">
        <v>0.65</v>
      </c>
      <c r="I34" s="102">
        <f t="shared" ref="I34:I41" si="6">((1.5-H34)*1.8)/(1.5-0.65)</f>
        <v>1.8</v>
      </c>
      <c r="J34" s="102">
        <f>I34*3</f>
        <v>5.4</v>
      </c>
      <c r="K34" s="102">
        <v>1.23</v>
      </c>
      <c r="L34" s="102">
        <v>25.2</v>
      </c>
      <c r="M34" s="102">
        <v>7.57</v>
      </c>
      <c r="U34" s="1"/>
    </row>
    <row r="35" spans="1:23">
      <c r="A35" s="103">
        <v>44383</v>
      </c>
      <c r="B35" s="104" t="s">
        <v>206</v>
      </c>
      <c r="C35" s="102" t="s">
        <v>153</v>
      </c>
      <c r="D35" s="102" t="s">
        <v>162</v>
      </c>
      <c r="E35" s="102" t="s">
        <v>167</v>
      </c>
      <c r="F35" s="102">
        <v>1</v>
      </c>
      <c r="G35" s="102">
        <v>3000</v>
      </c>
      <c r="H35" s="102">
        <v>0.65</v>
      </c>
      <c r="I35" s="102">
        <f t="shared" si="6"/>
        <v>1.8</v>
      </c>
      <c r="J35" s="102">
        <f t="shared" ref="J35:J41" si="7">I35*3</f>
        <v>5.4</v>
      </c>
      <c r="K35" s="102">
        <v>1.23</v>
      </c>
      <c r="L35" s="102">
        <v>25.2</v>
      </c>
      <c r="M35" s="102">
        <v>7.57</v>
      </c>
      <c r="U35" s="1"/>
    </row>
    <row r="36" spans="1:23">
      <c r="A36" s="103">
        <v>44383</v>
      </c>
      <c r="B36" s="102" t="s">
        <v>207</v>
      </c>
      <c r="C36" s="102" t="s">
        <v>152</v>
      </c>
      <c r="D36" s="102" t="s">
        <v>162</v>
      </c>
      <c r="E36" s="102" t="s">
        <v>167</v>
      </c>
      <c r="F36" s="102">
        <v>1</v>
      </c>
      <c r="G36" s="102">
        <v>3000</v>
      </c>
      <c r="H36" s="102">
        <v>0.65</v>
      </c>
      <c r="I36" s="102">
        <f t="shared" si="6"/>
        <v>1.8</v>
      </c>
      <c r="J36" s="102">
        <f t="shared" si="7"/>
        <v>5.4</v>
      </c>
      <c r="K36" s="102">
        <v>1.23</v>
      </c>
      <c r="L36" s="102">
        <v>25.2</v>
      </c>
      <c r="M36" s="102">
        <v>7.57</v>
      </c>
      <c r="V36" s="102"/>
      <c r="W36" s="102"/>
    </row>
    <row r="37" spans="1:23">
      <c r="A37" s="103">
        <v>44383</v>
      </c>
      <c r="B37" s="102" t="s">
        <v>208</v>
      </c>
      <c r="C37" s="102" t="s">
        <v>152</v>
      </c>
      <c r="D37" s="102" t="s">
        <v>162</v>
      </c>
      <c r="E37" s="102" t="s">
        <v>167</v>
      </c>
      <c r="F37" s="102">
        <v>1</v>
      </c>
      <c r="G37" s="102">
        <v>3000</v>
      </c>
      <c r="H37" s="102">
        <v>0.65</v>
      </c>
      <c r="I37" s="102">
        <f t="shared" si="6"/>
        <v>1.8</v>
      </c>
      <c r="J37" s="102">
        <f t="shared" si="7"/>
        <v>5.4</v>
      </c>
      <c r="K37" s="102">
        <v>1.23</v>
      </c>
      <c r="L37" s="102">
        <v>25.2</v>
      </c>
      <c r="M37" s="102">
        <v>7.57</v>
      </c>
      <c r="V37" s="102"/>
      <c r="W37" s="102"/>
    </row>
    <row r="38" spans="1:23">
      <c r="A38" s="103">
        <v>44383</v>
      </c>
      <c r="B38" s="102" t="s">
        <v>209</v>
      </c>
      <c r="C38" s="102" t="s">
        <v>152</v>
      </c>
      <c r="D38" s="102" t="s">
        <v>162</v>
      </c>
      <c r="E38" s="102" t="s">
        <v>167</v>
      </c>
      <c r="F38" s="102">
        <v>1</v>
      </c>
      <c r="G38" s="102">
        <v>3000</v>
      </c>
      <c r="H38" s="102">
        <v>0.65</v>
      </c>
      <c r="I38" s="102">
        <f t="shared" si="6"/>
        <v>1.8</v>
      </c>
      <c r="J38" s="102">
        <f t="shared" si="7"/>
        <v>5.4</v>
      </c>
      <c r="K38" s="102">
        <v>1.27</v>
      </c>
      <c r="L38" s="102">
        <v>25.1</v>
      </c>
      <c r="M38" s="102">
        <v>7.56</v>
      </c>
      <c r="V38" s="102"/>
      <c r="W38" s="102"/>
    </row>
    <row r="39" spans="1:23">
      <c r="A39" s="103">
        <v>44383</v>
      </c>
      <c r="B39" s="102" t="s">
        <v>210</v>
      </c>
      <c r="C39" s="102" t="s">
        <v>152</v>
      </c>
      <c r="D39" s="102" t="s">
        <v>162</v>
      </c>
      <c r="E39" s="102" t="s">
        <v>167</v>
      </c>
      <c r="F39" s="102">
        <v>1</v>
      </c>
      <c r="G39" s="102">
        <v>3000</v>
      </c>
      <c r="H39" s="102">
        <v>0.65</v>
      </c>
      <c r="I39" s="102">
        <f t="shared" si="6"/>
        <v>1.8</v>
      </c>
      <c r="J39" s="102">
        <f t="shared" si="7"/>
        <v>5.4</v>
      </c>
      <c r="K39" s="102">
        <v>1.27</v>
      </c>
      <c r="L39" s="102">
        <v>25.1</v>
      </c>
      <c r="M39" s="102">
        <v>7.56</v>
      </c>
      <c r="V39" s="102"/>
      <c r="W39" s="102"/>
    </row>
    <row r="40" spans="1:23">
      <c r="A40" s="103">
        <v>44383</v>
      </c>
      <c r="B40" s="104" t="s">
        <v>211</v>
      </c>
      <c r="C40" s="102" t="s">
        <v>153</v>
      </c>
      <c r="D40" s="102" t="s">
        <v>162</v>
      </c>
      <c r="E40" s="102" t="s">
        <v>167</v>
      </c>
      <c r="F40" s="102">
        <v>1</v>
      </c>
      <c r="G40" s="102">
        <v>3000</v>
      </c>
      <c r="H40" s="102">
        <v>0.65</v>
      </c>
      <c r="I40" s="102">
        <f t="shared" si="6"/>
        <v>1.8</v>
      </c>
      <c r="J40" s="102">
        <f t="shared" si="7"/>
        <v>5.4</v>
      </c>
      <c r="K40" s="102">
        <v>1.27</v>
      </c>
      <c r="L40" s="102">
        <v>25.1</v>
      </c>
      <c r="M40" s="102">
        <v>7.56</v>
      </c>
      <c r="U40" s="1"/>
    </row>
    <row r="41" spans="1:23">
      <c r="A41" s="103">
        <v>44383</v>
      </c>
      <c r="B41" s="104" t="s">
        <v>212</v>
      </c>
      <c r="C41" s="102" t="s">
        <v>153</v>
      </c>
      <c r="D41" s="102" t="s">
        <v>162</v>
      </c>
      <c r="E41" s="102" t="s">
        <v>167</v>
      </c>
      <c r="F41" s="102">
        <v>1</v>
      </c>
      <c r="G41" s="102">
        <v>3000</v>
      </c>
      <c r="H41" s="102">
        <v>0.65</v>
      </c>
      <c r="I41" s="102">
        <f t="shared" si="6"/>
        <v>1.8</v>
      </c>
      <c r="J41" s="102">
        <f t="shared" si="7"/>
        <v>5.4</v>
      </c>
      <c r="K41" s="102">
        <v>1.27</v>
      </c>
      <c r="L41" s="102">
        <v>25.1</v>
      </c>
      <c r="M41" s="102">
        <v>7.56</v>
      </c>
      <c r="U41" s="1"/>
    </row>
    <row r="42" spans="1:23">
      <c r="A42" s="103">
        <v>44383</v>
      </c>
      <c r="B42" s="102" t="s">
        <v>213</v>
      </c>
      <c r="C42" s="102" t="s">
        <v>152</v>
      </c>
      <c r="D42" s="102" t="s">
        <v>163</v>
      </c>
      <c r="E42" s="102" t="s">
        <v>166</v>
      </c>
      <c r="F42" s="102">
        <v>1</v>
      </c>
      <c r="G42" s="102">
        <v>6000</v>
      </c>
      <c r="H42" s="102">
        <v>0.65</v>
      </c>
      <c r="I42" s="102">
        <f t="shared" ref="I42:I49" si="8">((1.5-H42)*4)/(1.5-0.65)</f>
        <v>4</v>
      </c>
      <c r="J42" s="102">
        <f>I42*6</f>
        <v>24</v>
      </c>
      <c r="K42" s="102">
        <v>1.37</v>
      </c>
      <c r="L42" s="102">
        <v>24.7</v>
      </c>
      <c r="M42" s="102">
        <v>7.59</v>
      </c>
      <c r="V42" s="102"/>
      <c r="W42" s="102"/>
    </row>
    <row r="43" spans="1:23">
      <c r="A43" s="103">
        <v>44383</v>
      </c>
      <c r="B43" s="102" t="s">
        <v>214</v>
      </c>
      <c r="C43" s="102" t="s">
        <v>152</v>
      </c>
      <c r="D43" s="102" t="s">
        <v>163</v>
      </c>
      <c r="E43" s="102" t="s">
        <v>166</v>
      </c>
      <c r="F43" s="102">
        <v>1</v>
      </c>
      <c r="G43" s="102">
        <v>6000</v>
      </c>
      <c r="H43" s="102">
        <v>0.65</v>
      </c>
      <c r="I43" s="102">
        <f t="shared" si="8"/>
        <v>4</v>
      </c>
      <c r="J43" s="102">
        <f t="shared" ref="J43:J57" si="9">I43*6</f>
        <v>24</v>
      </c>
      <c r="K43" s="102">
        <v>1.37</v>
      </c>
      <c r="L43" s="102">
        <v>24.7</v>
      </c>
      <c r="M43" s="102">
        <v>7.59</v>
      </c>
      <c r="V43" s="102"/>
      <c r="W43" s="102"/>
    </row>
    <row r="44" spans="1:23">
      <c r="A44" s="103">
        <v>44383</v>
      </c>
      <c r="B44" s="104" t="s">
        <v>215</v>
      </c>
      <c r="C44" s="102" t="s">
        <v>153</v>
      </c>
      <c r="D44" s="102" t="s">
        <v>163</v>
      </c>
      <c r="E44" s="102" t="s">
        <v>166</v>
      </c>
      <c r="F44" s="102">
        <v>1</v>
      </c>
      <c r="G44" s="102">
        <v>6000</v>
      </c>
      <c r="H44" s="102">
        <v>0.65</v>
      </c>
      <c r="I44" s="102">
        <f t="shared" si="8"/>
        <v>4</v>
      </c>
      <c r="J44" s="102">
        <f t="shared" si="9"/>
        <v>24</v>
      </c>
      <c r="K44" s="102">
        <v>1.37</v>
      </c>
      <c r="L44" s="102">
        <v>24.7</v>
      </c>
      <c r="M44" s="102">
        <v>7.59</v>
      </c>
      <c r="U44" s="1"/>
    </row>
    <row r="45" spans="1:23">
      <c r="A45" s="103">
        <v>44383</v>
      </c>
      <c r="B45" s="104" t="s">
        <v>216</v>
      </c>
      <c r="C45" s="102" t="s">
        <v>153</v>
      </c>
      <c r="D45" s="102" t="s">
        <v>163</v>
      </c>
      <c r="E45" s="102" t="s">
        <v>166</v>
      </c>
      <c r="F45" s="102">
        <v>1</v>
      </c>
      <c r="G45" s="102">
        <v>6000</v>
      </c>
      <c r="H45" s="102">
        <v>0.65</v>
      </c>
      <c r="I45" s="102">
        <f t="shared" si="8"/>
        <v>4</v>
      </c>
      <c r="J45" s="102">
        <f t="shared" si="9"/>
        <v>24</v>
      </c>
      <c r="K45" s="102">
        <v>1.37</v>
      </c>
      <c r="L45" s="102">
        <v>24.7</v>
      </c>
      <c r="M45" s="102">
        <v>7.59</v>
      </c>
      <c r="U45" s="1"/>
    </row>
    <row r="46" spans="1:23">
      <c r="A46" s="103">
        <v>44383</v>
      </c>
      <c r="B46" s="104" t="s">
        <v>217</v>
      </c>
      <c r="C46" s="102" t="s">
        <v>153</v>
      </c>
      <c r="D46" s="102" t="s">
        <v>163</v>
      </c>
      <c r="E46" s="102" t="s">
        <v>166</v>
      </c>
      <c r="F46" s="102">
        <v>1</v>
      </c>
      <c r="G46" s="102">
        <v>6000</v>
      </c>
      <c r="H46" s="102">
        <v>0.65</v>
      </c>
      <c r="I46" s="102">
        <f t="shared" si="8"/>
        <v>4</v>
      </c>
      <c r="J46" s="102">
        <f t="shared" si="9"/>
        <v>24</v>
      </c>
      <c r="K46" s="102">
        <v>1.37</v>
      </c>
      <c r="L46" s="102">
        <v>24.7</v>
      </c>
      <c r="M46" s="102">
        <v>7.59</v>
      </c>
      <c r="U46" s="1"/>
    </row>
    <row r="47" spans="1:23">
      <c r="A47" s="103">
        <v>44383</v>
      </c>
      <c r="B47" s="104" t="s">
        <v>218</v>
      </c>
      <c r="C47" s="102" t="s">
        <v>153</v>
      </c>
      <c r="D47" s="102" t="s">
        <v>163</v>
      </c>
      <c r="E47" s="102" t="s">
        <v>166</v>
      </c>
      <c r="F47" s="102">
        <v>1</v>
      </c>
      <c r="G47" s="102">
        <v>6000</v>
      </c>
      <c r="H47" s="102">
        <v>0.65</v>
      </c>
      <c r="I47" s="102">
        <f t="shared" si="8"/>
        <v>4</v>
      </c>
      <c r="J47" s="102">
        <f t="shared" si="9"/>
        <v>24</v>
      </c>
      <c r="K47" s="102">
        <v>1.37</v>
      </c>
      <c r="L47" s="102">
        <v>24.7</v>
      </c>
      <c r="M47" s="102">
        <v>7.59</v>
      </c>
      <c r="U47" s="1"/>
    </row>
    <row r="48" spans="1:23">
      <c r="A48" s="103">
        <v>44383</v>
      </c>
      <c r="B48" s="102" t="s">
        <v>219</v>
      </c>
      <c r="C48" s="102" t="s">
        <v>152</v>
      </c>
      <c r="D48" s="102" t="s">
        <v>163</v>
      </c>
      <c r="E48" s="102" t="s">
        <v>166</v>
      </c>
      <c r="F48" s="102">
        <v>1</v>
      </c>
      <c r="G48" s="102">
        <v>6000</v>
      </c>
      <c r="H48" s="102">
        <v>0.65</v>
      </c>
      <c r="I48" s="102">
        <f t="shared" si="8"/>
        <v>4</v>
      </c>
      <c r="J48" s="102">
        <f t="shared" si="9"/>
        <v>24</v>
      </c>
      <c r="K48" s="102">
        <v>1.37</v>
      </c>
      <c r="L48" s="102">
        <v>24.7</v>
      </c>
      <c r="M48" s="102">
        <v>7.59</v>
      </c>
      <c r="V48" s="102"/>
      <c r="W48" s="102"/>
    </row>
    <row r="49" spans="1:23">
      <c r="A49" s="103">
        <v>44383</v>
      </c>
      <c r="B49" s="102" t="s">
        <v>220</v>
      </c>
      <c r="C49" s="102" t="s">
        <v>152</v>
      </c>
      <c r="D49" s="102" t="s">
        <v>163</v>
      </c>
      <c r="E49" s="102" t="s">
        <v>166</v>
      </c>
      <c r="F49" s="102">
        <v>1</v>
      </c>
      <c r="G49" s="102">
        <v>6000</v>
      </c>
      <c r="H49" s="102">
        <v>0.65</v>
      </c>
      <c r="I49" s="102">
        <f t="shared" si="8"/>
        <v>4</v>
      </c>
      <c r="J49" s="102">
        <f t="shared" si="9"/>
        <v>24</v>
      </c>
      <c r="K49" s="102">
        <v>1.37</v>
      </c>
      <c r="L49" s="102">
        <v>24.7</v>
      </c>
      <c r="M49" s="102">
        <v>7.59</v>
      </c>
      <c r="V49" s="102"/>
      <c r="W49" s="102"/>
    </row>
    <row r="50" spans="1:23">
      <c r="A50" s="103">
        <v>44383</v>
      </c>
      <c r="B50" s="102" t="s">
        <v>288</v>
      </c>
      <c r="C50" s="102" t="s">
        <v>152</v>
      </c>
      <c r="D50" s="102" t="s">
        <v>162</v>
      </c>
      <c r="E50" s="102" t="s">
        <v>166</v>
      </c>
      <c r="F50" s="102">
        <v>1</v>
      </c>
      <c r="G50" s="102">
        <v>6000</v>
      </c>
      <c r="H50" s="102">
        <v>0.65</v>
      </c>
      <c r="I50" s="102">
        <f t="shared" ref="I50:I57" si="10">((1.5-H50)*1.8)/(1.5-0.65)</f>
        <v>1.8</v>
      </c>
      <c r="J50" s="102">
        <f t="shared" si="9"/>
        <v>10.8</v>
      </c>
      <c r="K50" s="102">
        <v>1.41</v>
      </c>
      <c r="L50" s="102">
        <v>23.8</v>
      </c>
      <c r="M50" s="102">
        <v>7.49</v>
      </c>
      <c r="V50" s="102"/>
      <c r="W50" s="102"/>
    </row>
    <row r="51" spans="1:23">
      <c r="A51" s="103">
        <v>44383</v>
      </c>
      <c r="B51" s="102" t="s">
        <v>289</v>
      </c>
      <c r="C51" s="102" t="s">
        <v>152</v>
      </c>
      <c r="D51" s="102" t="s">
        <v>162</v>
      </c>
      <c r="E51" s="102" t="s">
        <v>166</v>
      </c>
      <c r="F51" s="102">
        <v>1</v>
      </c>
      <c r="G51" s="102">
        <v>6000</v>
      </c>
      <c r="H51" s="102">
        <v>0.65</v>
      </c>
      <c r="I51" s="102">
        <f t="shared" si="10"/>
        <v>1.8</v>
      </c>
      <c r="J51" s="102">
        <f t="shared" si="9"/>
        <v>10.8</v>
      </c>
      <c r="K51" s="102">
        <v>1.41</v>
      </c>
      <c r="L51" s="102">
        <v>23.8</v>
      </c>
      <c r="M51" s="102">
        <v>7.49</v>
      </c>
      <c r="V51" s="102"/>
      <c r="W51" s="102"/>
    </row>
    <row r="52" spans="1:23">
      <c r="A52" s="103">
        <v>44383</v>
      </c>
      <c r="B52" s="104" t="s">
        <v>286</v>
      </c>
      <c r="C52" s="102" t="s">
        <v>153</v>
      </c>
      <c r="D52" s="102" t="s">
        <v>162</v>
      </c>
      <c r="E52" s="102" t="s">
        <v>166</v>
      </c>
      <c r="F52" s="102">
        <v>1</v>
      </c>
      <c r="G52" s="102">
        <v>6000</v>
      </c>
      <c r="H52" s="102">
        <v>0.65</v>
      </c>
      <c r="I52" s="102">
        <f t="shared" si="10"/>
        <v>1.8</v>
      </c>
      <c r="J52" s="102">
        <f t="shared" si="9"/>
        <v>10.8</v>
      </c>
      <c r="K52" s="102">
        <v>1.41</v>
      </c>
      <c r="L52" s="102">
        <v>23.8</v>
      </c>
      <c r="M52" s="102">
        <v>7.49</v>
      </c>
      <c r="U52" s="1"/>
    </row>
    <row r="53" spans="1:23">
      <c r="A53" s="103">
        <v>44383</v>
      </c>
      <c r="B53" s="104" t="s">
        <v>287</v>
      </c>
      <c r="C53" s="102" t="s">
        <v>153</v>
      </c>
      <c r="D53" s="102" t="s">
        <v>162</v>
      </c>
      <c r="E53" s="102" t="s">
        <v>166</v>
      </c>
      <c r="F53" s="102">
        <v>1</v>
      </c>
      <c r="G53" s="102">
        <v>6000</v>
      </c>
      <c r="H53" s="102">
        <v>0.65</v>
      </c>
      <c r="I53" s="102">
        <f t="shared" si="10"/>
        <v>1.8</v>
      </c>
      <c r="J53" s="102">
        <f t="shared" si="9"/>
        <v>10.8</v>
      </c>
      <c r="K53" s="102">
        <v>1.41</v>
      </c>
      <c r="L53" s="102">
        <v>23.8</v>
      </c>
      <c r="M53" s="102">
        <v>7.49</v>
      </c>
      <c r="U53" s="1"/>
    </row>
    <row r="54" spans="1:23">
      <c r="A54" s="103">
        <v>44383</v>
      </c>
      <c r="B54" s="104" t="s">
        <v>292</v>
      </c>
      <c r="C54" s="102" t="s">
        <v>153</v>
      </c>
      <c r="D54" s="102" t="s">
        <v>162</v>
      </c>
      <c r="E54" s="102" t="s">
        <v>166</v>
      </c>
      <c r="F54" s="102">
        <v>1</v>
      </c>
      <c r="G54" s="102">
        <v>6000</v>
      </c>
      <c r="H54" s="102">
        <v>0.65</v>
      </c>
      <c r="I54" s="102">
        <f t="shared" si="10"/>
        <v>1.8</v>
      </c>
      <c r="J54" s="102">
        <f t="shared" si="9"/>
        <v>10.8</v>
      </c>
      <c r="K54" s="102">
        <v>1.41</v>
      </c>
      <c r="L54" s="102">
        <v>23.8</v>
      </c>
      <c r="M54" s="102">
        <v>7.49</v>
      </c>
      <c r="U54" s="1"/>
    </row>
    <row r="55" spans="1:23">
      <c r="A55" s="103">
        <v>44383</v>
      </c>
      <c r="B55" s="104" t="s">
        <v>293</v>
      </c>
      <c r="C55" s="102" t="s">
        <v>153</v>
      </c>
      <c r="D55" s="102" t="s">
        <v>162</v>
      </c>
      <c r="E55" s="102" t="s">
        <v>166</v>
      </c>
      <c r="F55" s="102">
        <v>1</v>
      </c>
      <c r="G55" s="102">
        <v>6000</v>
      </c>
      <c r="H55" s="102">
        <v>0.65</v>
      </c>
      <c r="I55" s="102">
        <f t="shared" si="10"/>
        <v>1.8</v>
      </c>
      <c r="J55" s="102">
        <f t="shared" si="9"/>
        <v>10.8</v>
      </c>
      <c r="K55" s="102">
        <v>1.41</v>
      </c>
      <c r="L55" s="102">
        <v>23.8</v>
      </c>
      <c r="M55" s="102">
        <v>7.49</v>
      </c>
      <c r="U55" s="1"/>
    </row>
    <row r="56" spans="1:23">
      <c r="A56" s="103">
        <v>44383</v>
      </c>
      <c r="B56" s="102" t="s">
        <v>290</v>
      </c>
      <c r="C56" s="102" t="s">
        <v>152</v>
      </c>
      <c r="D56" s="102" t="s">
        <v>162</v>
      </c>
      <c r="E56" s="102" t="s">
        <v>166</v>
      </c>
      <c r="F56" s="102">
        <v>1</v>
      </c>
      <c r="G56" s="102">
        <v>6000</v>
      </c>
      <c r="H56" s="102">
        <v>0.65</v>
      </c>
      <c r="I56" s="102">
        <f t="shared" si="10"/>
        <v>1.8</v>
      </c>
      <c r="J56" s="102">
        <f t="shared" si="9"/>
        <v>10.8</v>
      </c>
      <c r="K56" s="102">
        <v>1.41</v>
      </c>
      <c r="L56" s="102">
        <v>23.8</v>
      </c>
      <c r="M56" s="102">
        <v>7.49</v>
      </c>
      <c r="V56" s="102"/>
      <c r="W56" s="102"/>
    </row>
    <row r="57" spans="1:23">
      <c r="A57" s="103">
        <v>44383</v>
      </c>
      <c r="B57" s="102" t="s">
        <v>291</v>
      </c>
      <c r="C57" s="102" t="s">
        <v>152</v>
      </c>
      <c r="D57" s="102" t="s">
        <v>162</v>
      </c>
      <c r="E57" s="102" t="s">
        <v>166</v>
      </c>
      <c r="F57" s="102">
        <v>1</v>
      </c>
      <c r="G57" s="102">
        <v>6000</v>
      </c>
      <c r="H57" s="102">
        <v>0.65</v>
      </c>
      <c r="I57" s="102">
        <f t="shared" si="10"/>
        <v>1.8</v>
      </c>
      <c r="J57" s="102">
        <f t="shared" si="9"/>
        <v>10.8</v>
      </c>
      <c r="K57" s="102">
        <v>1.41</v>
      </c>
      <c r="L57" s="102">
        <v>23.8</v>
      </c>
      <c r="M57" s="102">
        <v>7.49</v>
      </c>
      <c r="V57" s="102"/>
      <c r="W57" s="102"/>
    </row>
    <row r="58" spans="1:23">
      <c r="A58" s="103">
        <v>44383</v>
      </c>
      <c r="B58" s="1" t="s">
        <v>280</v>
      </c>
      <c r="C58" s="102" t="s">
        <v>153</v>
      </c>
      <c r="D58" s="102" t="s">
        <v>161</v>
      </c>
      <c r="E58" s="102" t="s">
        <v>167</v>
      </c>
      <c r="F58" s="102">
        <v>1</v>
      </c>
      <c r="G58" s="102">
        <v>3000</v>
      </c>
      <c r="H58" s="102">
        <v>0.65</v>
      </c>
      <c r="I58" s="102">
        <v>4.5</v>
      </c>
      <c r="J58" s="102">
        <f t="shared" ref="J58:J65" si="11">I58*3</f>
        <v>13.5</v>
      </c>
      <c r="K58" s="102">
        <v>1.08</v>
      </c>
      <c r="L58" s="102">
        <v>24.1</v>
      </c>
      <c r="M58" s="102">
        <v>7.63</v>
      </c>
      <c r="U58" s="1"/>
    </row>
    <row r="59" spans="1:23">
      <c r="A59" s="103">
        <v>44383</v>
      </c>
      <c r="B59" s="1" t="s">
        <v>281</v>
      </c>
      <c r="C59" s="102" t="s">
        <v>153</v>
      </c>
      <c r="D59" s="102" t="s">
        <v>161</v>
      </c>
      <c r="E59" s="102" t="s">
        <v>167</v>
      </c>
      <c r="F59" s="102">
        <v>1</v>
      </c>
      <c r="G59" s="102">
        <v>3000</v>
      </c>
      <c r="H59" s="102">
        <v>0.65</v>
      </c>
      <c r="I59" s="102">
        <v>4.5</v>
      </c>
      <c r="J59" s="102">
        <f t="shared" si="11"/>
        <v>13.5</v>
      </c>
      <c r="K59" s="102">
        <v>1.08</v>
      </c>
      <c r="L59" s="102">
        <v>24.1</v>
      </c>
      <c r="M59" s="102">
        <v>7.63</v>
      </c>
      <c r="U59" s="1"/>
    </row>
    <row r="60" spans="1:23">
      <c r="A60" s="103">
        <v>44383</v>
      </c>
      <c r="B60" s="102" t="s">
        <v>278</v>
      </c>
      <c r="C60" s="102" t="s">
        <v>152</v>
      </c>
      <c r="D60" s="102" t="s">
        <v>161</v>
      </c>
      <c r="E60" s="102" t="s">
        <v>167</v>
      </c>
      <c r="F60" s="102">
        <v>1</v>
      </c>
      <c r="G60" s="102">
        <v>3000</v>
      </c>
      <c r="H60" s="102">
        <v>0.65</v>
      </c>
      <c r="I60" s="102">
        <v>4.5</v>
      </c>
      <c r="J60" s="102">
        <f t="shared" si="11"/>
        <v>13.5</v>
      </c>
      <c r="K60" s="102">
        <v>1.08</v>
      </c>
      <c r="L60" s="102">
        <v>24.1</v>
      </c>
      <c r="M60" s="102">
        <v>7.63</v>
      </c>
      <c r="V60" s="102"/>
      <c r="W60" s="102"/>
    </row>
    <row r="61" spans="1:23">
      <c r="A61" s="103">
        <v>44383</v>
      </c>
      <c r="B61" s="102" t="s">
        <v>279</v>
      </c>
      <c r="C61" s="102" t="s">
        <v>152</v>
      </c>
      <c r="D61" s="102" t="s">
        <v>161</v>
      </c>
      <c r="E61" s="102" t="s">
        <v>167</v>
      </c>
      <c r="F61" s="102">
        <v>1</v>
      </c>
      <c r="G61" s="102">
        <v>3000</v>
      </c>
      <c r="H61" s="102">
        <v>0.65</v>
      </c>
      <c r="I61" s="102">
        <v>4.5</v>
      </c>
      <c r="J61" s="102">
        <f t="shared" si="11"/>
        <v>13.5</v>
      </c>
      <c r="K61" s="102">
        <v>1.08</v>
      </c>
      <c r="L61" s="102">
        <v>24.1</v>
      </c>
      <c r="M61" s="102">
        <v>7.63</v>
      </c>
      <c r="V61" s="102"/>
      <c r="W61" s="102"/>
    </row>
    <row r="62" spans="1:23">
      <c r="A62" s="103">
        <v>44383</v>
      </c>
      <c r="B62" s="102" t="s">
        <v>284</v>
      </c>
      <c r="C62" s="102" t="s">
        <v>152</v>
      </c>
      <c r="D62" s="102" t="s">
        <v>161</v>
      </c>
      <c r="E62" s="102" t="s">
        <v>167</v>
      </c>
      <c r="F62" s="102">
        <v>1</v>
      </c>
      <c r="G62" s="102">
        <v>3000</v>
      </c>
      <c r="H62" s="102">
        <v>0.65</v>
      </c>
      <c r="I62" s="102">
        <v>4.5</v>
      </c>
      <c r="J62" s="102">
        <f t="shared" si="11"/>
        <v>13.5</v>
      </c>
      <c r="K62" s="102">
        <v>0.98</v>
      </c>
      <c r="L62" s="102">
        <v>24.2</v>
      </c>
      <c r="M62" s="102">
        <v>7.79</v>
      </c>
      <c r="V62" s="102"/>
      <c r="W62" s="102"/>
    </row>
    <row r="63" spans="1:23">
      <c r="A63" s="103">
        <v>44383</v>
      </c>
      <c r="B63" s="102" t="s">
        <v>285</v>
      </c>
      <c r="C63" s="102" t="s">
        <v>152</v>
      </c>
      <c r="D63" s="102" t="s">
        <v>161</v>
      </c>
      <c r="E63" s="102" t="s">
        <v>167</v>
      </c>
      <c r="F63" s="102">
        <v>1</v>
      </c>
      <c r="G63" s="102">
        <v>3000</v>
      </c>
      <c r="H63" s="102">
        <v>0.65</v>
      </c>
      <c r="I63" s="102">
        <v>4.5</v>
      </c>
      <c r="J63" s="102">
        <f t="shared" si="11"/>
        <v>13.5</v>
      </c>
      <c r="K63" s="102">
        <v>0.98</v>
      </c>
      <c r="L63" s="102">
        <v>24.2</v>
      </c>
      <c r="M63" s="102">
        <v>7.79</v>
      </c>
      <c r="V63" s="102"/>
      <c r="W63" s="102"/>
    </row>
    <row r="64" spans="1:23">
      <c r="A64" s="103">
        <v>44383</v>
      </c>
      <c r="B64" s="1" t="s">
        <v>282</v>
      </c>
      <c r="C64" s="102" t="s">
        <v>153</v>
      </c>
      <c r="D64" s="102" t="s">
        <v>161</v>
      </c>
      <c r="E64" s="102" t="s">
        <v>167</v>
      </c>
      <c r="F64" s="102">
        <v>1</v>
      </c>
      <c r="G64" s="102">
        <v>3000</v>
      </c>
      <c r="H64" s="102">
        <v>0.65</v>
      </c>
      <c r="I64" s="102">
        <v>4.5</v>
      </c>
      <c r="J64" s="102">
        <f t="shared" si="11"/>
        <v>13.5</v>
      </c>
      <c r="K64" s="102">
        <v>0.98</v>
      </c>
      <c r="L64" s="102">
        <v>24.2</v>
      </c>
      <c r="M64" s="102">
        <v>7.79</v>
      </c>
      <c r="U64" s="1"/>
    </row>
    <row r="65" spans="1:23">
      <c r="A65" s="103">
        <v>44383</v>
      </c>
      <c r="B65" s="1" t="s">
        <v>283</v>
      </c>
      <c r="C65" s="102" t="s">
        <v>153</v>
      </c>
      <c r="D65" s="102" t="s">
        <v>161</v>
      </c>
      <c r="E65" s="102" t="s">
        <v>167</v>
      </c>
      <c r="F65" s="102">
        <v>1</v>
      </c>
      <c r="G65" s="102">
        <v>3000</v>
      </c>
      <c r="H65" s="102">
        <v>0.65</v>
      </c>
      <c r="I65" s="102">
        <v>4.5</v>
      </c>
      <c r="J65" s="102">
        <f t="shared" si="11"/>
        <v>13.5</v>
      </c>
      <c r="K65" s="102">
        <v>0.98</v>
      </c>
      <c r="L65" s="102">
        <v>24.2</v>
      </c>
      <c r="M65" s="102">
        <v>7.79</v>
      </c>
      <c r="U65" s="1"/>
    </row>
    <row r="66" spans="1:23">
      <c r="A66" s="103">
        <v>44383</v>
      </c>
      <c r="B66" s="102" t="s">
        <v>272</v>
      </c>
      <c r="C66" s="102" t="s">
        <v>152</v>
      </c>
      <c r="D66" s="102" t="s">
        <v>163</v>
      </c>
      <c r="E66" s="102" t="s">
        <v>166</v>
      </c>
      <c r="F66" s="102">
        <v>1</v>
      </c>
      <c r="G66" s="102">
        <v>6000</v>
      </c>
      <c r="H66" s="102">
        <v>0.65</v>
      </c>
      <c r="I66" s="102">
        <f t="shared" ref="I66:I73" si="12">((1.5-H66)*4)/(1.5-0.65)</f>
        <v>4</v>
      </c>
      <c r="J66" s="102">
        <f t="shared" ref="J66:J73" si="13">I66*6</f>
        <v>24</v>
      </c>
      <c r="K66" s="102">
        <v>1.39</v>
      </c>
      <c r="L66" s="102">
        <v>24.4</v>
      </c>
      <c r="M66" s="102">
        <v>7.64</v>
      </c>
      <c r="V66" s="102"/>
      <c r="W66" s="102"/>
    </row>
    <row r="67" spans="1:23">
      <c r="A67" s="103">
        <v>44383</v>
      </c>
      <c r="B67" s="102" t="s">
        <v>273</v>
      </c>
      <c r="C67" s="102" t="s">
        <v>152</v>
      </c>
      <c r="D67" s="102" t="s">
        <v>163</v>
      </c>
      <c r="E67" s="102" t="s">
        <v>166</v>
      </c>
      <c r="F67" s="102">
        <v>1</v>
      </c>
      <c r="G67" s="102">
        <v>6000</v>
      </c>
      <c r="H67" s="102">
        <v>0.65</v>
      </c>
      <c r="I67" s="102">
        <f t="shared" si="12"/>
        <v>4</v>
      </c>
      <c r="J67" s="102">
        <f t="shared" si="13"/>
        <v>24</v>
      </c>
      <c r="K67" s="102">
        <v>1.39</v>
      </c>
      <c r="L67" s="102">
        <v>24.4</v>
      </c>
      <c r="M67" s="102">
        <v>7.64</v>
      </c>
      <c r="V67" s="102"/>
      <c r="W67" s="102"/>
    </row>
    <row r="68" spans="1:23">
      <c r="A68" s="103">
        <v>44383</v>
      </c>
      <c r="B68" s="104" t="s">
        <v>270</v>
      </c>
      <c r="C68" s="102" t="s">
        <v>153</v>
      </c>
      <c r="D68" s="102" t="s">
        <v>163</v>
      </c>
      <c r="E68" s="102" t="s">
        <v>166</v>
      </c>
      <c r="F68" s="102">
        <v>1</v>
      </c>
      <c r="G68" s="102">
        <v>6000</v>
      </c>
      <c r="H68" s="102">
        <v>0.65</v>
      </c>
      <c r="I68" s="102">
        <f t="shared" si="12"/>
        <v>4</v>
      </c>
      <c r="J68" s="102">
        <f t="shared" si="13"/>
        <v>24</v>
      </c>
      <c r="K68" s="102">
        <v>1.39</v>
      </c>
      <c r="L68" s="102">
        <v>24.4</v>
      </c>
      <c r="M68" s="102">
        <v>7.64</v>
      </c>
      <c r="U68" s="1"/>
    </row>
    <row r="69" spans="1:23">
      <c r="A69" s="103">
        <v>44383</v>
      </c>
      <c r="B69" s="104" t="s">
        <v>271</v>
      </c>
      <c r="C69" s="102" t="s">
        <v>153</v>
      </c>
      <c r="D69" s="102" t="s">
        <v>163</v>
      </c>
      <c r="E69" s="102" t="s">
        <v>166</v>
      </c>
      <c r="F69" s="102">
        <v>1</v>
      </c>
      <c r="G69" s="102">
        <v>6000</v>
      </c>
      <c r="H69" s="102">
        <v>0.65</v>
      </c>
      <c r="I69" s="102">
        <f t="shared" si="12"/>
        <v>4</v>
      </c>
      <c r="J69" s="102">
        <f t="shared" si="13"/>
        <v>24</v>
      </c>
      <c r="K69" s="102">
        <v>1.39</v>
      </c>
      <c r="L69" s="102">
        <v>24.4</v>
      </c>
      <c r="M69" s="102">
        <v>7.64</v>
      </c>
      <c r="U69" s="1"/>
    </row>
    <row r="70" spans="1:23">
      <c r="A70" s="103">
        <v>44383</v>
      </c>
      <c r="B70" s="104" t="s">
        <v>276</v>
      </c>
      <c r="C70" s="102" t="s">
        <v>153</v>
      </c>
      <c r="D70" s="102" t="s">
        <v>163</v>
      </c>
      <c r="E70" s="102" t="s">
        <v>166</v>
      </c>
      <c r="F70" s="102">
        <v>1</v>
      </c>
      <c r="G70" s="102">
        <v>6000</v>
      </c>
      <c r="H70" s="102">
        <v>0.65</v>
      </c>
      <c r="I70" s="102">
        <f t="shared" si="12"/>
        <v>4</v>
      </c>
      <c r="J70" s="102">
        <f t="shared" si="13"/>
        <v>24</v>
      </c>
      <c r="K70" s="102">
        <v>1.39</v>
      </c>
      <c r="L70" s="102">
        <v>24.4</v>
      </c>
      <c r="M70" s="102">
        <v>7.64</v>
      </c>
      <c r="U70" s="1"/>
    </row>
    <row r="71" spans="1:23">
      <c r="A71" s="103">
        <v>44383</v>
      </c>
      <c r="B71" s="104" t="s">
        <v>277</v>
      </c>
      <c r="C71" s="102" t="s">
        <v>153</v>
      </c>
      <c r="D71" s="102" t="s">
        <v>163</v>
      </c>
      <c r="E71" s="102" t="s">
        <v>166</v>
      </c>
      <c r="F71" s="102">
        <v>1</v>
      </c>
      <c r="G71" s="102">
        <v>6000</v>
      </c>
      <c r="H71" s="102">
        <v>0.65</v>
      </c>
      <c r="I71" s="102">
        <f t="shared" si="12"/>
        <v>4</v>
      </c>
      <c r="J71" s="102">
        <f t="shared" si="13"/>
        <v>24</v>
      </c>
      <c r="K71" s="102">
        <v>1.39</v>
      </c>
      <c r="L71" s="102">
        <v>24.4</v>
      </c>
      <c r="M71" s="102">
        <v>7.64</v>
      </c>
      <c r="U71" s="1"/>
    </row>
    <row r="72" spans="1:23">
      <c r="A72" s="103">
        <v>44383</v>
      </c>
      <c r="B72" s="102" t="s">
        <v>274</v>
      </c>
      <c r="C72" s="102" t="s">
        <v>152</v>
      </c>
      <c r="D72" s="102" t="s">
        <v>163</v>
      </c>
      <c r="E72" s="102" t="s">
        <v>166</v>
      </c>
      <c r="F72" s="102">
        <v>1</v>
      </c>
      <c r="G72" s="102">
        <v>6000</v>
      </c>
      <c r="H72" s="102">
        <v>0.65</v>
      </c>
      <c r="I72" s="102">
        <f t="shared" si="12"/>
        <v>4</v>
      </c>
      <c r="J72" s="102">
        <f t="shared" si="13"/>
        <v>24</v>
      </c>
      <c r="K72" s="102">
        <v>1.39</v>
      </c>
      <c r="L72" s="102">
        <v>24.4</v>
      </c>
      <c r="M72" s="102">
        <v>7.64</v>
      </c>
      <c r="V72" s="102"/>
      <c r="W72" s="102"/>
    </row>
    <row r="73" spans="1:23">
      <c r="A73" s="103">
        <v>44383</v>
      </c>
      <c r="B73" s="102" t="s">
        <v>275</v>
      </c>
      <c r="C73" s="102" t="s">
        <v>152</v>
      </c>
      <c r="D73" s="102" t="s">
        <v>163</v>
      </c>
      <c r="E73" s="102" t="s">
        <v>166</v>
      </c>
      <c r="F73" s="102">
        <v>1</v>
      </c>
      <c r="G73" s="102">
        <v>6000</v>
      </c>
      <c r="H73" s="102">
        <v>0.65</v>
      </c>
      <c r="I73" s="102">
        <f t="shared" si="12"/>
        <v>4</v>
      </c>
      <c r="J73" s="102">
        <f t="shared" si="13"/>
        <v>24</v>
      </c>
      <c r="K73" s="102">
        <v>1.39</v>
      </c>
      <c r="L73" s="102">
        <v>24.4</v>
      </c>
      <c r="M73" s="102">
        <v>7.64</v>
      </c>
      <c r="V73" s="102"/>
      <c r="W73" s="102"/>
    </row>
    <row r="74" spans="1:23">
      <c r="A74" s="103">
        <v>44383</v>
      </c>
      <c r="B74" s="104" t="s">
        <v>264</v>
      </c>
      <c r="C74" s="102" t="s">
        <v>153</v>
      </c>
      <c r="D74" s="102" t="s">
        <v>162</v>
      </c>
      <c r="E74" s="102" t="s">
        <v>167</v>
      </c>
      <c r="F74" s="102">
        <v>1</v>
      </c>
      <c r="G74" s="102">
        <v>3000</v>
      </c>
      <c r="H74" s="102">
        <v>0.65</v>
      </c>
      <c r="I74" s="102">
        <f t="shared" ref="I74:I81" si="14">((1.5-H74)*1.8)/(1.5-0.65)</f>
        <v>1.8</v>
      </c>
      <c r="J74" s="102">
        <f t="shared" ref="J74:J81" si="15">I74*3</f>
        <v>5.4</v>
      </c>
      <c r="K74" s="102">
        <v>1.02</v>
      </c>
      <c r="L74" s="102">
        <v>24.3</v>
      </c>
      <c r="M74" s="102">
        <v>7.74</v>
      </c>
      <c r="U74" s="1"/>
    </row>
    <row r="75" spans="1:23">
      <c r="A75" s="103">
        <v>44383</v>
      </c>
      <c r="B75" s="104" t="s">
        <v>265</v>
      </c>
      <c r="C75" s="102" t="s">
        <v>153</v>
      </c>
      <c r="D75" s="102" t="s">
        <v>162</v>
      </c>
      <c r="E75" s="102" t="s">
        <v>167</v>
      </c>
      <c r="F75" s="102">
        <v>1</v>
      </c>
      <c r="G75" s="102">
        <v>3000</v>
      </c>
      <c r="H75" s="102">
        <v>0.65</v>
      </c>
      <c r="I75" s="102">
        <f t="shared" si="14"/>
        <v>1.8</v>
      </c>
      <c r="J75" s="102">
        <f t="shared" si="15"/>
        <v>5.4</v>
      </c>
      <c r="K75" s="102">
        <v>1.02</v>
      </c>
      <c r="L75" s="102">
        <v>24.3</v>
      </c>
      <c r="M75" s="102">
        <v>7.74</v>
      </c>
      <c r="U75" s="1"/>
    </row>
    <row r="76" spans="1:23">
      <c r="A76" s="103">
        <v>44383</v>
      </c>
      <c r="B76" s="102" t="s">
        <v>262</v>
      </c>
      <c r="C76" s="102" t="s">
        <v>152</v>
      </c>
      <c r="D76" s="102" t="s">
        <v>162</v>
      </c>
      <c r="E76" s="102" t="s">
        <v>167</v>
      </c>
      <c r="F76" s="102">
        <v>1</v>
      </c>
      <c r="G76" s="102">
        <v>3000</v>
      </c>
      <c r="H76" s="102">
        <v>0.65</v>
      </c>
      <c r="I76" s="102">
        <f t="shared" si="14"/>
        <v>1.8</v>
      </c>
      <c r="J76" s="102">
        <f t="shared" si="15"/>
        <v>5.4</v>
      </c>
      <c r="K76" s="102">
        <v>1.02</v>
      </c>
      <c r="L76" s="102">
        <v>24.3</v>
      </c>
      <c r="M76" s="102">
        <v>7.74</v>
      </c>
      <c r="V76" s="102"/>
      <c r="W76" s="102"/>
    </row>
    <row r="77" spans="1:23">
      <c r="A77" s="103">
        <v>44383</v>
      </c>
      <c r="B77" s="102" t="s">
        <v>263</v>
      </c>
      <c r="C77" s="102" t="s">
        <v>152</v>
      </c>
      <c r="D77" s="102" t="s">
        <v>162</v>
      </c>
      <c r="E77" s="102" t="s">
        <v>167</v>
      </c>
      <c r="F77" s="102">
        <v>1</v>
      </c>
      <c r="G77" s="102">
        <v>3000</v>
      </c>
      <c r="H77" s="102">
        <v>0.65</v>
      </c>
      <c r="I77" s="102">
        <f t="shared" si="14"/>
        <v>1.8</v>
      </c>
      <c r="J77" s="102">
        <f t="shared" si="15"/>
        <v>5.4</v>
      </c>
      <c r="K77" s="102">
        <v>1.02</v>
      </c>
      <c r="L77" s="102">
        <v>24.3</v>
      </c>
      <c r="M77" s="102">
        <v>7.74</v>
      </c>
      <c r="V77" s="102"/>
      <c r="W77" s="102"/>
    </row>
    <row r="78" spans="1:23">
      <c r="A78" s="103">
        <v>44383</v>
      </c>
      <c r="B78" s="102" t="s">
        <v>268</v>
      </c>
      <c r="C78" s="102" t="s">
        <v>152</v>
      </c>
      <c r="D78" s="102" t="s">
        <v>162</v>
      </c>
      <c r="E78" s="102" t="s">
        <v>167</v>
      </c>
      <c r="F78" s="102">
        <v>1</v>
      </c>
      <c r="G78" s="102">
        <v>3000</v>
      </c>
      <c r="H78" s="102">
        <v>0.65</v>
      </c>
      <c r="I78" s="102">
        <f t="shared" si="14"/>
        <v>1.8</v>
      </c>
      <c r="J78" s="102">
        <f t="shared" si="15"/>
        <v>5.4</v>
      </c>
      <c r="K78" s="102">
        <v>1.21</v>
      </c>
      <c r="L78" s="102">
        <v>24.3</v>
      </c>
      <c r="M78" s="102">
        <v>7.56</v>
      </c>
      <c r="V78" s="102"/>
      <c r="W78" s="102"/>
    </row>
    <row r="79" spans="1:23">
      <c r="A79" s="103">
        <v>44383</v>
      </c>
      <c r="B79" s="102" t="s">
        <v>269</v>
      </c>
      <c r="C79" s="102" t="s">
        <v>152</v>
      </c>
      <c r="D79" s="102" t="s">
        <v>162</v>
      </c>
      <c r="E79" s="102" t="s">
        <v>167</v>
      </c>
      <c r="F79" s="102">
        <v>1</v>
      </c>
      <c r="G79" s="102">
        <v>3000</v>
      </c>
      <c r="H79" s="102">
        <v>0.65</v>
      </c>
      <c r="I79" s="102">
        <f t="shared" si="14"/>
        <v>1.8</v>
      </c>
      <c r="J79" s="102">
        <f t="shared" si="15"/>
        <v>5.4</v>
      </c>
      <c r="K79" s="102">
        <v>1.21</v>
      </c>
      <c r="L79" s="102">
        <v>24.3</v>
      </c>
      <c r="M79" s="102">
        <v>7.56</v>
      </c>
      <c r="V79" s="102"/>
      <c r="W79" s="102"/>
    </row>
    <row r="80" spans="1:23">
      <c r="A80" s="103">
        <v>44383</v>
      </c>
      <c r="B80" s="104" t="s">
        <v>266</v>
      </c>
      <c r="C80" s="102" t="s">
        <v>153</v>
      </c>
      <c r="D80" s="102" t="s">
        <v>162</v>
      </c>
      <c r="E80" s="102" t="s">
        <v>167</v>
      </c>
      <c r="F80" s="102">
        <v>1</v>
      </c>
      <c r="G80" s="102">
        <v>3000</v>
      </c>
      <c r="H80" s="102">
        <v>0.65</v>
      </c>
      <c r="I80" s="102">
        <f t="shared" si="14"/>
        <v>1.8</v>
      </c>
      <c r="J80" s="102">
        <f t="shared" si="15"/>
        <v>5.4</v>
      </c>
      <c r="K80" s="102">
        <v>1.21</v>
      </c>
      <c r="L80" s="102">
        <v>24.3</v>
      </c>
      <c r="M80" s="102">
        <v>7.56</v>
      </c>
      <c r="U80" s="1"/>
    </row>
    <row r="81" spans="1:23">
      <c r="A81" s="103">
        <v>44383</v>
      </c>
      <c r="B81" s="104" t="s">
        <v>267</v>
      </c>
      <c r="C81" s="102" t="s">
        <v>153</v>
      </c>
      <c r="D81" s="102" t="s">
        <v>162</v>
      </c>
      <c r="E81" s="102" t="s">
        <v>167</v>
      </c>
      <c r="F81" s="102">
        <v>1</v>
      </c>
      <c r="G81" s="102">
        <v>3000</v>
      </c>
      <c r="H81" s="102">
        <v>0.65</v>
      </c>
      <c r="I81" s="102">
        <f t="shared" si="14"/>
        <v>1.8</v>
      </c>
      <c r="J81" s="102">
        <f t="shared" si="15"/>
        <v>5.4</v>
      </c>
      <c r="K81" s="102">
        <v>1.21</v>
      </c>
      <c r="L81" s="102">
        <v>24.3</v>
      </c>
      <c r="M81" s="102">
        <v>7.56</v>
      </c>
      <c r="U81" s="1"/>
    </row>
    <row r="82" spans="1:23">
      <c r="A82" s="103">
        <v>44383</v>
      </c>
      <c r="B82" s="102" t="s">
        <v>256</v>
      </c>
      <c r="C82" s="102" t="s">
        <v>152</v>
      </c>
      <c r="D82" s="102" t="s">
        <v>161</v>
      </c>
      <c r="E82" s="102" t="s">
        <v>166</v>
      </c>
      <c r="F82" s="102">
        <v>1</v>
      </c>
      <c r="G82" s="102">
        <v>6000</v>
      </c>
      <c r="H82" s="102">
        <v>0.65</v>
      </c>
      <c r="I82" s="102">
        <v>4.5</v>
      </c>
      <c r="J82" s="102">
        <f t="shared" ref="J82:J89" si="16">I82*6</f>
        <v>27</v>
      </c>
      <c r="K82" s="102">
        <v>1.07</v>
      </c>
      <c r="L82" s="102">
        <v>24.4</v>
      </c>
      <c r="M82" s="102">
        <v>7.69</v>
      </c>
      <c r="V82" s="102"/>
      <c r="W82" s="102"/>
    </row>
    <row r="83" spans="1:23">
      <c r="A83" s="103">
        <v>44383</v>
      </c>
      <c r="B83" s="102" t="s">
        <v>257</v>
      </c>
      <c r="C83" s="102" t="s">
        <v>152</v>
      </c>
      <c r="D83" s="102" t="s">
        <v>161</v>
      </c>
      <c r="E83" s="102" t="s">
        <v>166</v>
      </c>
      <c r="F83" s="102">
        <v>1</v>
      </c>
      <c r="G83" s="102">
        <v>6000</v>
      </c>
      <c r="H83" s="102">
        <v>0.65</v>
      </c>
      <c r="I83" s="102">
        <v>4.5</v>
      </c>
      <c r="J83" s="102">
        <f t="shared" si="16"/>
        <v>27</v>
      </c>
      <c r="K83" s="102">
        <v>1.07</v>
      </c>
      <c r="L83" s="102">
        <v>24.4</v>
      </c>
      <c r="M83" s="102">
        <v>7.69</v>
      </c>
      <c r="V83" s="102"/>
      <c r="W83" s="102"/>
    </row>
    <row r="84" spans="1:23">
      <c r="A84" s="103">
        <v>44383</v>
      </c>
      <c r="B84" s="1" t="s">
        <v>254</v>
      </c>
      <c r="C84" s="102" t="s">
        <v>153</v>
      </c>
      <c r="D84" s="102" t="s">
        <v>161</v>
      </c>
      <c r="E84" s="102" t="s">
        <v>166</v>
      </c>
      <c r="F84" s="102">
        <v>1</v>
      </c>
      <c r="G84" s="102">
        <v>6000</v>
      </c>
      <c r="H84" s="102">
        <v>0.65</v>
      </c>
      <c r="I84" s="102">
        <v>4.5</v>
      </c>
      <c r="J84" s="102">
        <f t="shared" si="16"/>
        <v>27</v>
      </c>
      <c r="K84" s="102">
        <v>1.07</v>
      </c>
      <c r="L84" s="102">
        <v>24.4</v>
      </c>
      <c r="M84" s="102">
        <v>7.69</v>
      </c>
      <c r="U84" s="1"/>
    </row>
    <row r="85" spans="1:23">
      <c r="A85" s="103">
        <v>44383</v>
      </c>
      <c r="B85" s="1" t="s">
        <v>255</v>
      </c>
      <c r="C85" s="102" t="s">
        <v>153</v>
      </c>
      <c r="D85" s="102" t="s">
        <v>161</v>
      </c>
      <c r="E85" s="102" t="s">
        <v>166</v>
      </c>
      <c r="F85" s="102">
        <v>1</v>
      </c>
      <c r="G85" s="102">
        <v>6000</v>
      </c>
      <c r="H85" s="102">
        <v>0.65</v>
      </c>
      <c r="I85" s="102">
        <v>4.5</v>
      </c>
      <c r="J85" s="102">
        <f t="shared" si="16"/>
        <v>27</v>
      </c>
      <c r="K85" s="102">
        <v>1.07</v>
      </c>
      <c r="L85" s="102">
        <v>24.4</v>
      </c>
      <c r="M85" s="102">
        <v>7.69</v>
      </c>
      <c r="U85" s="1"/>
    </row>
    <row r="86" spans="1:23">
      <c r="A86" s="103">
        <v>44383</v>
      </c>
      <c r="B86" s="1" t="s">
        <v>260</v>
      </c>
      <c r="C86" s="102" t="s">
        <v>153</v>
      </c>
      <c r="D86" s="102" t="s">
        <v>161</v>
      </c>
      <c r="E86" s="102" t="s">
        <v>166</v>
      </c>
      <c r="F86" s="102">
        <v>1</v>
      </c>
      <c r="G86" s="102">
        <v>6000</v>
      </c>
      <c r="H86" s="102">
        <v>0.65</v>
      </c>
      <c r="I86" s="102">
        <v>4.5</v>
      </c>
      <c r="J86" s="102">
        <f t="shared" si="16"/>
        <v>27</v>
      </c>
      <c r="K86" s="102">
        <v>1.07</v>
      </c>
      <c r="L86" s="102">
        <v>24.4</v>
      </c>
      <c r="M86" s="102">
        <v>7.69</v>
      </c>
      <c r="U86" s="1"/>
    </row>
    <row r="87" spans="1:23">
      <c r="A87" s="103">
        <v>44383</v>
      </c>
      <c r="B87" s="1" t="s">
        <v>261</v>
      </c>
      <c r="C87" s="102" t="s">
        <v>153</v>
      </c>
      <c r="D87" s="102" t="s">
        <v>161</v>
      </c>
      <c r="E87" s="102" t="s">
        <v>166</v>
      </c>
      <c r="F87" s="102">
        <v>1</v>
      </c>
      <c r="G87" s="102">
        <v>6000</v>
      </c>
      <c r="H87" s="102">
        <v>0.65</v>
      </c>
      <c r="I87" s="102">
        <v>4.5</v>
      </c>
      <c r="J87" s="102">
        <f t="shared" si="16"/>
        <v>27</v>
      </c>
      <c r="K87" s="102">
        <v>1.07</v>
      </c>
      <c r="L87" s="102">
        <v>24.4</v>
      </c>
      <c r="M87" s="102">
        <v>7.69</v>
      </c>
      <c r="U87" s="1"/>
    </row>
    <row r="88" spans="1:23">
      <c r="A88" s="103">
        <v>44383</v>
      </c>
      <c r="B88" s="102" t="s">
        <v>258</v>
      </c>
      <c r="C88" s="102" t="s">
        <v>152</v>
      </c>
      <c r="D88" s="102" t="s">
        <v>161</v>
      </c>
      <c r="E88" s="102" t="s">
        <v>166</v>
      </c>
      <c r="F88" s="102">
        <v>1</v>
      </c>
      <c r="G88" s="102">
        <v>6000</v>
      </c>
      <c r="H88" s="102">
        <v>0.65</v>
      </c>
      <c r="I88" s="102">
        <v>4.5</v>
      </c>
      <c r="J88" s="102">
        <f t="shared" si="16"/>
        <v>27</v>
      </c>
      <c r="K88" s="102">
        <v>1.07</v>
      </c>
      <c r="L88" s="102">
        <v>24.4</v>
      </c>
      <c r="M88" s="102">
        <v>7.69</v>
      </c>
      <c r="V88" s="102"/>
      <c r="W88" s="102"/>
    </row>
    <row r="89" spans="1:23">
      <c r="A89" s="103">
        <v>44383</v>
      </c>
      <c r="B89" s="102" t="s">
        <v>259</v>
      </c>
      <c r="C89" s="102" t="s">
        <v>152</v>
      </c>
      <c r="D89" s="102" t="s">
        <v>161</v>
      </c>
      <c r="E89" s="102" t="s">
        <v>166</v>
      </c>
      <c r="F89" s="102">
        <v>1</v>
      </c>
      <c r="G89" s="102">
        <v>6000</v>
      </c>
      <c r="H89" s="102">
        <v>0.65</v>
      </c>
      <c r="I89" s="102">
        <v>4.5</v>
      </c>
      <c r="J89" s="102">
        <f t="shared" si="16"/>
        <v>27</v>
      </c>
      <c r="K89" s="102">
        <v>1.07</v>
      </c>
      <c r="L89" s="102">
        <v>24.4</v>
      </c>
      <c r="M89" s="102">
        <v>7.69</v>
      </c>
      <c r="V89" s="102"/>
      <c r="W89" s="102"/>
    </row>
    <row r="90" spans="1:23">
      <c r="A90" s="103">
        <v>44383</v>
      </c>
      <c r="B90" s="104" t="s">
        <v>248</v>
      </c>
      <c r="C90" s="102" t="s">
        <v>153</v>
      </c>
      <c r="D90" s="102" t="s">
        <v>163</v>
      </c>
      <c r="E90" s="102" t="s">
        <v>167</v>
      </c>
      <c r="F90" s="102">
        <v>1</v>
      </c>
      <c r="G90" s="102">
        <v>3000</v>
      </c>
      <c r="H90" s="102">
        <v>0.65</v>
      </c>
      <c r="I90" s="102">
        <f t="shared" ref="I90:I97" si="17">((1.5-H90)*4)/(1.5-0.65)</f>
        <v>4</v>
      </c>
      <c r="J90" s="102">
        <f t="shared" ref="J90:J97" si="18">I90*3</f>
        <v>12</v>
      </c>
      <c r="K90" s="102">
        <v>1.32</v>
      </c>
      <c r="L90" s="102">
        <v>24.4</v>
      </c>
      <c r="M90" s="102">
        <v>7.66</v>
      </c>
      <c r="U90" s="1"/>
    </row>
    <row r="91" spans="1:23">
      <c r="A91" s="103">
        <v>44383</v>
      </c>
      <c r="B91" s="104" t="s">
        <v>249</v>
      </c>
      <c r="C91" s="102" t="s">
        <v>153</v>
      </c>
      <c r="D91" s="102" t="s">
        <v>163</v>
      </c>
      <c r="E91" s="102" t="s">
        <v>167</v>
      </c>
      <c r="F91" s="102">
        <v>1</v>
      </c>
      <c r="G91" s="102">
        <v>3000</v>
      </c>
      <c r="H91" s="102">
        <v>0.65</v>
      </c>
      <c r="I91" s="102">
        <f t="shared" si="17"/>
        <v>4</v>
      </c>
      <c r="J91" s="102">
        <f t="shared" si="18"/>
        <v>12</v>
      </c>
      <c r="K91" s="102">
        <v>1.32</v>
      </c>
      <c r="L91" s="102">
        <v>24.4</v>
      </c>
      <c r="M91" s="102">
        <v>7.66</v>
      </c>
      <c r="U91" s="1"/>
    </row>
    <row r="92" spans="1:23">
      <c r="A92" s="103">
        <v>44383</v>
      </c>
      <c r="B92" s="102" t="s">
        <v>246</v>
      </c>
      <c r="C92" s="102" t="s">
        <v>152</v>
      </c>
      <c r="D92" s="102" t="s">
        <v>163</v>
      </c>
      <c r="E92" s="102" t="s">
        <v>167</v>
      </c>
      <c r="F92" s="102">
        <v>1</v>
      </c>
      <c r="G92" s="102">
        <v>3000</v>
      </c>
      <c r="H92" s="102">
        <v>0.65</v>
      </c>
      <c r="I92" s="102">
        <f t="shared" si="17"/>
        <v>4</v>
      </c>
      <c r="J92" s="102">
        <f t="shared" si="18"/>
        <v>12</v>
      </c>
      <c r="K92" s="102">
        <v>1.32</v>
      </c>
      <c r="L92" s="102">
        <v>24.4</v>
      </c>
      <c r="M92" s="102">
        <v>7.66</v>
      </c>
      <c r="V92" s="102"/>
      <c r="W92" s="102"/>
    </row>
    <row r="93" spans="1:23">
      <c r="A93" s="103">
        <v>44383</v>
      </c>
      <c r="B93" s="102" t="s">
        <v>247</v>
      </c>
      <c r="C93" s="102" t="s">
        <v>152</v>
      </c>
      <c r="D93" s="102" t="s">
        <v>163</v>
      </c>
      <c r="E93" s="102" t="s">
        <v>167</v>
      </c>
      <c r="F93" s="102">
        <v>1</v>
      </c>
      <c r="G93" s="102">
        <v>3000</v>
      </c>
      <c r="H93" s="102">
        <v>0.65</v>
      </c>
      <c r="I93" s="102">
        <f t="shared" si="17"/>
        <v>4</v>
      </c>
      <c r="J93" s="102">
        <f t="shared" si="18"/>
        <v>12</v>
      </c>
      <c r="K93" s="102">
        <v>1.32</v>
      </c>
      <c r="L93" s="102">
        <v>24.4</v>
      </c>
      <c r="M93" s="102">
        <v>7.66</v>
      </c>
      <c r="V93" s="102"/>
      <c r="W93" s="102"/>
    </row>
    <row r="94" spans="1:23">
      <c r="A94" s="103">
        <v>44383</v>
      </c>
      <c r="B94" s="102" t="s">
        <v>252</v>
      </c>
      <c r="C94" s="102" t="s">
        <v>152</v>
      </c>
      <c r="D94" s="102" t="s">
        <v>163</v>
      </c>
      <c r="E94" s="102" t="s">
        <v>167</v>
      </c>
      <c r="F94" s="102">
        <v>1</v>
      </c>
      <c r="G94" s="102">
        <v>3000</v>
      </c>
      <c r="H94" s="102">
        <v>0.65</v>
      </c>
      <c r="I94" s="102">
        <f t="shared" si="17"/>
        <v>4</v>
      </c>
      <c r="J94" s="102">
        <f t="shared" si="18"/>
        <v>12</v>
      </c>
      <c r="K94" s="102">
        <v>1.33</v>
      </c>
      <c r="L94" s="102">
        <v>24.3</v>
      </c>
      <c r="M94" s="102">
        <v>7.7</v>
      </c>
      <c r="V94" s="102"/>
      <c r="W94" s="102"/>
    </row>
    <row r="95" spans="1:23">
      <c r="A95" s="103">
        <v>44383</v>
      </c>
      <c r="B95" s="102" t="s">
        <v>253</v>
      </c>
      <c r="C95" s="102" t="s">
        <v>152</v>
      </c>
      <c r="D95" s="102" t="s">
        <v>163</v>
      </c>
      <c r="E95" s="102" t="s">
        <v>167</v>
      </c>
      <c r="F95" s="102">
        <v>1</v>
      </c>
      <c r="G95" s="102">
        <v>3000</v>
      </c>
      <c r="H95" s="102">
        <v>0.65</v>
      </c>
      <c r="I95" s="102">
        <f t="shared" si="17"/>
        <v>4</v>
      </c>
      <c r="J95" s="102">
        <f t="shared" si="18"/>
        <v>12</v>
      </c>
      <c r="K95" s="102">
        <v>1.33</v>
      </c>
      <c r="L95" s="102">
        <v>24.3</v>
      </c>
      <c r="M95" s="102">
        <v>7.7</v>
      </c>
      <c r="V95" s="102"/>
      <c r="W95" s="102"/>
    </row>
    <row r="96" spans="1:23">
      <c r="A96" s="103">
        <v>44383</v>
      </c>
      <c r="B96" s="104" t="s">
        <v>250</v>
      </c>
      <c r="C96" s="102" t="s">
        <v>153</v>
      </c>
      <c r="D96" s="102" t="s">
        <v>163</v>
      </c>
      <c r="E96" s="102" t="s">
        <v>167</v>
      </c>
      <c r="F96" s="102">
        <v>1</v>
      </c>
      <c r="G96" s="102">
        <v>3000</v>
      </c>
      <c r="H96" s="102">
        <v>0.65</v>
      </c>
      <c r="I96" s="102">
        <f t="shared" si="17"/>
        <v>4</v>
      </c>
      <c r="J96" s="102">
        <f t="shared" si="18"/>
        <v>12</v>
      </c>
      <c r="K96" s="102">
        <v>1.33</v>
      </c>
      <c r="L96" s="102">
        <v>24.3</v>
      </c>
      <c r="M96" s="102">
        <v>7.7</v>
      </c>
      <c r="U96" s="1"/>
    </row>
    <row r="97" spans="1:23">
      <c r="A97" s="103">
        <v>44383</v>
      </c>
      <c r="B97" s="104" t="s">
        <v>251</v>
      </c>
      <c r="C97" s="102" t="s">
        <v>153</v>
      </c>
      <c r="D97" s="102" t="s">
        <v>163</v>
      </c>
      <c r="E97" s="102" t="s">
        <v>167</v>
      </c>
      <c r="F97" s="102">
        <v>1</v>
      </c>
      <c r="G97" s="102">
        <v>3000</v>
      </c>
      <c r="H97" s="102">
        <v>0.65</v>
      </c>
      <c r="I97" s="102">
        <f t="shared" si="17"/>
        <v>4</v>
      </c>
      <c r="J97" s="102">
        <f t="shared" si="18"/>
        <v>12</v>
      </c>
      <c r="K97" s="102">
        <v>1.33</v>
      </c>
      <c r="L97" s="102">
        <v>24.3</v>
      </c>
      <c r="M97" s="102">
        <v>7.7</v>
      </c>
      <c r="U97" s="1"/>
    </row>
    <row r="98" spans="1:23">
      <c r="A98" s="103">
        <v>44386</v>
      </c>
      <c r="B98" s="1" t="s">
        <v>222</v>
      </c>
      <c r="C98" s="102" t="s">
        <v>153</v>
      </c>
      <c r="D98" s="102" t="s">
        <v>161</v>
      </c>
      <c r="E98" s="102" t="s">
        <v>167</v>
      </c>
      <c r="F98" s="102">
        <v>4</v>
      </c>
      <c r="G98" s="102">
        <v>0</v>
      </c>
      <c r="H98" s="102">
        <v>1.4</v>
      </c>
      <c r="I98" s="102">
        <v>0</v>
      </c>
      <c r="J98" s="102">
        <v>0</v>
      </c>
      <c r="K98" s="102">
        <v>1.4</v>
      </c>
      <c r="V98" s="102"/>
      <c r="W98" s="102"/>
    </row>
    <row r="99" spans="1:23">
      <c r="A99" s="103">
        <v>44386</v>
      </c>
      <c r="B99" s="1" t="s">
        <v>223</v>
      </c>
      <c r="C99" s="102" t="s">
        <v>153</v>
      </c>
      <c r="D99" s="102" t="s">
        <v>161</v>
      </c>
      <c r="E99" s="102" t="s">
        <v>167</v>
      </c>
      <c r="F99" s="102">
        <v>4</v>
      </c>
      <c r="G99" s="102">
        <v>0</v>
      </c>
      <c r="H99" s="102">
        <v>1.4</v>
      </c>
      <c r="I99" s="102">
        <v>0</v>
      </c>
      <c r="J99" s="102">
        <v>0</v>
      </c>
      <c r="K99" s="102">
        <v>1.4</v>
      </c>
      <c r="V99" s="102"/>
      <c r="W99" s="102"/>
    </row>
    <row r="100" spans="1:23">
      <c r="A100" s="103">
        <v>44386</v>
      </c>
      <c r="B100" s="102" t="s">
        <v>224</v>
      </c>
      <c r="C100" s="102" t="s">
        <v>152</v>
      </c>
      <c r="D100" s="102" t="s">
        <v>161</v>
      </c>
      <c r="E100" s="102" t="s">
        <v>167</v>
      </c>
      <c r="F100" s="102">
        <v>4</v>
      </c>
      <c r="G100" s="102">
        <v>0</v>
      </c>
      <c r="H100" s="102">
        <v>1.4</v>
      </c>
      <c r="I100" s="102">
        <v>0</v>
      </c>
      <c r="J100" s="102">
        <v>0</v>
      </c>
      <c r="K100" s="102">
        <v>1.4</v>
      </c>
      <c r="V100" s="102"/>
      <c r="W100" s="102"/>
    </row>
    <row r="101" spans="1:23">
      <c r="A101" s="103">
        <v>44386</v>
      </c>
      <c r="B101" s="102" t="s">
        <v>225</v>
      </c>
      <c r="C101" s="102" t="s">
        <v>152</v>
      </c>
      <c r="D101" s="102" t="s">
        <v>161</v>
      </c>
      <c r="E101" s="102" t="s">
        <v>167</v>
      </c>
      <c r="F101" s="102">
        <v>4</v>
      </c>
      <c r="G101" s="102">
        <v>0</v>
      </c>
      <c r="H101" s="102">
        <v>1.4</v>
      </c>
      <c r="I101" s="102">
        <v>0</v>
      </c>
      <c r="J101" s="102">
        <v>0</v>
      </c>
      <c r="K101" s="102">
        <v>1.4</v>
      </c>
      <c r="V101" s="102"/>
      <c r="W101" s="102"/>
    </row>
    <row r="102" spans="1:23">
      <c r="A102" s="103">
        <v>44386</v>
      </c>
      <c r="B102" s="102" t="s">
        <v>226</v>
      </c>
      <c r="C102" s="102" t="s">
        <v>152</v>
      </c>
      <c r="D102" s="102" t="s">
        <v>161</v>
      </c>
      <c r="E102" s="102" t="s">
        <v>167</v>
      </c>
      <c r="F102" s="102">
        <v>4</v>
      </c>
      <c r="G102" s="102">
        <v>0</v>
      </c>
      <c r="H102" s="102">
        <v>1.64</v>
      </c>
      <c r="I102" s="102">
        <v>0</v>
      </c>
      <c r="J102" s="102">
        <v>0</v>
      </c>
      <c r="K102" s="102">
        <v>1.64</v>
      </c>
      <c r="V102" s="102"/>
      <c r="W102" s="102"/>
    </row>
    <row r="103" spans="1:23">
      <c r="A103" s="103">
        <v>44386</v>
      </c>
      <c r="B103" s="102" t="s">
        <v>227</v>
      </c>
      <c r="C103" s="102" t="s">
        <v>152</v>
      </c>
      <c r="D103" s="102" t="s">
        <v>161</v>
      </c>
      <c r="E103" s="102" t="s">
        <v>167</v>
      </c>
      <c r="F103" s="102">
        <v>4</v>
      </c>
      <c r="G103" s="102">
        <v>0</v>
      </c>
      <c r="H103" s="102">
        <v>1.64</v>
      </c>
      <c r="I103" s="102">
        <v>0</v>
      </c>
      <c r="J103" s="102">
        <v>0</v>
      </c>
      <c r="K103" s="102">
        <v>1.64</v>
      </c>
      <c r="V103" s="102"/>
      <c r="W103" s="102"/>
    </row>
    <row r="104" spans="1:23">
      <c r="A104" s="103">
        <v>44386</v>
      </c>
      <c r="B104" s="1" t="s">
        <v>228</v>
      </c>
      <c r="C104" s="102" t="s">
        <v>153</v>
      </c>
      <c r="D104" s="102" t="s">
        <v>161</v>
      </c>
      <c r="E104" s="102" t="s">
        <v>167</v>
      </c>
      <c r="F104" s="102">
        <v>4</v>
      </c>
      <c r="G104" s="102">
        <v>0</v>
      </c>
      <c r="H104" s="102">
        <v>1.64</v>
      </c>
      <c r="I104" s="102">
        <v>0</v>
      </c>
      <c r="J104" s="102">
        <v>0</v>
      </c>
      <c r="K104" s="102">
        <v>1.64</v>
      </c>
      <c r="V104" s="102"/>
      <c r="W104" s="102"/>
    </row>
    <row r="105" spans="1:23">
      <c r="A105" s="103">
        <v>44386</v>
      </c>
      <c r="B105" s="1" t="s">
        <v>229</v>
      </c>
      <c r="C105" s="102" t="s">
        <v>153</v>
      </c>
      <c r="D105" s="102" t="s">
        <v>161</v>
      </c>
      <c r="E105" s="102" t="s">
        <v>167</v>
      </c>
      <c r="F105" s="102">
        <v>4</v>
      </c>
      <c r="G105" s="102">
        <v>0</v>
      </c>
      <c r="H105" s="102">
        <v>1.64</v>
      </c>
      <c r="I105" s="102">
        <v>0</v>
      </c>
      <c r="J105" s="102">
        <v>0</v>
      </c>
      <c r="K105" s="102">
        <v>1.64</v>
      </c>
      <c r="V105" s="102"/>
      <c r="W105" s="102"/>
    </row>
    <row r="106" spans="1:23">
      <c r="A106" s="103">
        <v>44386</v>
      </c>
      <c r="B106" s="102" t="s">
        <v>230</v>
      </c>
      <c r="C106" s="102" t="s">
        <v>152</v>
      </c>
      <c r="D106" s="102" t="s">
        <v>162</v>
      </c>
      <c r="E106" s="102" t="s">
        <v>166</v>
      </c>
      <c r="F106" s="102">
        <v>4</v>
      </c>
      <c r="G106" s="102">
        <v>0</v>
      </c>
      <c r="H106" s="102">
        <v>1.53</v>
      </c>
      <c r="I106" s="102">
        <v>0</v>
      </c>
      <c r="J106" s="102">
        <v>0</v>
      </c>
      <c r="K106" s="102">
        <v>1.53</v>
      </c>
      <c r="V106" s="102"/>
      <c r="W106" s="102"/>
    </row>
    <row r="107" spans="1:23">
      <c r="A107" s="103">
        <v>44386</v>
      </c>
      <c r="B107" s="102" t="s">
        <v>231</v>
      </c>
      <c r="C107" s="102" t="s">
        <v>152</v>
      </c>
      <c r="D107" s="102" t="s">
        <v>162</v>
      </c>
      <c r="E107" s="102" t="s">
        <v>166</v>
      </c>
      <c r="F107" s="102">
        <v>4</v>
      </c>
      <c r="G107" s="102">
        <v>0</v>
      </c>
      <c r="H107" s="102">
        <v>1.53</v>
      </c>
      <c r="I107" s="102">
        <v>0</v>
      </c>
      <c r="J107" s="102">
        <v>0</v>
      </c>
      <c r="K107" s="102">
        <v>1.53</v>
      </c>
      <c r="V107" s="102"/>
      <c r="W107" s="102"/>
    </row>
    <row r="108" spans="1:23">
      <c r="A108" s="103">
        <v>44386</v>
      </c>
      <c r="B108" s="104" t="s">
        <v>232</v>
      </c>
      <c r="C108" s="102" t="s">
        <v>153</v>
      </c>
      <c r="D108" s="102" t="s">
        <v>162</v>
      </c>
      <c r="E108" s="102" t="s">
        <v>166</v>
      </c>
      <c r="F108" s="102">
        <v>4</v>
      </c>
      <c r="G108" s="102">
        <v>0</v>
      </c>
      <c r="H108" s="102">
        <v>1.53</v>
      </c>
      <c r="I108" s="102">
        <v>0</v>
      </c>
      <c r="J108" s="102">
        <v>0</v>
      </c>
      <c r="K108" s="102">
        <v>1.53</v>
      </c>
      <c r="V108" s="102"/>
      <c r="W108" s="102"/>
    </row>
    <row r="109" spans="1:23">
      <c r="A109" s="103">
        <v>44386</v>
      </c>
      <c r="B109" s="104" t="s">
        <v>233</v>
      </c>
      <c r="C109" s="102" t="s">
        <v>153</v>
      </c>
      <c r="D109" s="102" t="s">
        <v>162</v>
      </c>
      <c r="E109" s="102" t="s">
        <v>166</v>
      </c>
      <c r="F109" s="102">
        <v>4</v>
      </c>
      <c r="G109" s="102">
        <v>0</v>
      </c>
      <c r="H109" s="102">
        <v>1.53</v>
      </c>
      <c r="I109" s="102">
        <v>0</v>
      </c>
      <c r="J109" s="102">
        <v>0</v>
      </c>
      <c r="K109" s="102">
        <v>1.53</v>
      </c>
      <c r="V109" s="102"/>
      <c r="W109" s="102"/>
    </row>
    <row r="110" spans="1:23">
      <c r="A110" s="103">
        <v>44386</v>
      </c>
      <c r="B110" s="104" t="s">
        <v>234</v>
      </c>
      <c r="C110" s="102" t="s">
        <v>153</v>
      </c>
      <c r="D110" s="102" t="s">
        <v>162</v>
      </c>
      <c r="E110" s="102" t="s">
        <v>166</v>
      </c>
      <c r="F110" s="102">
        <v>4</v>
      </c>
      <c r="G110" s="102">
        <v>0</v>
      </c>
      <c r="H110" s="102">
        <v>1.53</v>
      </c>
      <c r="I110" s="102">
        <v>0</v>
      </c>
      <c r="J110" s="102">
        <v>0</v>
      </c>
      <c r="K110" s="102">
        <v>1.53</v>
      </c>
      <c r="V110" s="102"/>
      <c r="W110" s="102"/>
    </row>
    <row r="111" spans="1:23">
      <c r="A111" s="103">
        <v>44386</v>
      </c>
      <c r="B111" s="104" t="s">
        <v>235</v>
      </c>
      <c r="C111" s="102" t="s">
        <v>153</v>
      </c>
      <c r="D111" s="102" t="s">
        <v>162</v>
      </c>
      <c r="E111" s="102" t="s">
        <v>166</v>
      </c>
      <c r="F111" s="102">
        <v>4</v>
      </c>
      <c r="G111" s="102">
        <v>0</v>
      </c>
      <c r="H111" s="102">
        <v>1.53</v>
      </c>
      <c r="I111" s="102">
        <v>0</v>
      </c>
      <c r="J111" s="102">
        <v>0</v>
      </c>
      <c r="K111" s="102">
        <v>1.53</v>
      </c>
      <c r="V111" s="102"/>
      <c r="W111" s="102"/>
    </row>
    <row r="112" spans="1:23">
      <c r="A112" s="103">
        <v>44386</v>
      </c>
      <c r="B112" s="102" t="s">
        <v>236</v>
      </c>
      <c r="C112" s="102" t="s">
        <v>152</v>
      </c>
      <c r="D112" s="102" t="s">
        <v>162</v>
      </c>
      <c r="E112" s="102" t="s">
        <v>166</v>
      </c>
      <c r="F112" s="102">
        <v>4</v>
      </c>
      <c r="G112" s="102">
        <v>0</v>
      </c>
      <c r="H112" s="102">
        <v>1.53</v>
      </c>
      <c r="I112" s="102">
        <v>0</v>
      </c>
      <c r="J112" s="102">
        <v>0</v>
      </c>
      <c r="K112" s="102">
        <v>1.53</v>
      </c>
      <c r="V112" s="102"/>
      <c r="W112" s="102"/>
    </row>
    <row r="113" spans="1:23">
      <c r="A113" s="103">
        <v>44386</v>
      </c>
      <c r="B113" s="102" t="s">
        <v>237</v>
      </c>
      <c r="C113" s="102" t="s">
        <v>152</v>
      </c>
      <c r="D113" s="102" t="s">
        <v>162</v>
      </c>
      <c r="E113" s="102" t="s">
        <v>166</v>
      </c>
      <c r="F113" s="102">
        <v>4</v>
      </c>
      <c r="G113" s="102">
        <v>0</v>
      </c>
      <c r="H113" s="102">
        <v>1.53</v>
      </c>
      <c r="I113" s="102">
        <v>0</v>
      </c>
      <c r="J113" s="102">
        <v>0</v>
      </c>
      <c r="K113" s="102">
        <v>1.53</v>
      </c>
      <c r="V113" s="102"/>
      <c r="W113" s="102"/>
    </row>
    <row r="114" spans="1:23">
      <c r="A114" s="103">
        <v>44386</v>
      </c>
      <c r="B114" s="104" t="s">
        <v>238</v>
      </c>
      <c r="C114" s="102" t="s">
        <v>153</v>
      </c>
      <c r="D114" s="102" t="s">
        <v>163</v>
      </c>
      <c r="E114" s="102" t="s">
        <v>167</v>
      </c>
      <c r="F114" s="102">
        <v>4</v>
      </c>
      <c r="G114" s="102">
        <v>0</v>
      </c>
      <c r="H114" s="102">
        <v>1.05</v>
      </c>
      <c r="I114" s="102">
        <v>0</v>
      </c>
      <c r="J114" s="102">
        <v>0</v>
      </c>
      <c r="K114" s="102">
        <v>1.05</v>
      </c>
      <c r="V114" s="102"/>
      <c r="W114" s="102"/>
    </row>
    <row r="115" spans="1:23">
      <c r="A115" s="103">
        <v>44386</v>
      </c>
      <c r="B115" s="104" t="s">
        <v>239</v>
      </c>
      <c r="C115" s="102" t="s">
        <v>153</v>
      </c>
      <c r="D115" s="102" t="s">
        <v>163</v>
      </c>
      <c r="E115" s="102" t="s">
        <v>167</v>
      </c>
      <c r="F115" s="102">
        <v>4</v>
      </c>
      <c r="G115" s="102">
        <v>0</v>
      </c>
      <c r="H115" s="102">
        <v>1.05</v>
      </c>
      <c r="I115" s="102">
        <v>0</v>
      </c>
      <c r="J115" s="102">
        <v>0</v>
      </c>
      <c r="K115" s="102">
        <v>1.05</v>
      </c>
      <c r="V115" s="102"/>
      <c r="W115" s="102"/>
    </row>
    <row r="116" spans="1:23">
      <c r="A116" s="103">
        <v>44386</v>
      </c>
      <c r="B116" s="102" t="s">
        <v>240</v>
      </c>
      <c r="C116" s="102" t="s">
        <v>152</v>
      </c>
      <c r="D116" s="102" t="s">
        <v>163</v>
      </c>
      <c r="E116" s="102" t="s">
        <v>167</v>
      </c>
      <c r="F116" s="102">
        <v>4</v>
      </c>
      <c r="G116" s="102">
        <v>0</v>
      </c>
      <c r="H116" s="102">
        <v>1.05</v>
      </c>
      <c r="I116" s="102">
        <v>0</v>
      </c>
      <c r="J116" s="102">
        <v>0</v>
      </c>
      <c r="K116" s="102">
        <v>1.05</v>
      </c>
      <c r="V116" s="102"/>
      <c r="W116" s="102"/>
    </row>
    <row r="117" spans="1:23">
      <c r="A117" s="103">
        <v>44386</v>
      </c>
      <c r="B117" s="102" t="s">
        <v>241</v>
      </c>
      <c r="C117" s="102" t="s">
        <v>152</v>
      </c>
      <c r="D117" s="102" t="s">
        <v>163</v>
      </c>
      <c r="E117" s="102" t="s">
        <v>167</v>
      </c>
      <c r="F117" s="102">
        <v>4</v>
      </c>
      <c r="G117" s="102">
        <v>0</v>
      </c>
      <c r="H117" s="102">
        <v>1.05</v>
      </c>
      <c r="I117" s="102">
        <v>0</v>
      </c>
      <c r="J117" s="102">
        <v>0</v>
      </c>
      <c r="K117" s="102">
        <v>1.05</v>
      </c>
      <c r="V117" s="102"/>
      <c r="W117" s="102"/>
    </row>
    <row r="118" spans="1:23">
      <c r="A118" s="103">
        <v>44386</v>
      </c>
      <c r="B118" s="102" t="s">
        <v>242</v>
      </c>
      <c r="C118" s="102" t="s">
        <v>152</v>
      </c>
      <c r="D118" s="102" t="s">
        <v>163</v>
      </c>
      <c r="E118" s="102" t="s">
        <v>167</v>
      </c>
      <c r="F118" s="102">
        <v>4</v>
      </c>
      <c r="G118" s="102">
        <v>0</v>
      </c>
      <c r="H118" s="102">
        <v>1.1200000000000001</v>
      </c>
      <c r="I118" s="102">
        <v>0</v>
      </c>
      <c r="J118" s="102">
        <v>0</v>
      </c>
      <c r="K118" s="102">
        <v>1.1200000000000001</v>
      </c>
      <c r="V118" s="102"/>
      <c r="W118" s="102"/>
    </row>
    <row r="119" spans="1:23">
      <c r="A119" s="103">
        <v>44386</v>
      </c>
      <c r="B119" s="102" t="s">
        <v>243</v>
      </c>
      <c r="C119" s="102" t="s">
        <v>152</v>
      </c>
      <c r="D119" s="102" t="s">
        <v>163</v>
      </c>
      <c r="E119" s="102" t="s">
        <v>167</v>
      </c>
      <c r="F119" s="102">
        <v>4</v>
      </c>
      <c r="G119" s="102">
        <v>0</v>
      </c>
      <c r="H119" s="102">
        <v>1.1200000000000001</v>
      </c>
      <c r="I119" s="102">
        <v>0</v>
      </c>
      <c r="J119" s="102">
        <v>0</v>
      </c>
      <c r="K119" s="102">
        <v>1.1200000000000001</v>
      </c>
      <c r="V119" s="102"/>
      <c r="W119" s="102"/>
    </row>
    <row r="120" spans="1:23">
      <c r="A120" s="103">
        <v>44386</v>
      </c>
      <c r="B120" s="104" t="s">
        <v>244</v>
      </c>
      <c r="C120" s="102" t="s">
        <v>153</v>
      </c>
      <c r="D120" s="102" t="s">
        <v>163</v>
      </c>
      <c r="E120" s="102" t="s">
        <v>167</v>
      </c>
      <c r="F120" s="102">
        <v>4</v>
      </c>
      <c r="G120" s="102">
        <v>0</v>
      </c>
      <c r="H120" s="102">
        <v>1.1200000000000001</v>
      </c>
      <c r="I120" s="102">
        <v>0</v>
      </c>
      <c r="J120" s="102">
        <v>0</v>
      </c>
      <c r="K120" s="102">
        <v>1.1200000000000001</v>
      </c>
      <c r="V120" s="102"/>
      <c r="W120" s="102"/>
    </row>
    <row r="121" spans="1:23">
      <c r="A121" s="103">
        <v>44386</v>
      </c>
      <c r="B121" s="104" t="s">
        <v>245</v>
      </c>
      <c r="C121" s="102" t="s">
        <v>153</v>
      </c>
      <c r="D121" s="102" t="s">
        <v>163</v>
      </c>
      <c r="E121" s="102" t="s">
        <v>167</v>
      </c>
      <c r="F121" s="102">
        <v>4</v>
      </c>
      <c r="G121" s="102">
        <v>0</v>
      </c>
      <c r="H121" s="102">
        <v>1.1200000000000001</v>
      </c>
      <c r="I121" s="102">
        <v>0</v>
      </c>
      <c r="J121" s="102">
        <v>0</v>
      </c>
      <c r="K121" s="102">
        <v>1.1200000000000001</v>
      </c>
      <c r="V121" s="102"/>
      <c r="W121" s="102"/>
    </row>
    <row r="122" spans="1:23">
      <c r="A122" s="103">
        <v>44386</v>
      </c>
      <c r="B122" s="102" t="s">
        <v>197</v>
      </c>
      <c r="C122" s="102" t="s">
        <v>152</v>
      </c>
      <c r="D122" s="102" t="s">
        <v>161</v>
      </c>
      <c r="E122" s="102" t="s">
        <v>166</v>
      </c>
      <c r="F122" s="102">
        <v>4</v>
      </c>
      <c r="G122" s="102">
        <v>0</v>
      </c>
      <c r="H122" s="102">
        <v>1.54</v>
      </c>
      <c r="I122" s="102">
        <v>0</v>
      </c>
      <c r="J122" s="102">
        <v>0</v>
      </c>
      <c r="K122" s="102">
        <v>1.54</v>
      </c>
      <c r="V122" s="102"/>
      <c r="W122" s="102"/>
    </row>
    <row r="123" spans="1:23">
      <c r="A123" s="103">
        <v>44386</v>
      </c>
      <c r="B123" s="102" t="s">
        <v>198</v>
      </c>
      <c r="C123" s="102" t="s">
        <v>152</v>
      </c>
      <c r="D123" s="102" t="s">
        <v>161</v>
      </c>
      <c r="E123" s="102" t="s">
        <v>166</v>
      </c>
      <c r="F123" s="102">
        <v>4</v>
      </c>
      <c r="G123" s="102">
        <v>0</v>
      </c>
      <c r="H123" s="102">
        <v>1.54</v>
      </c>
      <c r="I123" s="102">
        <v>0</v>
      </c>
      <c r="J123" s="102">
        <v>0</v>
      </c>
      <c r="K123" s="102">
        <v>1.54</v>
      </c>
      <c r="V123" s="102"/>
      <c r="W123" s="102"/>
    </row>
    <row r="124" spans="1:23">
      <c r="A124" s="103">
        <v>44386</v>
      </c>
      <c r="B124" s="1" t="s">
        <v>199</v>
      </c>
      <c r="C124" s="102" t="s">
        <v>153</v>
      </c>
      <c r="D124" s="102" t="s">
        <v>161</v>
      </c>
      <c r="E124" s="102" t="s">
        <v>166</v>
      </c>
      <c r="F124" s="102">
        <v>4</v>
      </c>
      <c r="G124" s="102">
        <v>0</v>
      </c>
      <c r="H124" s="102">
        <v>1.54</v>
      </c>
      <c r="I124" s="102">
        <v>0</v>
      </c>
      <c r="J124" s="102">
        <v>0</v>
      </c>
      <c r="K124" s="102">
        <v>1.54</v>
      </c>
      <c r="V124" s="102"/>
      <c r="W124" s="102"/>
    </row>
    <row r="125" spans="1:23">
      <c r="A125" s="103">
        <v>44386</v>
      </c>
      <c r="B125" s="1" t="s">
        <v>200</v>
      </c>
      <c r="C125" s="102" t="s">
        <v>153</v>
      </c>
      <c r="D125" s="102" t="s">
        <v>161</v>
      </c>
      <c r="E125" s="102" t="s">
        <v>166</v>
      </c>
      <c r="F125" s="102">
        <v>4</v>
      </c>
      <c r="G125" s="102">
        <v>0</v>
      </c>
      <c r="H125" s="102">
        <v>1.54</v>
      </c>
      <c r="I125" s="102">
        <v>0</v>
      </c>
      <c r="J125" s="102">
        <v>0</v>
      </c>
      <c r="K125" s="102">
        <v>1.54</v>
      </c>
      <c r="V125" s="102"/>
      <c r="W125" s="102"/>
    </row>
    <row r="126" spans="1:23">
      <c r="A126" s="103">
        <v>44386</v>
      </c>
      <c r="B126" s="1" t="s">
        <v>201</v>
      </c>
      <c r="C126" s="102" t="s">
        <v>153</v>
      </c>
      <c r="D126" s="102" t="s">
        <v>161</v>
      </c>
      <c r="E126" s="102" t="s">
        <v>166</v>
      </c>
      <c r="F126" s="102">
        <v>4</v>
      </c>
      <c r="G126" s="102">
        <v>0</v>
      </c>
      <c r="H126" s="102">
        <v>1.54</v>
      </c>
      <c r="I126" s="102">
        <v>0</v>
      </c>
      <c r="J126" s="102">
        <v>0</v>
      </c>
      <c r="K126" s="102">
        <v>1.54</v>
      </c>
      <c r="V126" s="102"/>
      <c r="W126" s="102"/>
    </row>
    <row r="127" spans="1:23">
      <c r="A127" s="103">
        <v>44386</v>
      </c>
      <c r="B127" s="1" t="s">
        <v>202</v>
      </c>
      <c r="C127" s="102" t="s">
        <v>153</v>
      </c>
      <c r="D127" s="102" t="s">
        <v>161</v>
      </c>
      <c r="E127" s="102" t="s">
        <v>166</v>
      </c>
      <c r="F127" s="102">
        <v>4</v>
      </c>
      <c r="G127" s="102">
        <v>0</v>
      </c>
      <c r="H127" s="102">
        <v>1.54</v>
      </c>
      <c r="I127" s="102">
        <v>0</v>
      </c>
      <c r="J127" s="102">
        <v>0</v>
      </c>
      <c r="K127" s="102">
        <v>1.54</v>
      </c>
      <c r="V127" s="102"/>
      <c r="W127" s="102"/>
    </row>
    <row r="128" spans="1:23">
      <c r="A128" s="103">
        <v>44386</v>
      </c>
      <c r="B128" s="102" t="s">
        <v>203</v>
      </c>
      <c r="C128" s="102" t="s">
        <v>152</v>
      </c>
      <c r="D128" s="102" t="s">
        <v>161</v>
      </c>
      <c r="E128" s="102" t="s">
        <v>166</v>
      </c>
      <c r="F128" s="102">
        <v>4</v>
      </c>
      <c r="G128" s="102">
        <v>0</v>
      </c>
      <c r="H128" s="102">
        <v>1.54</v>
      </c>
      <c r="I128" s="102">
        <v>0</v>
      </c>
      <c r="J128" s="102">
        <v>0</v>
      </c>
      <c r="K128" s="102">
        <v>1.54</v>
      </c>
      <c r="V128" s="102"/>
      <c r="W128" s="102"/>
    </row>
    <row r="129" spans="1:23">
      <c r="A129" s="103">
        <v>44386</v>
      </c>
      <c r="B129" s="102" t="s">
        <v>204</v>
      </c>
      <c r="C129" s="102" t="s">
        <v>152</v>
      </c>
      <c r="D129" s="102" t="s">
        <v>161</v>
      </c>
      <c r="E129" s="102" t="s">
        <v>166</v>
      </c>
      <c r="F129" s="102">
        <v>4</v>
      </c>
      <c r="G129" s="102">
        <v>0</v>
      </c>
      <c r="H129" s="102">
        <v>1.54</v>
      </c>
      <c r="I129" s="102">
        <v>0</v>
      </c>
      <c r="J129" s="102">
        <v>0</v>
      </c>
      <c r="K129" s="102">
        <v>1.54</v>
      </c>
      <c r="V129" s="102"/>
      <c r="W129" s="102"/>
    </row>
    <row r="130" spans="1:23">
      <c r="A130" s="103">
        <v>44386</v>
      </c>
      <c r="B130" s="104" t="s">
        <v>205</v>
      </c>
      <c r="C130" s="102" t="s">
        <v>153</v>
      </c>
      <c r="D130" s="102" t="s">
        <v>162</v>
      </c>
      <c r="E130" s="102" t="s">
        <v>167</v>
      </c>
      <c r="F130" s="102">
        <v>4</v>
      </c>
      <c r="G130" s="102">
        <v>0</v>
      </c>
      <c r="H130" s="102">
        <v>1.21</v>
      </c>
      <c r="I130" s="102">
        <v>0</v>
      </c>
      <c r="J130" s="102">
        <v>0</v>
      </c>
      <c r="K130" s="102">
        <v>1.21</v>
      </c>
      <c r="V130" s="102"/>
      <c r="W130" s="102"/>
    </row>
    <row r="131" spans="1:23">
      <c r="A131" s="103">
        <v>44386</v>
      </c>
      <c r="B131" s="104" t="s">
        <v>206</v>
      </c>
      <c r="C131" s="102" t="s">
        <v>153</v>
      </c>
      <c r="D131" s="102" t="s">
        <v>162</v>
      </c>
      <c r="E131" s="102" t="s">
        <v>167</v>
      </c>
      <c r="F131" s="102">
        <v>4</v>
      </c>
      <c r="G131" s="102">
        <v>0</v>
      </c>
      <c r="H131" s="102">
        <v>1.21</v>
      </c>
      <c r="I131" s="102">
        <v>0</v>
      </c>
      <c r="J131" s="102">
        <v>0</v>
      </c>
      <c r="K131" s="102">
        <v>1.21</v>
      </c>
      <c r="V131" s="102"/>
      <c r="W131" s="102"/>
    </row>
    <row r="132" spans="1:23">
      <c r="A132" s="103">
        <v>44386</v>
      </c>
      <c r="B132" s="102" t="s">
        <v>207</v>
      </c>
      <c r="C132" s="102" t="s">
        <v>152</v>
      </c>
      <c r="D132" s="102" t="s">
        <v>162</v>
      </c>
      <c r="E132" s="102" t="s">
        <v>167</v>
      </c>
      <c r="F132" s="102">
        <v>4</v>
      </c>
      <c r="G132" s="102">
        <v>0</v>
      </c>
      <c r="H132" s="102">
        <v>1.21</v>
      </c>
      <c r="I132" s="102">
        <v>0</v>
      </c>
      <c r="J132" s="102">
        <v>0</v>
      </c>
      <c r="K132" s="102">
        <v>1.21</v>
      </c>
      <c r="V132" s="102"/>
      <c r="W132" s="102"/>
    </row>
    <row r="133" spans="1:23">
      <c r="A133" s="103">
        <v>44386</v>
      </c>
      <c r="B133" s="102" t="s">
        <v>208</v>
      </c>
      <c r="C133" s="102" t="s">
        <v>152</v>
      </c>
      <c r="D133" s="102" t="s">
        <v>162</v>
      </c>
      <c r="E133" s="102" t="s">
        <v>167</v>
      </c>
      <c r="F133" s="102">
        <v>4</v>
      </c>
      <c r="G133" s="102">
        <v>0</v>
      </c>
      <c r="H133" s="102">
        <v>1.21</v>
      </c>
      <c r="I133" s="102">
        <v>0</v>
      </c>
      <c r="J133" s="102">
        <v>0</v>
      </c>
      <c r="K133" s="102">
        <v>1.21</v>
      </c>
      <c r="V133" s="102"/>
      <c r="W133" s="102"/>
    </row>
    <row r="134" spans="1:23">
      <c r="A134" s="103">
        <v>44386</v>
      </c>
      <c r="B134" s="102" t="s">
        <v>209</v>
      </c>
      <c r="C134" s="102" t="s">
        <v>152</v>
      </c>
      <c r="D134" s="102" t="s">
        <v>162</v>
      </c>
      <c r="E134" s="102" t="s">
        <v>167</v>
      </c>
      <c r="F134" s="102">
        <v>4</v>
      </c>
      <c r="G134" s="102">
        <v>0</v>
      </c>
      <c r="H134" s="102">
        <v>1.22</v>
      </c>
      <c r="I134" s="102">
        <v>0</v>
      </c>
      <c r="J134" s="102">
        <v>0</v>
      </c>
      <c r="K134" s="102">
        <v>1.22</v>
      </c>
      <c r="V134" s="102"/>
      <c r="W134" s="102"/>
    </row>
    <row r="135" spans="1:23">
      <c r="A135" s="103">
        <v>44386</v>
      </c>
      <c r="B135" s="102" t="s">
        <v>210</v>
      </c>
      <c r="C135" s="102" t="s">
        <v>152</v>
      </c>
      <c r="D135" s="102" t="s">
        <v>162</v>
      </c>
      <c r="E135" s="102" t="s">
        <v>167</v>
      </c>
      <c r="F135" s="102">
        <v>4</v>
      </c>
      <c r="G135" s="102">
        <v>0</v>
      </c>
      <c r="H135" s="102">
        <v>1.22</v>
      </c>
      <c r="I135" s="102">
        <v>0</v>
      </c>
      <c r="J135" s="102">
        <v>0</v>
      </c>
      <c r="K135" s="102">
        <v>1.22</v>
      </c>
      <c r="V135" s="102"/>
      <c r="W135" s="102"/>
    </row>
    <row r="136" spans="1:23">
      <c r="A136" s="103">
        <v>44386</v>
      </c>
      <c r="B136" s="104" t="s">
        <v>211</v>
      </c>
      <c r="C136" s="102" t="s">
        <v>153</v>
      </c>
      <c r="D136" s="102" t="s">
        <v>162</v>
      </c>
      <c r="E136" s="102" t="s">
        <v>167</v>
      </c>
      <c r="F136" s="102">
        <v>4</v>
      </c>
      <c r="G136" s="102">
        <v>0</v>
      </c>
      <c r="H136" s="102">
        <v>1.22</v>
      </c>
      <c r="I136" s="102">
        <v>0</v>
      </c>
      <c r="J136" s="102">
        <v>0</v>
      </c>
      <c r="K136" s="102">
        <v>1.22</v>
      </c>
      <c r="V136" s="102"/>
      <c r="W136" s="102"/>
    </row>
    <row r="137" spans="1:23">
      <c r="A137" s="103">
        <v>44386</v>
      </c>
      <c r="B137" s="104" t="s">
        <v>212</v>
      </c>
      <c r="C137" s="102" t="s">
        <v>153</v>
      </c>
      <c r="D137" s="102" t="s">
        <v>162</v>
      </c>
      <c r="E137" s="102" t="s">
        <v>167</v>
      </c>
      <c r="F137" s="102">
        <v>4</v>
      </c>
      <c r="G137" s="102">
        <v>0</v>
      </c>
      <c r="H137" s="102">
        <v>1.22</v>
      </c>
      <c r="I137" s="102">
        <v>0</v>
      </c>
      <c r="J137" s="102">
        <v>0</v>
      </c>
      <c r="K137" s="102">
        <v>1.22</v>
      </c>
      <c r="V137" s="102"/>
      <c r="W137" s="102"/>
    </row>
    <row r="138" spans="1:23">
      <c r="A138" s="103">
        <v>44386</v>
      </c>
      <c r="B138" s="102" t="s">
        <v>213</v>
      </c>
      <c r="C138" s="102" t="s">
        <v>152</v>
      </c>
      <c r="D138" s="102" t="s">
        <v>163</v>
      </c>
      <c r="E138" s="102" t="s">
        <v>166</v>
      </c>
      <c r="F138" s="102">
        <v>4</v>
      </c>
      <c r="G138" s="102">
        <v>0</v>
      </c>
      <c r="H138" s="102">
        <v>1.4</v>
      </c>
      <c r="I138" s="102">
        <v>0</v>
      </c>
      <c r="J138" s="102">
        <v>0</v>
      </c>
      <c r="K138" s="102">
        <v>1.4</v>
      </c>
      <c r="V138" s="102"/>
      <c r="W138" s="102"/>
    </row>
    <row r="139" spans="1:23">
      <c r="A139" s="103">
        <v>44386</v>
      </c>
      <c r="B139" s="102" t="s">
        <v>214</v>
      </c>
      <c r="C139" s="102" t="s">
        <v>152</v>
      </c>
      <c r="D139" s="102" t="s">
        <v>163</v>
      </c>
      <c r="E139" s="102" t="s">
        <v>166</v>
      </c>
      <c r="F139" s="102">
        <v>4</v>
      </c>
      <c r="G139" s="102">
        <v>0</v>
      </c>
      <c r="H139" s="102">
        <v>1.4</v>
      </c>
      <c r="I139" s="102">
        <v>0</v>
      </c>
      <c r="J139" s="102">
        <v>0</v>
      </c>
      <c r="K139" s="102">
        <v>1.4</v>
      </c>
      <c r="V139" s="102"/>
      <c r="W139" s="102"/>
    </row>
    <row r="140" spans="1:23">
      <c r="A140" s="103">
        <v>44386</v>
      </c>
      <c r="B140" s="104" t="s">
        <v>215</v>
      </c>
      <c r="C140" s="102" t="s">
        <v>153</v>
      </c>
      <c r="D140" s="102" t="s">
        <v>163</v>
      </c>
      <c r="E140" s="102" t="s">
        <v>166</v>
      </c>
      <c r="F140" s="102">
        <v>4</v>
      </c>
      <c r="G140" s="102">
        <v>0</v>
      </c>
      <c r="H140" s="102">
        <v>1.4</v>
      </c>
      <c r="I140" s="102">
        <v>0</v>
      </c>
      <c r="J140" s="102">
        <v>0</v>
      </c>
      <c r="K140" s="102">
        <v>1.4</v>
      </c>
      <c r="V140" s="102"/>
      <c r="W140" s="102"/>
    </row>
    <row r="141" spans="1:23">
      <c r="A141" s="103">
        <v>44386</v>
      </c>
      <c r="B141" s="104" t="s">
        <v>216</v>
      </c>
      <c r="C141" s="102" t="s">
        <v>153</v>
      </c>
      <c r="D141" s="102" t="s">
        <v>163</v>
      </c>
      <c r="E141" s="102" t="s">
        <v>166</v>
      </c>
      <c r="F141" s="102">
        <v>4</v>
      </c>
      <c r="G141" s="102">
        <v>0</v>
      </c>
      <c r="H141" s="102">
        <v>1.4</v>
      </c>
      <c r="I141" s="102">
        <v>0</v>
      </c>
      <c r="J141" s="102">
        <v>0</v>
      </c>
      <c r="K141" s="102">
        <v>1.4</v>
      </c>
      <c r="V141" s="102"/>
      <c r="W141" s="102"/>
    </row>
    <row r="142" spans="1:23">
      <c r="A142" s="103">
        <v>44386</v>
      </c>
      <c r="B142" s="104" t="s">
        <v>217</v>
      </c>
      <c r="C142" s="102" t="s">
        <v>153</v>
      </c>
      <c r="D142" s="102" t="s">
        <v>163</v>
      </c>
      <c r="E142" s="102" t="s">
        <v>166</v>
      </c>
      <c r="F142" s="102">
        <v>4</v>
      </c>
      <c r="G142" s="102">
        <v>0</v>
      </c>
      <c r="H142" s="102">
        <v>1.4</v>
      </c>
      <c r="I142" s="102">
        <v>0</v>
      </c>
      <c r="J142" s="102">
        <v>0</v>
      </c>
      <c r="K142" s="102">
        <v>1.4</v>
      </c>
      <c r="V142" s="102"/>
      <c r="W142" s="102"/>
    </row>
    <row r="143" spans="1:23">
      <c r="A143" s="103">
        <v>44386</v>
      </c>
      <c r="B143" s="104" t="s">
        <v>218</v>
      </c>
      <c r="C143" s="102" t="s">
        <v>153</v>
      </c>
      <c r="D143" s="102" t="s">
        <v>163</v>
      </c>
      <c r="E143" s="102" t="s">
        <v>166</v>
      </c>
      <c r="F143" s="102">
        <v>4</v>
      </c>
      <c r="G143" s="102">
        <v>0</v>
      </c>
      <c r="H143" s="102">
        <v>1.4</v>
      </c>
      <c r="I143" s="102">
        <v>0</v>
      </c>
      <c r="J143" s="102">
        <v>0</v>
      </c>
      <c r="K143" s="102">
        <v>1.4</v>
      </c>
      <c r="V143" s="102"/>
      <c r="W143" s="102"/>
    </row>
    <row r="144" spans="1:23">
      <c r="A144" s="103">
        <v>44386</v>
      </c>
      <c r="B144" s="102" t="s">
        <v>219</v>
      </c>
      <c r="C144" s="102" t="s">
        <v>152</v>
      </c>
      <c r="D144" s="102" t="s">
        <v>163</v>
      </c>
      <c r="E144" s="102" t="s">
        <v>166</v>
      </c>
      <c r="F144" s="102">
        <v>4</v>
      </c>
      <c r="G144" s="102">
        <v>0</v>
      </c>
      <c r="H144" s="102">
        <v>1.4</v>
      </c>
      <c r="I144" s="102">
        <v>0</v>
      </c>
      <c r="J144" s="102">
        <v>0</v>
      </c>
      <c r="K144" s="102">
        <v>1.4</v>
      </c>
      <c r="V144" s="102"/>
      <c r="W144" s="102"/>
    </row>
    <row r="145" spans="1:23">
      <c r="A145" s="103">
        <v>44386</v>
      </c>
      <c r="B145" s="102" t="s">
        <v>220</v>
      </c>
      <c r="C145" s="102" t="s">
        <v>152</v>
      </c>
      <c r="D145" s="102" t="s">
        <v>163</v>
      </c>
      <c r="E145" s="102" t="s">
        <v>166</v>
      </c>
      <c r="F145" s="102">
        <v>4</v>
      </c>
      <c r="G145" s="102">
        <v>0</v>
      </c>
      <c r="H145" s="102">
        <v>1.4</v>
      </c>
      <c r="I145" s="102">
        <v>0</v>
      </c>
      <c r="J145" s="102">
        <v>0</v>
      </c>
      <c r="K145" s="102">
        <v>1.4</v>
      </c>
      <c r="V145" s="102"/>
      <c r="W145" s="102"/>
    </row>
    <row r="146" spans="1:23">
      <c r="A146" s="103">
        <v>44386</v>
      </c>
      <c r="B146" s="102" t="s">
        <v>288</v>
      </c>
      <c r="C146" s="102" t="s">
        <v>152</v>
      </c>
      <c r="D146" s="102" t="s">
        <v>162</v>
      </c>
      <c r="E146" s="102" t="s">
        <v>166</v>
      </c>
      <c r="F146" s="102">
        <v>4</v>
      </c>
      <c r="G146" s="102">
        <v>0</v>
      </c>
      <c r="H146" s="102">
        <v>1.39</v>
      </c>
      <c r="I146" s="102">
        <v>0</v>
      </c>
      <c r="J146" s="102">
        <v>0</v>
      </c>
      <c r="K146" s="102">
        <v>1.39</v>
      </c>
      <c r="V146" s="102"/>
      <c r="W146" s="102"/>
    </row>
    <row r="147" spans="1:23">
      <c r="A147" s="103">
        <v>44386</v>
      </c>
      <c r="B147" s="102" t="s">
        <v>289</v>
      </c>
      <c r="C147" s="102" t="s">
        <v>152</v>
      </c>
      <c r="D147" s="102" t="s">
        <v>162</v>
      </c>
      <c r="E147" s="102" t="s">
        <v>166</v>
      </c>
      <c r="F147" s="102">
        <v>4</v>
      </c>
      <c r="G147" s="102">
        <v>0</v>
      </c>
      <c r="H147" s="102">
        <v>1.39</v>
      </c>
      <c r="I147" s="102">
        <v>0</v>
      </c>
      <c r="J147" s="102">
        <v>0</v>
      </c>
      <c r="K147" s="102">
        <v>1.39</v>
      </c>
      <c r="V147" s="102"/>
      <c r="W147" s="102"/>
    </row>
    <row r="148" spans="1:23">
      <c r="A148" s="103">
        <v>44386</v>
      </c>
      <c r="B148" s="104" t="s">
        <v>286</v>
      </c>
      <c r="C148" s="102" t="s">
        <v>153</v>
      </c>
      <c r="D148" s="102" t="s">
        <v>162</v>
      </c>
      <c r="E148" s="102" t="s">
        <v>166</v>
      </c>
      <c r="F148" s="102">
        <v>4</v>
      </c>
      <c r="G148" s="102">
        <v>0</v>
      </c>
      <c r="H148" s="102">
        <v>1.39</v>
      </c>
      <c r="I148" s="102">
        <v>0</v>
      </c>
      <c r="J148" s="102">
        <v>0</v>
      </c>
      <c r="K148" s="102">
        <v>1.39</v>
      </c>
      <c r="V148" s="102"/>
      <c r="W148" s="102"/>
    </row>
    <row r="149" spans="1:23">
      <c r="A149" s="103">
        <v>44386</v>
      </c>
      <c r="B149" s="104" t="s">
        <v>287</v>
      </c>
      <c r="C149" s="102" t="s">
        <v>153</v>
      </c>
      <c r="D149" s="102" t="s">
        <v>162</v>
      </c>
      <c r="E149" s="102" t="s">
        <v>166</v>
      </c>
      <c r="F149" s="102">
        <v>4</v>
      </c>
      <c r="G149" s="102">
        <v>0</v>
      </c>
      <c r="H149" s="102">
        <v>1.39</v>
      </c>
      <c r="I149" s="102">
        <v>0</v>
      </c>
      <c r="J149" s="102">
        <v>0</v>
      </c>
      <c r="K149" s="102">
        <v>1.39</v>
      </c>
      <c r="V149" s="102"/>
      <c r="W149" s="102"/>
    </row>
    <row r="150" spans="1:23">
      <c r="A150" s="103">
        <v>44386</v>
      </c>
      <c r="B150" s="104" t="s">
        <v>292</v>
      </c>
      <c r="C150" s="102" t="s">
        <v>153</v>
      </c>
      <c r="D150" s="102" t="s">
        <v>162</v>
      </c>
      <c r="E150" s="102" t="s">
        <v>166</v>
      </c>
      <c r="F150" s="102">
        <v>4</v>
      </c>
      <c r="G150" s="102">
        <v>0</v>
      </c>
      <c r="H150" s="102">
        <v>1.39</v>
      </c>
      <c r="I150" s="102">
        <v>0</v>
      </c>
      <c r="J150" s="102">
        <v>0</v>
      </c>
      <c r="K150" s="102">
        <v>1.39</v>
      </c>
      <c r="V150" s="102"/>
      <c r="W150" s="102"/>
    </row>
    <row r="151" spans="1:23">
      <c r="A151" s="103">
        <v>44386</v>
      </c>
      <c r="B151" s="104" t="s">
        <v>293</v>
      </c>
      <c r="C151" s="102" t="s">
        <v>153</v>
      </c>
      <c r="D151" s="102" t="s">
        <v>162</v>
      </c>
      <c r="E151" s="102" t="s">
        <v>166</v>
      </c>
      <c r="F151" s="102">
        <v>4</v>
      </c>
      <c r="G151" s="102">
        <v>0</v>
      </c>
      <c r="H151" s="102">
        <v>1.39</v>
      </c>
      <c r="I151" s="102">
        <v>0</v>
      </c>
      <c r="J151" s="102">
        <v>0</v>
      </c>
      <c r="K151" s="102">
        <v>1.39</v>
      </c>
      <c r="V151" s="102"/>
      <c r="W151" s="102"/>
    </row>
    <row r="152" spans="1:23">
      <c r="A152" s="103">
        <v>44386</v>
      </c>
      <c r="B152" s="102" t="s">
        <v>290</v>
      </c>
      <c r="C152" s="102" t="s">
        <v>152</v>
      </c>
      <c r="D152" s="102" t="s">
        <v>162</v>
      </c>
      <c r="E152" s="102" t="s">
        <v>166</v>
      </c>
      <c r="F152" s="102">
        <v>4</v>
      </c>
      <c r="G152" s="102">
        <v>0</v>
      </c>
      <c r="H152" s="102">
        <v>1.39</v>
      </c>
      <c r="I152" s="102">
        <v>0</v>
      </c>
      <c r="J152" s="102">
        <v>0</v>
      </c>
      <c r="K152" s="102">
        <v>1.39</v>
      </c>
      <c r="V152" s="102"/>
      <c r="W152" s="102"/>
    </row>
    <row r="153" spans="1:23">
      <c r="A153" s="103">
        <v>44386</v>
      </c>
      <c r="B153" s="102" t="s">
        <v>291</v>
      </c>
      <c r="C153" s="102" t="s">
        <v>152</v>
      </c>
      <c r="D153" s="102" t="s">
        <v>162</v>
      </c>
      <c r="E153" s="102" t="s">
        <v>166</v>
      </c>
      <c r="F153" s="102">
        <v>4</v>
      </c>
      <c r="G153" s="102">
        <v>0</v>
      </c>
      <c r="H153" s="102">
        <v>1.39</v>
      </c>
      <c r="I153" s="102">
        <v>0</v>
      </c>
      <c r="J153" s="102">
        <v>0</v>
      </c>
      <c r="K153" s="102">
        <v>1.39</v>
      </c>
      <c r="V153" s="102"/>
      <c r="W153" s="102"/>
    </row>
    <row r="154" spans="1:23">
      <c r="A154" s="103">
        <v>44386</v>
      </c>
      <c r="B154" s="1" t="s">
        <v>280</v>
      </c>
      <c r="C154" s="102" t="s">
        <v>153</v>
      </c>
      <c r="D154" s="102" t="s">
        <v>161</v>
      </c>
      <c r="E154" s="102" t="s">
        <v>167</v>
      </c>
      <c r="F154" s="102">
        <v>4</v>
      </c>
      <c r="G154" s="102">
        <v>0</v>
      </c>
      <c r="H154" s="102">
        <v>1.72</v>
      </c>
      <c r="I154" s="102">
        <v>0</v>
      </c>
      <c r="J154" s="102">
        <v>0</v>
      </c>
      <c r="K154" s="102">
        <v>1.72</v>
      </c>
      <c r="V154" s="102"/>
      <c r="W154" s="102"/>
    </row>
    <row r="155" spans="1:23">
      <c r="A155" s="103">
        <v>44386</v>
      </c>
      <c r="B155" s="1" t="s">
        <v>281</v>
      </c>
      <c r="C155" s="102" t="s">
        <v>153</v>
      </c>
      <c r="D155" s="102" t="s">
        <v>161</v>
      </c>
      <c r="E155" s="102" t="s">
        <v>167</v>
      </c>
      <c r="F155" s="102">
        <v>4</v>
      </c>
      <c r="G155" s="102">
        <v>0</v>
      </c>
      <c r="H155" s="102">
        <v>1.72</v>
      </c>
      <c r="I155" s="102">
        <v>0</v>
      </c>
      <c r="J155" s="102">
        <v>0</v>
      </c>
      <c r="K155" s="102">
        <v>1.72</v>
      </c>
      <c r="V155" s="102"/>
      <c r="W155" s="102"/>
    </row>
    <row r="156" spans="1:23">
      <c r="A156" s="103">
        <v>44386</v>
      </c>
      <c r="B156" s="102" t="s">
        <v>278</v>
      </c>
      <c r="C156" s="102" t="s">
        <v>152</v>
      </c>
      <c r="D156" s="102" t="s">
        <v>161</v>
      </c>
      <c r="E156" s="102" t="s">
        <v>167</v>
      </c>
      <c r="F156" s="102">
        <v>4</v>
      </c>
      <c r="G156" s="102">
        <v>0</v>
      </c>
      <c r="H156" s="102">
        <v>1.72</v>
      </c>
      <c r="I156" s="102">
        <v>0</v>
      </c>
      <c r="J156" s="102">
        <v>0</v>
      </c>
      <c r="K156" s="102">
        <v>1.72</v>
      </c>
      <c r="V156" s="102"/>
      <c r="W156" s="102"/>
    </row>
    <row r="157" spans="1:23">
      <c r="A157" s="103">
        <v>44386</v>
      </c>
      <c r="B157" s="102" t="s">
        <v>279</v>
      </c>
      <c r="C157" s="102" t="s">
        <v>152</v>
      </c>
      <c r="D157" s="102" t="s">
        <v>161</v>
      </c>
      <c r="E157" s="102" t="s">
        <v>167</v>
      </c>
      <c r="F157" s="102">
        <v>4</v>
      </c>
      <c r="G157" s="102">
        <v>0</v>
      </c>
      <c r="H157" s="102">
        <v>1.72</v>
      </c>
      <c r="I157" s="102">
        <v>0</v>
      </c>
      <c r="J157" s="102">
        <v>0</v>
      </c>
      <c r="K157" s="102">
        <v>1.72</v>
      </c>
      <c r="V157" s="102"/>
      <c r="W157" s="102"/>
    </row>
    <row r="158" spans="1:23">
      <c r="A158" s="103">
        <v>44386</v>
      </c>
      <c r="B158" s="102" t="s">
        <v>284</v>
      </c>
      <c r="C158" s="102" t="s">
        <v>152</v>
      </c>
      <c r="D158" s="102" t="s">
        <v>161</v>
      </c>
      <c r="E158" s="102" t="s">
        <v>167</v>
      </c>
      <c r="F158" s="102">
        <v>4</v>
      </c>
      <c r="G158" s="102">
        <v>0</v>
      </c>
      <c r="H158" s="102">
        <v>1.21</v>
      </c>
      <c r="I158" s="102">
        <v>0</v>
      </c>
      <c r="J158" s="102">
        <v>0</v>
      </c>
      <c r="K158" s="102">
        <v>1.21</v>
      </c>
      <c r="V158" s="102"/>
      <c r="W158" s="102"/>
    </row>
    <row r="159" spans="1:23">
      <c r="A159" s="103">
        <v>44386</v>
      </c>
      <c r="B159" s="102" t="s">
        <v>285</v>
      </c>
      <c r="C159" s="102" t="s">
        <v>152</v>
      </c>
      <c r="D159" s="102" t="s">
        <v>161</v>
      </c>
      <c r="E159" s="102" t="s">
        <v>167</v>
      </c>
      <c r="F159" s="102">
        <v>4</v>
      </c>
      <c r="G159" s="102">
        <v>0</v>
      </c>
      <c r="H159" s="102">
        <v>1.21</v>
      </c>
      <c r="I159" s="102">
        <v>0</v>
      </c>
      <c r="J159" s="102">
        <v>0</v>
      </c>
      <c r="K159" s="102">
        <v>1.21</v>
      </c>
      <c r="V159" s="102"/>
      <c r="W159" s="102"/>
    </row>
    <row r="160" spans="1:23">
      <c r="A160" s="103">
        <v>44386</v>
      </c>
      <c r="B160" s="1" t="s">
        <v>282</v>
      </c>
      <c r="C160" s="102" t="s">
        <v>153</v>
      </c>
      <c r="D160" s="102" t="s">
        <v>161</v>
      </c>
      <c r="E160" s="102" t="s">
        <v>167</v>
      </c>
      <c r="F160" s="102">
        <v>4</v>
      </c>
      <c r="G160" s="102">
        <v>0</v>
      </c>
      <c r="H160" s="102">
        <v>1.21</v>
      </c>
      <c r="I160" s="102">
        <v>0</v>
      </c>
      <c r="J160" s="102">
        <v>0</v>
      </c>
      <c r="K160" s="102">
        <v>1.21</v>
      </c>
      <c r="V160" s="102"/>
      <c r="W160" s="102"/>
    </row>
    <row r="161" spans="1:23">
      <c r="A161" s="103">
        <v>44386</v>
      </c>
      <c r="B161" s="1" t="s">
        <v>283</v>
      </c>
      <c r="C161" s="102" t="s">
        <v>153</v>
      </c>
      <c r="D161" s="102" t="s">
        <v>161</v>
      </c>
      <c r="E161" s="102" t="s">
        <v>167</v>
      </c>
      <c r="F161" s="102">
        <v>4</v>
      </c>
      <c r="G161" s="102">
        <v>0</v>
      </c>
      <c r="H161" s="102">
        <v>1.21</v>
      </c>
      <c r="I161" s="102">
        <v>0</v>
      </c>
      <c r="J161" s="102">
        <v>0</v>
      </c>
      <c r="K161" s="102">
        <v>1.21</v>
      </c>
      <c r="V161" s="102"/>
      <c r="W161" s="102"/>
    </row>
    <row r="162" spans="1:23">
      <c r="A162" s="103">
        <v>44386</v>
      </c>
      <c r="B162" s="102" t="s">
        <v>272</v>
      </c>
      <c r="C162" s="102" t="s">
        <v>152</v>
      </c>
      <c r="D162" s="102" t="s">
        <v>163</v>
      </c>
      <c r="E162" s="102" t="s">
        <v>166</v>
      </c>
      <c r="F162" s="102">
        <v>4</v>
      </c>
      <c r="G162" s="102">
        <v>0</v>
      </c>
      <c r="H162" s="102">
        <v>1.42</v>
      </c>
      <c r="I162" s="102">
        <v>0</v>
      </c>
      <c r="J162" s="102">
        <v>0</v>
      </c>
      <c r="K162" s="102">
        <v>1.42</v>
      </c>
      <c r="V162" s="102"/>
      <c r="W162" s="102"/>
    </row>
    <row r="163" spans="1:23">
      <c r="A163" s="103">
        <v>44386</v>
      </c>
      <c r="B163" s="102" t="s">
        <v>273</v>
      </c>
      <c r="C163" s="102" t="s">
        <v>152</v>
      </c>
      <c r="D163" s="102" t="s">
        <v>163</v>
      </c>
      <c r="E163" s="102" t="s">
        <v>166</v>
      </c>
      <c r="F163" s="102">
        <v>4</v>
      </c>
      <c r="G163" s="102">
        <v>0</v>
      </c>
      <c r="H163" s="102">
        <v>1.42</v>
      </c>
      <c r="I163" s="102">
        <v>0</v>
      </c>
      <c r="J163" s="102">
        <v>0</v>
      </c>
      <c r="K163" s="102">
        <v>1.42</v>
      </c>
      <c r="V163" s="102"/>
      <c r="W163" s="102"/>
    </row>
    <row r="164" spans="1:23">
      <c r="A164" s="103">
        <v>44386</v>
      </c>
      <c r="B164" s="104" t="s">
        <v>270</v>
      </c>
      <c r="C164" s="102" t="s">
        <v>153</v>
      </c>
      <c r="D164" s="102" t="s">
        <v>163</v>
      </c>
      <c r="E164" s="102" t="s">
        <v>166</v>
      </c>
      <c r="F164" s="102">
        <v>4</v>
      </c>
      <c r="G164" s="102">
        <v>0</v>
      </c>
      <c r="H164" s="102">
        <v>1.42</v>
      </c>
      <c r="I164" s="102">
        <v>0</v>
      </c>
      <c r="J164" s="102">
        <v>0</v>
      </c>
      <c r="K164" s="102">
        <v>1.42</v>
      </c>
      <c r="V164" s="102"/>
      <c r="W164" s="102"/>
    </row>
    <row r="165" spans="1:23">
      <c r="A165" s="103">
        <v>44386</v>
      </c>
      <c r="B165" s="104" t="s">
        <v>271</v>
      </c>
      <c r="C165" s="102" t="s">
        <v>153</v>
      </c>
      <c r="D165" s="102" t="s">
        <v>163</v>
      </c>
      <c r="E165" s="102" t="s">
        <v>166</v>
      </c>
      <c r="F165" s="102">
        <v>4</v>
      </c>
      <c r="G165" s="102">
        <v>0</v>
      </c>
      <c r="H165" s="102">
        <v>1.42</v>
      </c>
      <c r="I165" s="102">
        <v>0</v>
      </c>
      <c r="J165" s="102">
        <v>0</v>
      </c>
      <c r="K165" s="102">
        <v>1.42</v>
      </c>
      <c r="V165" s="102"/>
      <c r="W165" s="102"/>
    </row>
    <row r="166" spans="1:23">
      <c r="A166" s="103">
        <v>44386</v>
      </c>
      <c r="B166" s="104" t="s">
        <v>276</v>
      </c>
      <c r="C166" s="102" t="s">
        <v>153</v>
      </c>
      <c r="D166" s="102" t="s">
        <v>163</v>
      </c>
      <c r="E166" s="102" t="s">
        <v>166</v>
      </c>
      <c r="F166" s="102">
        <v>4</v>
      </c>
      <c r="G166" s="102">
        <v>0</v>
      </c>
      <c r="H166" s="102">
        <v>1.42</v>
      </c>
      <c r="I166" s="102">
        <v>0</v>
      </c>
      <c r="J166" s="102">
        <v>0</v>
      </c>
      <c r="K166" s="102">
        <v>1.42</v>
      </c>
      <c r="V166" s="102"/>
      <c r="W166" s="102"/>
    </row>
    <row r="167" spans="1:23">
      <c r="A167" s="103">
        <v>44386</v>
      </c>
      <c r="B167" s="104" t="s">
        <v>277</v>
      </c>
      <c r="C167" s="102" t="s">
        <v>153</v>
      </c>
      <c r="D167" s="102" t="s">
        <v>163</v>
      </c>
      <c r="E167" s="102" t="s">
        <v>166</v>
      </c>
      <c r="F167" s="102">
        <v>4</v>
      </c>
      <c r="G167" s="102">
        <v>0</v>
      </c>
      <c r="H167" s="102">
        <v>1.42</v>
      </c>
      <c r="I167" s="102">
        <v>0</v>
      </c>
      <c r="J167" s="102">
        <v>0</v>
      </c>
      <c r="K167" s="102">
        <v>1.42</v>
      </c>
      <c r="V167" s="102"/>
      <c r="W167" s="102"/>
    </row>
    <row r="168" spans="1:23">
      <c r="A168" s="103">
        <v>44386</v>
      </c>
      <c r="B168" s="102" t="s">
        <v>274</v>
      </c>
      <c r="C168" s="102" t="s">
        <v>152</v>
      </c>
      <c r="D168" s="102" t="s">
        <v>163</v>
      </c>
      <c r="E168" s="102" t="s">
        <v>166</v>
      </c>
      <c r="F168" s="102">
        <v>4</v>
      </c>
      <c r="G168" s="102">
        <v>0</v>
      </c>
      <c r="H168" s="102">
        <v>1.42</v>
      </c>
      <c r="I168" s="102">
        <v>0</v>
      </c>
      <c r="J168" s="102">
        <v>0</v>
      </c>
      <c r="K168" s="102">
        <v>1.42</v>
      </c>
      <c r="V168" s="102"/>
      <c r="W168" s="102"/>
    </row>
    <row r="169" spans="1:23">
      <c r="A169" s="103">
        <v>44386</v>
      </c>
      <c r="B169" s="102" t="s">
        <v>275</v>
      </c>
      <c r="C169" s="102" t="s">
        <v>152</v>
      </c>
      <c r="D169" s="102" t="s">
        <v>163</v>
      </c>
      <c r="E169" s="102" t="s">
        <v>166</v>
      </c>
      <c r="F169" s="102">
        <v>4</v>
      </c>
      <c r="G169" s="102">
        <v>0</v>
      </c>
      <c r="H169" s="102">
        <v>1.42</v>
      </c>
      <c r="I169" s="102">
        <v>0</v>
      </c>
      <c r="J169" s="102">
        <v>0</v>
      </c>
      <c r="K169" s="102">
        <v>1.42</v>
      </c>
      <c r="V169" s="102"/>
      <c r="W169" s="102"/>
    </row>
    <row r="170" spans="1:23">
      <c r="A170" s="103">
        <v>44386</v>
      </c>
      <c r="B170" s="104" t="s">
        <v>264</v>
      </c>
      <c r="C170" s="102" t="s">
        <v>153</v>
      </c>
      <c r="D170" s="102" t="s">
        <v>162</v>
      </c>
      <c r="E170" s="102" t="s">
        <v>167</v>
      </c>
      <c r="F170" s="102">
        <v>4</v>
      </c>
      <c r="G170" s="102">
        <v>0</v>
      </c>
      <c r="H170" s="102">
        <v>1.06</v>
      </c>
      <c r="I170" s="102">
        <v>0</v>
      </c>
      <c r="J170" s="102">
        <v>0</v>
      </c>
      <c r="K170" s="102">
        <v>1.06</v>
      </c>
      <c r="V170" s="102"/>
      <c r="W170" s="102"/>
    </row>
    <row r="171" spans="1:23">
      <c r="A171" s="103">
        <v>44386</v>
      </c>
      <c r="B171" s="104" t="s">
        <v>265</v>
      </c>
      <c r="C171" s="102" t="s">
        <v>153</v>
      </c>
      <c r="D171" s="102" t="s">
        <v>162</v>
      </c>
      <c r="E171" s="102" t="s">
        <v>167</v>
      </c>
      <c r="F171" s="102">
        <v>4</v>
      </c>
      <c r="G171" s="102">
        <v>0</v>
      </c>
      <c r="H171" s="102">
        <v>1.06</v>
      </c>
      <c r="I171" s="102">
        <v>0</v>
      </c>
      <c r="J171" s="102">
        <v>0</v>
      </c>
      <c r="K171" s="102">
        <v>1.06</v>
      </c>
      <c r="V171" s="102"/>
      <c r="W171" s="102"/>
    </row>
    <row r="172" spans="1:23">
      <c r="A172" s="103">
        <v>44386</v>
      </c>
      <c r="B172" s="102" t="s">
        <v>262</v>
      </c>
      <c r="C172" s="102" t="s">
        <v>152</v>
      </c>
      <c r="D172" s="102" t="s">
        <v>162</v>
      </c>
      <c r="E172" s="102" t="s">
        <v>167</v>
      </c>
      <c r="F172" s="102">
        <v>4</v>
      </c>
      <c r="G172" s="102">
        <v>0</v>
      </c>
      <c r="H172" s="102">
        <v>1.06</v>
      </c>
      <c r="I172" s="102">
        <v>0</v>
      </c>
      <c r="J172" s="102">
        <v>0</v>
      </c>
      <c r="K172" s="102">
        <v>1.06</v>
      </c>
      <c r="V172" s="102"/>
      <c r="W172" s="102"/>
    </row>
    <row r="173" spans="1:23">
      <c r="A173" s="103">
        <v>44386</v>
      </c>
      <c r="B173" s="102" t="s">
        <v>263</v>
      </c>
      <c r="C173" s="102" t="s">
        <v>152</v>
      </c>
      <c r="D173" s="102" t="s">
        <v>162</v>
      </c>
      <c r="E173" s="102" t="s">
        <v>167</v>
      </c>
      <c r="F173" s="102">
        <v>4</v>
      </c>
      <c r="G173" s="102">
        <v>0</v>
      </c>
      <c r="H173" s="102">
        <v>1.06</v>
      </c>
      <c r="I173" s="102">
        <v>0</v>
      </c>
      <c r="J173" s="102">
        <v>0</v>
      </c>
      <c r="K173" s="102">
        <v>1.06</v>
      </c>
      <c r="V173" s="102"/>
      <c r="W173" s="102"/>
    </row>
    <row r="174" spans="1:23">
      <c r="A174" s="103">
        <v>44386</v>
      </c>
      <c r="B174" s="102" t="s">
        <v>268</v>
      </c>
      <c r="C174" s="102" t="s">
        <v>152</v>
      </c>
      <c r="D174" s="102" t="s">
        <v>162</v>
      </c>
      <c r="E174" s="102" t="s">
        <v>167</v>
      </c>
      <c r="F174" s="102">
        <v>4</v>
      </c>
      <c r="G174" s="102">
        <v>0</v>
      </c>
      <c r="H174" s="102">
        <v>1.27</v>
      </c>
      <c r="I174" s="102">
        <v>0</v>
      </c>
      <c r="J174" s="102">
        <v>0</v>
      </c>
      <c r="K174" s="102">
        <v>1.27</v>
      </c>
      <c r="V174" s="102"/>
      <c r="W174" s="102"/>
    </row>
    <row r="175" spans="1:23">
      <c r="A175" s="103">
        <v>44386</v>
      </c>
      <c r="B175" s="102" t="s">
        <v>269</v>
      </c>
      <c r="C175" s="102" t="s">
        <v>152</v>
      </c>
      <c r="D175" s="102" t="s">
        <v>162</v>
      </c>
      <c r="E175" s="102" t="s">
        <v>167</v>
      </c>
      <c r="F175" s="102">
        <v>4</v>
      </c>
      <c r="G175" s="102">
        <v>0</v>
      </c>
      <c r="H175" s="102">
        <v>1.27</v>
      </c>
      <c r="I175" s="102">
        <v>0</v>
      </c>
      <c r="J175" s="102">
        <v>0</v>
      </c>
      <c r="K175" s="102">
        <v>1.27</v>
      </c>
      <c r="V175" s="102"/>
      <c r="W175" s="102"/>
    </row>
    <row r="176" spans="1:23">
      <c r="A176" s="103">
        <v>44386</v>
      </c>
      <c r="B176" s="104" t="s">
        <v>266</v>
      </c>
      <c r="C176" s="102" t="s">
        <v>153</v>
      </c>
      <c r="D176" s="102" t="s">
        <v>162</v>
      </c>
      <c r="E176" s="102" t="s">
        <v>167</v>
      </c>
      <c r="F176" s="102">
        <v>4</v>
      </c>
      <c r="G176" s="102">
        <v>0</v>
      </c>
      <c r="H176" s="102">
        <v>1.27</v>
      </c>
      <c r="I176" s="102">
        <v>0</v>
      </c>
      <c r="J176" s="102">
        <v>0</v>
      </c>
      <c r="K176" s="102">
        <v>1.27</v>
      </c>
      <c r="V176" s="102"/>
      <c r="W176" s="102"/>
    </row>
    <row r="177" spans="1:23">
      <c r="A177" s="103">
        <v>44386</v>
      </c>
      <c r="B177" s="104" t="s">
        <v>267</v>
      </c>
      <c r="C177" s="102" t="s">
        <v>153</v>
      </c>
      <c r="D177" s="102" t="s">
        <v>162</v>
      </c>
      <c r="E177" s="102" t="s">
        <v>167</v>
      </c>
      <c r="F177" s="102">
        <v>4</v>
      </c>
      <c r="G177" s="102">
        <v>0</v>
      </c>
      <c r="H177" s="102">
        <v>1.27</v>
      </c>
      <c r="I177" s="102">
        <v>0</v>
      </c>
      <c r="J177" s="102">
        <v>0</v>
      </c>
      <c r="K177" s="102">
        <v>1.27</v>
      </c>
      <c r="V177" s="102"/>
      <c r="W177" s="102"/>
    </row>
    <row r="178" spans="1:23">
      <c r="A178" s="103">
        <v>44386</v>
      </c>
      <c r="B178" s="102" t="s">
        <v>256</v>
      </c>
      <c r="C178" s="102" t="s">
        <v>152</v>
      </c>
      <c r="D178" s="102" t="s">
        <v>161</v>
      </c>
      <c r="E178" s="102" t="s">
        <v>166</v>
      </c>
      <c r="F178" s="102">
        <v>4</v>
      </c>
      <c r="G178" s="102">
        <v>0</v>
      </c>
      <c r="H178" s="102">
        <v>1.67</v>
      </c>
      <c r="I178" s="102">
        <v>0</v>
      </c>
      <c r="J178" s="102">
        <v>0</v>
      </c>
      <c r="K178" s="102">
        <v>1.67</v>
      </c>
      <c r="V178" s="102"/>
      <c r="W178" s="102"/>
    </row>
    <row r="179" spans="1:23">
      <c r="A179" s="103">
        <v>44386</v>
      </c>
      <c r="B179" s="102" t="s">
        <v>257</v>
      </c>
      <c r="C179" s="102" t="s">
        <v>152</v>
      </c>
      <c r="D179" s="102" t="s">
        <v>161</v>
      </c>
      <c r="E179" s="102" t="s">
        <v>166</v>
      </c>
      <c r="F179" s="102">
        <v>4</v>
      </c>
      <c r="G179" s="102">
        <v>0</v>
      </c>
      <c r="H179" s="102">
        <v>1.67</v>
      </c>
      <c r="I179" s="102">
        <v>0</v>
      </c>
      <c r="J179" s="102">
        <v>0</v>
      </c>
      <c r="K179" s="102">
        <v>1.67</v>
      </c>
      <c r="V179" s="102"/>
      <c r="W179" s="102"/>
    </row>
    <row r="180" spans="1:23">
      <c r="A180" s="103">
        <v>44386</v>
      </c>
      <c r="B180" s="1" t="s">
        <v>254</v>
      </c>
      <c r="C180" s="102" t="s">
        <v>153</v>
      </c>
      <c r="D180" s="102" t="s">
        <v>161</v>
      </c>
      <c r="E180" s="102" t="s">
        <v>166</v>
      </c>
      <c r="F180" s="102">
        <v>4</v>
      </c>
      <c r="G180" s="102">
        <v>0</v>
      </c>
      <c r="H180" s="102">
        <v>1.67</v>
      </c>
      <c r="I180" s="102">
        <v>0</v>
      </c>
      <c r="J180" s="102">
        <v>0</v>
      </c>
      <c r="K180" s="102">
        <v>1.67</v>
      </c>
      <c r="V180" s="102"/>
      <c r="W180" s="102"/>
    </row>
    <row r="181" spans="1:23">
      <c r="A181" s="103">
        <v>44386</v>
      </c>
      <c r="B181" s="1" t="s">
        <v>255</v>
      </c>
      <c r="C181" s="102" t="s">
        <v>153</v>
      </c>
      <c r="D181" s="102" t="s">
        <v>161</v>
      </c>
      <c r="E181" s="102" t="s">
        <v>166</v>
      </c>
      <c r="F181" s="102">
        <v>4</v>
      </c>
      <c r="G181" s="102">
        <v>0</v>
      </c>
      <c r="H181" s="102">
        <v>1.67</v>
      </c>
      <c r="I181" s="102">
        <v>0</v>
      </c>
      <c r="J181" s="102">
        <v>0</v>
      </c>
      <c r="K181" s="102">
        <v>1.67</v>
      </c>
      <c r="V181" s="102"/>
      <c r="W181" s="102"/>
    </row>
    <row r="182" spans="1:23">
      <c r="A182" s="103">
        <v>44386</v>
      </c>
      <c r="B182" s="1" t="s">
        <v>260</v>
      </c>
      <c r="C182" s="102" t="s">
        <v>153</v>
      </c>
      <c r="D182" s="102" t="s">
        <v>161</v>
      </c>
      <c r="E182" s="102" t="s">
        <v>166</v>
      </c>
      <c r="F182" s="102">
        <v>4</v>
      </c>
      <c r="G182" s="102">
        <v>0</v>
      </c>
      <c r="H182" s="102">
        <v>1.67</v>
      </c>
      <c r="I182" s="102">
        <v>0</v>
      </c>
      <c r="J182" s="102">
        <v>0</v>
      </c>
      <c r="K182" s="102">
        <v>1.67</v>
      </c>
      <c r="V182" s="102"/>
      <c r="W182" s="102"/>
    </row>
    <row r="183" spans="1:23">
      <c r="A183" s="103">
        <v>44386</v>
      </c>
      <c r="B183" s="1" t="s">
        <v>261</v>
      </c>
      <c r="C183" s="102" t="s">
        <v>153</v>
      </c>
      <c r="D183" s="102" t="s">
        <v>161</v>
      </c>
      <c r="E183" s="102" t="s">
        <v>166</v>
      </c>
      <c r="F183" s="102">
        <v>4</v>
      </c>
      <c r="G183" s="102">
        <v>0</v>
      </c>
      <c r="H183" s="102">
        <v>1.67</v>
      </c>
      <c r="I183" s="102">
        <v>0</v>
      </c>
      <c r="J183" s="102">
        <v>0</v>
      </c>
      <c r="K183" s="102">
        <v>1.67</v>
      </c>
      <c r="V183" s="102"/>
      <c r="W183" s="102"/>
    </row>
    <row r="184" spans="1:23">
      <c r="A184" s="103">
        <v>44386</v>
      </c>
      <c r="B184" s="102" t="s">
        <v>258</v>
      </c>
      <c r="C184" s="102" t="s">
        <v>152</v>
      </c>
      <c r="D184" s="102" t="s">
        <v>161</v>
      </c>
      <c r="E184" s="102" t="s">
        <v>166</v>
      </c>
      <c r="F184" s="102">
        <v>4</v>
      </c>
      <c r="G184" s="102">
        <v>0</v>
      </c>
      <c r="H184" s="102">
        <v>1.67</v>
      </c>
      <c r="I184" s="102">
        <v>0</v>
      </c>
      <c r="J184" s="102">
        <v>0</v>
      </c>
      <c r="K184" s="102">
        <v>1.67</v>
      </c>
      <c r="V184" s="102"/>
      <c r="W184" s="102"/>
    </row>
    <row r="185" spans="1:23">
      <c r="A185" s="103">
        <v>44386</v>
      </c>
      <c r="B185" s="102" t="s">
        <v>259</v>
      </c>
      <c r="C185" s="102" t="s">
        <v>152</v>
      </c>
      <c r="D185" s="102" t="s">
        <v>161</v>
      </c>
      <c r="E185" s="102" t="s">
        <v>166</v>
      </c>
      <c r="F185" s="102">
        <v>4</v>
      </c>
      <c r="G185" s="102">
        <v>0</v>
      </c>
      <c r="H185" s="102">
        <v>1.67</v>
      </c>
      <c r="I185" s="102">
        <v>0</v>
      </c>
      <c r="J185" s="102">
        <v>0</v>
      </c>
      <c r="K185" s="102">
        <v>1.67</v>
      </c>
      <c r="V185" s="102"/>
      <c r="W185" s="102"/>
    </row>
    <row r="186" spans="1:23">
      <c r="A186" s="103">
        <v>44386</v>
      </c>
      <c r="B186" s="104" t="s">
        <v>248</v>
      </c>
      <c r="C186" s="102" t="s">
        <v>153</v>
      </c>
      <c r="D186" s="102" t="s">
        <v>163</v>
      </c>
      <c r="E186" s="102" t="s">
        <v>167</v>
      </c>
      <c r="F186" s="102">
        <v>4</v>
      </c>
      <c r="G186" s="102">
        <v>0</v>
      </c>
      <c r="H186" s="102">
        <v>1.33</v>
      </c>
      <c r="I186" s="102">
        <v>0</v>
      </c>
      <c r="J186" s="102">
        <v>0</v>
      </c>
      <c r="K186" s="102">
        <v>1.33</v>
      </c>
      <c r="V186" s="102"/>
      <c r="W186" s="102"/>
    </row>
    <row r="187" spans="1:23">
      <c r="A187" s="103">
        <v>44386</v>
      </c>
      <c r="B187" s="104" t="s">
        <v>249</v>
      </c>
      <c r="C187" s="102" t="s">
        <v>153</v>
      </c>
      <c r="D187" s="102" t="s">
        <v>163</v>
      </c>
      <c r="E187" s="102" t="s">
        <v>167</v>
      </c>
      <c r="F187" s="102">
        <v>4</v>
      </c>
      <c r="G187" s="102">
        <v>0</v>
      </c>
      <c r="H187" s="102">
        <v>1.33</v>
      </c>
      <c r="I187" s="102">
        <v>0</v>
      </c>
      <c r="J187" s="102">
        <v>0</v>
      </c>
      <c r="K187" s="102">
        <v>1.33</v>
      </c>
      <c r="V187" s="102"/>
      <c r="W187" s="102"/>
    </row>
    <row r="188" spans="1:23">
      <c r="A188" s="103">
        <v>44386</v>
      </c>
      <c r="B188" s="102" t="s">
        <v>246</v>
      </c>
      <c r="C188" s="102" t="s">
        <v>152</v>
      </c>
      <c r="D188" s="102" t="s">
        <v>163</v>
      </c>
      <c r="E188" s="102" t="s">
        <v>167</v>
      </c>
      <c r="F188" s="102">
        <v>4</v>
      </c>
      <c r="G188" s="102">
        <v>0</v>
      </c>
      <c r="H188" s="102">
        <v>1.33</v>
      </c>
      <c r="I188" s="102">
        <v>0</v>
      </c>
      <c r="J188" s="102">
        <v>0</v>
      </c>
      <c r="K188" s="102">
        <v>1.33</v>
      </c>
      <c r="V188" s="102"/>
      <c r="W188" s="102"/>
    </row>
    <row r="189" spans="1:23">
      <c r="A189" s="103">
        <v>44386</v>
      </c>
      <c r="B189" s="102" t="s">
        <v>247</v>
      </c>
      <c r="C189" s="102" t="s">
        <v>152</v>
      </c>
      <c r="D189" s="102" t="s">
        <v>163</v>
      </c>
      <c r="E189" s="102" t="s">
        <v>167</v>
      </c>
      <c r="F189" s="102">
        <v>4</v>
      </c>
      <c r="G189" s="102">
        <v>0</v>
      </c>
      <c r="H189" s="102">
        <v>1.33</v>
      </c>
      <c r="I189" s="102">
        <v>0</v>
      </c>
      <c r="J189" s="102">
        <v>0</v>
      </c>
      <c r="K189" s="102">
        <v>1.33</v>
      </c>
      <c r="V189" s="102"/>
      <c r="W189" s="102"/>
    </row>
    <row r="190" spans="1:23">
      <c r="A190" s="103">
        <v>44386</v>
      </c>
      <c r="B190" s="102" t="s">
        <v>252</v>
      </c>
      <c r="C190" s="102" t="s">
        <v>152</v>
      </c>
      <c r="D190" s="102" t="s">
        <v>163</v>
      </c>
      <c r="E190" s="102" t="s">
        <v>167</v>
      </c>
      <c r="F190" s="102">
        <v>4</v>
      </c>
      <c r="G190" s="102">
        <v>0</v>
      </c>
      <c r="H190" s="102">
        <v>1.31</v>
      </c>
      <c r="I190" s="102">
        <v>0</v>
      </c>
      <c r="J190" s="102">
        <v>0</v>
      </c>
      <c r="K190" s="102">
        <v>1.31</v>
      </c>
      <c r="V190" s="102"/>
      <c r="W190" s="102"/>
    </row>
    <row r="191" spans="1:23">
      <c r="A191" s="103">
        <v>44386</v>
      </c>
      <c r="B191" s="102" t="s">
        <v>253</v>
      </c>
      <c r="C191" s="102" t="s">
        <v>152</v>
      </c>
      <c r="D191" s="102" t="s">
        <v>163</v>
      </c>
      <c r="E191" s="102" t="s">
        <v>167</v>
      </c>
      <c r="F191" s="102">
        <v>4</v>
      </c>
      <c r="G191" s="102">
        <v>0</v>
      </c>
      <c r="H191" s="102">
        <v>1.31</v>
      </c>
      <c r="I191" s="102">
        <v>0</v>
      </c>
      <c r="J191" s="102">
        <v>0</v>
      </c>
      <c r="K191" s="102">
        <v>1.31</v>
      </c>
      <c r="V191" s="102"/>
      <c r="W191" s="102"/>
    </row>
    <row r="192" spans="1:23">
      <c r="A192" s="103">
        <v>44386</v>
      </c>
      <c r="B192" s="104" t="s">
        <v>250</v>
      </c>
      <c r="C192" s="102" t="s">
        <v>153</v>
      </c>
      <c r="D192" s="102" t="s">
        <v>163</v>
      </c>
      <c r="E192" s="102" t="s">
        <v>167</v>
      </c>
      <c r="F192" s="102">
        <v>4</v>
      </c>
      <c r="G192" s="102">
        <v>0</v>
      </c>
      <c r="H192" s="102">
        <v>1.31</v>
      </c>
      <c r="I192" s="102">
        <v>0</v>
      </c>
      <c r="J192" s="102">
        <v>0</v>
      </c>
      <c r="K192" s="102">
        <v>1.31</v>
      </c>
      <c r="V192" s="102"/>
      <c r="W192" s="102"/>
    </row>
    <row r="193" spans="1:23">
      <c r="A193" s="103">
        <v>44386</v>
      </c>
      <c r="B193" s="104" t="s">
        <v>251</v>
      </c>
      <c r="C193" s="102" t="s">
        <v>153</v>
      </c>
      <c r="D193" s="102" t="s">
        <v>163</v>
      </c>
      <c r="E193" s="102" t="s">
        <v>167</v>
      </c>
      <c r="F193" s="102">
        <v>4</v>
      </c>
      <c r="G193" s="102">
        <v>0</v>
      </c>
      <c r="H193" s="102">
        <v>1.31</v>
      </c>
      <c r="I193" s="102">
        <v>0</v>
      </c>
      <c r="J193" s="102">
        <v>0</v>
      </c>
      <c r="K193" s="102">
        <v>1.31</v>
      </c>
      <c r="V193" s="102"/>
      <c r="W193" s="102"/>
    </row>
    <row r="194" spans="1:23">
      <c r="A194" s="103">
        <v>44390</v>
      </c>
      <c r="B194" s="1" t="s">
        <v>222</v>
      </c>
      <c r="C194" s="102" t="s">
        <v>153</v>
      </c>
      <c r="D194" s="102" t="s">
        <v>161</v>
      </c>
      <c r="E194" s="102" t="s">
        <v>167</v>
      </c>
      <c r="F194" s="102">
        <v>8</v>
      </c>
      <c r="G194" s="102">
        <v>500</v>
      </c>
      <c r="H194" s="102">
        <v>1.38</v>
      </c>
      <c r="I194" s="102">
        <v>0</v>
      </c>
      <c r="J194" s="102">
        <v>0</v>
      </c>
      <c r="K194" s="102">
        <v>1.38</v>
      </c>
      <c r="L194" s="102">
        <v>24.2</v>
      </c>
      <c r="M194" s="102">
        <v>7.72</v>
      </c>
      <c r="V194" s="102"/>
      <c r="W194" s="102"/>
    </row>
    <row r="195" spans="1:23">
      <c r="A195" s="103">
        <v>44390</v>
      </c>
      <c r="B195" s="1" t="s">
        <v>223</v>
      </c>
      <c r="C195" s="102" t="s">
        <v>153</v>
      </c>
      <c r="D195" s="102" t="s">
        <v>161</v>
      </c>
      <c r="E195" s="102" t="s">
        <v>167</v>
      </c>
      <c r="F195" s="102">
        <v>8</v>
      </c>
      <c r="G195" s="102">
        <v>500</v>
      </c>
      <c r="H195" s="102">
        <v>1.38</v>
      </c>
      <c r="I195" s="102">
        <v>0</v>
      </c>
      <c r="J195" s="102">
        <v>0</v>
      </c>
      <c r="K195" s="102">
        <v>1.38</v>
      </c>
      <c r="L195" s="102">
        <v>24.2</v>
      </c>
      <c r="M195" s="102">
        <v>7.72</v>
      </c>
      <c r="V195" s="102"/>
      <c r="W195" s="102"/>
    </row>
    <row r="196" spans="1:23">
      <c r="A196" s="103">
        <v>44390</v>
      </c>
      <c r="B196" s="102" t="s">
        <v>224</v>
      </c>
      <c r="C196" s="102" t="s">
        <v>152</v>
      </c>
      <c r="D196" s="102" t="s">
        <v>161</v>
      </c>
      <c r="E196" s="102" t="s">
        <v>167</v>
      </c>
      <c r="F196" s="102">
        <v>8</v>
      </c>
      <c r="G196" s="102">
        <v>500</v>
      </c>
      <c r="H196" s="102">
        <v>1.38</v>
      </c>
      <c r="I196" s="102">
        <v>0</v>
      </c>
      <c r="J196" s="102">
        <v>0</v>
      </c>
      <c r="K196" s="102">
        <v>1.38</v>
      </c>
      <c r="L196" s="102">
        <v>24.2</v>
      </c>
      <c r="M196" s="102">
        <v>7.72</v>
      </c>
      <c r="V196" s="102"/>
      <c r="W196" s="102"/>
    </row>
    <row r="197" spans="1:23">
      <c r="A197" s="103">
        <v>44390</v>
      </c>
      <c r="B197" s="102" t="s">
        <v>225</v>
      </c>
      <c r="C197" s="102" t="s">
        <v>152</v>
      </c>
      <c r="D197" s="102" t="s">
        <v>161</v>
      </c>
      <c r="E197" s="102" t="s">
        <v>167</v>
      </c>
      <c r="F197" s="102">
        <v>8</v>
      </c>
      <c r="G197" s="102">
        <v>500</v>
      </c>
      <c r="H197" s="102">
        <v>1.38</v>
      </c>
      <c r="I197" s="102">
        <v>0</v>
      </c>
      <c r="J197" s="102">
        <v>0</v>
      </c>
      <c r="K197" s="102">
        <v>1.38</v>
      </c>
      <c r="L197" s="102">
        <v>24.2</v>
      </c>
      <c r="M197" s="102">
        <v>7.72</v>
      </c>
      <c r="V197" s="102"/>
      <c r="W197" s="102"/>
    </row>
    <row r="198" spans="1:23">
      <c r="A198" s="103">
        <v>44390</v>
      </c>
      <c r="B198" s="102" t="s">
        <v>226</v>
      </c>
      <c r="C198" s="102" t="s">
        <v>152</v>
      </c>
      <c r="D198" s="102" t="s">
        <v>161</v>
      </c>
      <c r="E198" s="102" t="s">
        <v>167</v>
      </c>
      <c r="F198" s="102">
        <v>8</v>
      </c>
      <c r="G198" s="102">
        <v>390</v>
      </c>
      <c r="H198" s="102">
        <v>1.68</v>
      </c>
      <c r="I198" s="102">
        <v>0</v>
      </c>
      <c r="J198" s="102">
        <v>0</v>
      </c>
      <c r="K198" s="102">
        <v>1.68</v>
      </c>
      <c r="L198" s="102">
        <v>24</v>
      </c>
      <c r="M198" s="102">
        <v>7.69</v>
      </c>
      <c r="V198" s="102"/>
      <c r="W198" s="102"/>
    </row>
    <row r="199" spans="1:23">
      <c r="A199" s="103">
        <v>44390</v>
      </c>
      <c r="B199" s="102" t="s">
        <v>227</v>
      </c>
      <c r="C199" s="102" t="s">
        <v>152</v>
      </c>
      <c r="D199" s="102" t="s">
        <v>161</v>
      </c>
      <c r="E199" s="102" t="s">
        <v>167</v>
      </c>
      <c r="F199" s="102">
        <v>8</v>
      </c>
      <c r="G199" s="102">
        <v>390</v>
      </c>
      <c r="H199" s="102">
        <v>1.68</v>
      </c>
      <c r="I199" s="102">
        <v>0</v>
      </c>
      <c r="J199" s="102">
        <v>0</v>
      </c>
      <c r="K199" s="102">
        <v>1.68</v>
      </c>
      <c r="L199" s="102">
        <v>24</v>
      </c>
      <c r="M199" s="102">
        <v>7.69</v>
      </c>
      <c r="V199" s="102"/>
      <c r="W199" s="102"/>
    </row>
    <row r="200" spans="1:23">
      <c r="A200" s="103">
        <v>44390</v>
      </c>
      <c r="B200" s="1" t="s">
        <v>228</v>
      </c>
      <c r="C200" s="102" t="s">
        <v>153</v>
      </c>
      <c r="D200" s="102" t="s">
        <v>161</v>
      </c>
      <c r="E200" s="102" t="s">
        <v>167</v>
      </c>
      <c r="F200" s="102">
        <v>8</v>
      </c>
      <c r="G200" s="102">
        <v>390</v>
      </c>
      <c r="H200" s="102">
        <v>1.68</v>
      </c>
      <c r="I200" s="102">
        <v>0</v>
      </c>
      <c r="J200" s="102">
        <v>0</v>
      </c>
      <c r="K200" s="102">
        <v>1.68</v>
      </c>
      <c r="L200" s="102">
        <v>24</v>
      </c>
      <c r="M200" s="102">
        <v>7.69</v>
      </c>
      <c r="V200" s="102"/>
      <c r="W200" s="102"/>
    </row>
    <row r="201" spans="1:23">
      <c r="A201" s="103">
        <v>44390</v>
      </c>
      <c r="B201" s="1" t="s">
        <v>229</v>
      </c>
      <c r="C201" s="102" t="s">
        <v>153</v>
      </c>
      <c r="D201" s="102" t="s">
        <v>161</v>
      </c>
      <c r="E201" s="102" t="s">
        <v>167</v>
      </c>
      <c r="F201" s="102">
        <v>8</v>
      </c>
      <c r="G201" s="102">
        <v>390</v>
      </c>
      <c r="H201" s="102">
        <v>1.68</v>
      </c>
      <c r="I201" s="102">
        <v>0</v>
      </c>
      <c r="J201" s="102">
        <v>0</v>
      </c>
      <c r="K201" s="102">
        <v>1.68</v>
      </c>
      <c r="L201" s="102">
        <v>24</v>
      </c>
      <c r="M201" s="102">
        <v>7.69</v>
      </c>
      <c r="V201" s="102"/>
      <c r="W201" s="102"/>
    </row>
    <row r="202" spans="1:23">
      <c r="A202" s="103">
        <v>44390</v>
      </c>
      <c r="B202" s="102" t="s">
        <v>230</v>
      </c>
      <c r="C202" s="102" t="s">
        <v>152</v>
      </c>
      <c r="D202" s="102" t="s">
        <v>162</v>
      </c>
      <c r="E202" s="102" t="s">
        <v>166</v>
      </c>
      <c r="F202" s="102">
        <v>8</v>
      </c>
      <c r="G202" s="102">
        <v>520</v>
      </c>
      <c r="H202" s="102">
        <v>1.44</v>
      </c>
      <c r="I202" s="109">
        <f>((1.5-H202)*1.75)/(1.55-0.65)</f>
        <v>0.11666666666666677</v>
      </c>
      <c r="J202" s="106">
        <f>I202*6</f>
        <v>0.70000000000000062</v>
      </c>
      <c r="K202" s="102">
        <v>1.55</v>
      </c>
      <c r="L202" s="102">
        <v>24.5</v>
      </c>
      <c r="M202" s="102">
        <v>7.44</v>
      </c>
      <c r="V202" s="102"/>
      <c r="W202" s="102"/>
    </row>
    <row r="203" spans="1:23">
      <c r="A203" s="103">
        <v>44390</v>
      </c>
      <c r="B203" s="102" t="s">
        <v>231</v>
      </c>
      <c r="C203" s="102" t="s">
        <v>152</v>
      </c>
      <c r="D203" s="102" t="s">
        <v>162</v>
      </c>
      <c r="E203" s="102" t="s">
        <v>166</v>
      </c>
      <c r="F203" s="102">
        <v>8</v>
      </c>
      <c r="G203" s="102">
        <v>520</v>
      </c>
      <c r="H203" s="102">
        <v>1.44</v>
      </c>
      <c r="I203" s="109">
        <f t="shared" ref="I203:I209" si="19">((1.5-H203)*1.75)/(1.55-0.65)</f>
        <v>0.11666666666666677</v>
      </c>
      <c r="J203" s="106">
        <f t="shared" ref="J203:J209" si="20">I203*6</f>
        <v>0.70000000000000062</v>
      </c>
      <c r="K203" s="102">
        <v>1.55</v>
      </c>
      <c r="L203" s="102">
        <v>24.5</v>
      </c>
      <c r="M203" s="102">
        <v>7.44</v>
      </c>
      <c r="V203" s="102"/>
      <c r="W203" s="102"/>
    </row>
    <row r="204" spans="1:23">
      <c r="A204" s="103">
        <v>44390</v>
      </c>
      <c r="B204" s="104" t="s">
        <v>232</v>
      </c>
      <c r="C204" s="102" t="s">
        <v>153</v>
      </c>
      <c r="D204" s="102" t="s">
        <v>162</v>
      </c>
      <c r="E204" s="102" t="s">
        <v>166</v>
      </c>
      <c r="F204" s="102">
        <v>8</v>
      </c>
      <c r="G204" s="102">
        <v>520</v>
      </c>
      <c r="H204" s="102">
        <v>1.44</v>
      </c>
      <c r="I204" s="109">
        <f t="shared" si="19"/>
        <v>0.11666666666666677</v>
      </c>
      <c r="J204" s="106">
        <f t="shared" si="20"/>
        <v>0.70000000000000062</v>
      </c>
      <c r="K204" s="102">
        <v>1.55</v>
      </c>
      <c r="L204" s="102">
        <v>24.5</v>
      </c>
      <c r="M204" s="102">
        <v>7.44</v>
      </c>
      <c r="V204" s="102"/>
      <c r="W204" s="102"/>
    </row>
    <row r="205" spans="1:23">
      <c r="A205" s="103">
        <v>44390</v>
      </c>
      <c r="B205" s="104" t="s">
        <v>233</v>
      </c>
      <c r="C205" s="102" t="s">
        <v>153</v>
      </c>
      <c r="D205" s="102" t="s">
        <v>162</v>
      </c>
      <c r="E205" s="102" t="s">
        <v>166</v>
      </c>
      <c r="F205" s="102">
        <v>8</v>
      </c>
      <c r="G205" s="102">
        <v>520</v>
      </c>
      <c r="H205" s="102">
        <v>1.44</v>
      </c>
      <c r="I205" s="109">
        <f t="shared" si="19"/>
        <v>0.11666666666666677</v>
      </c>
      <c r="J205" s="106">
        <f t="shared" si="20"/>
        <v>0.70000000000000062</v>
      </c>
      <c r="K205" s="102">
        <v>1.55</v>
      </c>
      <c r="L205" s="102">
        <v>24.5</v>
      </c>
      <c r="M205" s="102">
        <v>7.44</v>
      </c>
      <c r="V205" s="102"/>
      <c r="W205" s="102"/>
    </row>
    <row r="206" spans="1:23">
      <c r="A206" s="103">
        <v>44390</v>
      </c>
      <c r="B206" s="104" t="s">
        <v>234</v>
      </c>
      <c r="C206" s="102" t="s">
        <v>153</v>
      </c>
      <c r="D206" s="102" t="s">
        <v>162</v>
      </c>
      <c r="E206" s="102" t="s">
        <v>166</v>
      </c>
      <c r="F206" s="102">
        <v>8</v>
      </c>
      <c r="G206" s="102">
        <v>520</v>
      </c>
      <c r="H206" s="102">
        <v>1.44</v>
      </c>
      <c r="I206" s="109">
        <f t="shared" si="19"/>
        <v>0.11666666666666677</v>
      </c>
      <c r="J206" s="106">
        <f t="shared" si="20"/>
        <v>0.70000000000000062</v>
      </c>
      <c r="K206" s="102">
        <v>1.55</v>
      </c>
      <c r="L206" s="102">
        <v>24.5</v>
      </c>
      <c r="M206" s="102">
        <v>7.44</v>
      </c>
      <c r="V206" s="102"/>
      <c r="W206" s="102"/>
    </row>
    <row r="207" spans="1:23">
      <c r="A207" s="103">
        <v>44390</v>
      </c>
      <c r="B207" s="104" t="s">
        <v>235</v>
      </c>
      <c r="C207" s="102" t="s">
        <v>153</v>
      </c>
      <c r="D207" s="102" t="s">
        <v>162</v>
      </c>
      <c r="E207" s="102" t="s">
        <v>166</v>
      </c>
      <c r="F207" s="102">
        <v>8</v>
      </c>
      <c r="G207" s="102">
        <v>520</v>
      </c>
      <c r="H207" s="102">
        <v>1.44</v>
      </c>
      <c r="I207" s="109">
        <f t="shared" si="19"/>
        <v>0.11666666666666677</v>
      </c>
      <c r="J207" s="106">
        <f t="shared" si="20"/>
        <v>0.70000000000000062</v>
      </c>
      <c r="K207" s="102">
        <v>1.55</v>
      </c>
      <c r="L207" s="102">
        <v>24.5</v>
      </c>
      <c r="M207" s="102">
        <v>7.44</v>
      </c>
      <c r="V207" s="102"/>
      <c r="W207" s="102"/>
    </row>
    <row r="208" spans="1:23">
      <c r="A208" s="103">
        <v>44390</v>
      </c>
      <c r="B208" s="102" t="s">
        <v>236</v>
      </c>
      <c r="C208" s="102" t="s">
        <v>152</v>
      </c>
      <c r="D208" s="102" t="s">
        <v>162</v>
      </c>
      <c r="E208" s="102" t="s">
        <v>166</v>
      </c>
      <c r="F208" s="102">
        <v>8</v>
      </c>
      <c r="G208" s="102">
        <v>520</v>
      </c>
      <c r="H208" s="102">
        <v>1.44</v>
      </c>
      <c r="I208" s="109">
        <f t="shared" si="19"/>
        <v>0.11666666666666677</v>
      </c>
      <c r="J208" s="106">
        <f t="shared" si="20"/>
        <v>0.70000000000000062</v>
      </c>
      <c r="K208" s="102">
        <v>1.55</v>
      </c>
      <c r="L208" s="102">
        <v>24.5</v>
      </c>
      <c r="M208" s="102">
        <v>7.44</v>
      </c>
      <c r="V208" s="102"/>
      <c r="W208" s="102"/>
    </row>
    <row r="209" spans="1:23">
      <c r="A209" s="103">
        <v>44390</v>
      </c>
      <c r="B209" s="102" t="s">
        <v>237</v>
      </c>
      <c r="C209" s="102" t="s">
        <v>152</v>
      </c>
      <c r="D209" s="102" t="s">
        <v>162</v>
      </c>
      <c r="E209" s="102" t="s">
        <v>166</v>
      </c>
      <c r="F209" s="102">
        <v>8</v>
      </c>
      <c r="G209" s="102">
        <v>520</v>
      </c>
      <c r="H209" s="102">
        <v>1.44</v>
      </c>
      <c r="I209" s="109">
        <f t="shared" si="19"/>
        <v>0.11666666666666677</v>
      </c>
      <c r="J209" s="106">
        <f t="shared" si="20"/>
        <v>0.70000000000000062</v>
      </c>
      <c r="K209" s="102">
        <v>1.55</v>
      </c>
      <c r="L209" s="102">
        <v>24.5</v>
      </c>
      <c r="M209" s="102">
        <v>7.44</v>
      </c>
      <c r="V209" s="102"/>
      <c r="W209" s="102"/>
    </row>
    <row r="210" spans="1:23">
      <c r="A210" s="103">
        <v>44390</v>
      </c>
      <c r="B210" s="104" t="s">
        <v>238</v>
      </c>
      <c r="C210" s="102" t="s">
        <v>153</v>
      </c>
      <c r="D210" s="102" t="s">
        <v>163</v>
      </c>
      <c r="E210" s="102" t="s">
        <v>167</v>
      </c>
      <c r="F210" s="102">
        <v>8</v>
      </c>
      <c r="G210" s="102">
        <v>300</v>
      </c>
      <c r="H210" s="102">
        <v>1.05</v>
      </c>
      <c r="I210" s="106">
        <f>((1.5-H210)*4)/(1.5-0.65)</f>
        <v>2.1176470588235294</v>
      </c>
      <c r="J210" s="106">
        <f>I210*3</f>
        <v>6.3529411764705888</v>
      </c>
      <c r="K210" s="102">
        <v>1.67</v>
      </c>
      <c r="L210" s="102">
        <v>23.9</v>
      </c>
      <c r="M210" s="102">
        <v>7.49</v>
      </c>
      <c r="V210" s="102"/>
      <c r="W210" s="102"/>
    </row>
    <row r="211" spans="1:23">
      <c r="A211" s="103">
        <v>44390</v>
      </c>
      <c r="B211" s="104" t="s">
        <v>239</v>
      </c>
      <c r="C211" s="102" t="s">
        <v>153</v>
      </c>
      <c r="D211" s="102" t="s">
        <v>163</v>
      </c>
      <c r="E211" s="102" t="s">
        <v>167</v>
      </c>
      <c r="F211" s="102">
        <v>8</v>
      </c>
      <c r="G211" s="102">
        <v>300</v>
      </c>
      <c r="H211" s="102">
        <v>1.05</v>
      </c>
      <c r="I211" s="106">
        <f t="shared" ref="I211:I217" si="21">((1.5-H211)*4)/(1.5-0.65)</f>
        <v>2.1176470588235294</v>
      </c>
      <c r="J211" s="106">
        <f t="shared" ref="J211:J213" si="22">I211*3</f>
        <v>6.3529411764705888</v>
      </c>
      <c r="K211" s="102">
        <v>1.67</v>
      </c>
      <c r="L211" s="102">
        <v>23.9</v>
      </c>
      <c r="M211" s="102">
        <v>7.49</v>
      </c>
      <c r="V211" s="102"/>
      <c r="W211" s="102"/>
    </row>
    <row r="212" spans="1:23">
      <c r="A212" s="103">
        <v>44390</v>
      </c>
      <c r="B212" s="102" t="s">
        <v>240</v>
      </c>
      <c r="C212" s="102" t="s">
        <v>152</v>
      </c>
      <c r="D212" s="102" t="s">
        <v>163</v>
      </c>
      <c r="E212" s="102" t="s">
        <v>167</v>
      </c>
      <c r="F212" s="102">
        <v>8</v>
      </c>
      <c r="G212" s="102">
        <v>300</v>
      </c>
      <c r="H212" s="102">
        <v>1.05</v>
      </c>
      <c r="I212" s="106">
        <f t="shared" si="21"/>
        <v>2.1176470588235294</v>
      </c>
      <c r="J212" s="106">
        <f t="shared" si="22"/>
        <v>6.3529411764705888</v>
      </c>
      <c r="K212" s="102">
        <v>1.67</v>
      </c>
      <c r="L212" s="102">
        <v>23.9</v>
      </c>
      <c r="M212" s="102">
        <v>7.49</v>
      </c>
      <c r="V212" s="102"/>
      <c r="W212" s="102"/>
    </row>
    <row r="213" spans="1:23">
      <c r="A213" s="103">
        <v>44390</v>
      </c>
      <c r="B213" s="102" t="s">
        <v>241</v>
      </c>
      <c r="C213" s="102" t="s">
        <v>152</v>
      </c>
      <c r="D213" s="102" t="s">
        <v>163</v>
      </c>
      <c r="E213" s="102" t="s">
        <v>167</v>
      </c>
      <c r="F213" s="102">
        <v>8</v>
      </c>
      <c r="G213" s="102">
        <v>300</v>
      </c>
      <c r="H213" s="102">
        <v>1.05</v>
      </c>
      <c r="I213" s="106">
        <f t="shared" si="21"/>
        <v>2.1176470588235294</v>
      </c>
      <c r="J213" s="106">
        <f t="shared" si="22"/>
        <v>6.3529411764705888</v>
      </c>
      <c r="K213" s="102">
        <v>1.67</v>
      </c>
      <c r="L213" s="102">
        <v>23.9</v>
      </c>
      <c r="M213" s="102">
        <v>7.49</v>
      </c>
      <c r="V213" s="102"/>
      <c r="W213" s="102"/>
    </row>
    <row r="214" spans="1:23">
      <c r="A214" s="103">
        <v>44390</v>
      </c>
      <c r="B214" s="102" t="s">
        <v>242</v>
      </c>
      <c r="C214" s="102" t="s">
        <v>152</v>
      </c>
      <c r="D214" s="102" t="s">
        <v>163</v>
      </c>
      <c r="E214" s="102" t="s">
        <v>167</v>
      </c>
      <c r="F214" s="102">
        <v>8</v>
      </c>
      <c r="G214" s="102">
        <v>425</v>
      </c>
      <c r="H214" s="102">
        <v>1.02</v>
      </c>
      <c r="I214" s="106">
        <f t="shared" si="21"/>
        <v>2.2588235294117647</v>
      </c>
      <c r="J214" s="110">
        <v>5</v>
      </c>
      <c r="K214" s="102">
        <v>1.55</v>
      </c>
      <c r="L214" s="102">
        <v>24.3</v>
      </c>
      <c r="M214" s="102">
        <v>7.51</v>
      </c>
      <c r="V214" s="102"/>
      <c r="W214" s="102"/>
    </row>
    <row r="215" spans="1:23">
      <c r="A215" s="103">
        <v>44390</v>
      </c>
      <c r="B215" s="102" t="s">
        <v>243</v>
      </c>
      <c r="C215" s="102" t="s">
        <v>152</v>
      </c>
      <c r="D215" s="102" t="s">
        <v>163</v>
      </c>
      <c r="E215" s="102" t="s">
        <v>167</v>
      </c>
      <c r="F215" s="102">
        <v>8</v>
      </c>
      <c r="G215" s="102">
        <v>425</v>
      </c>
      <c r="H215" s="102">
        <v>1.02</v>
      </c>
      <c r="I215" s="106">
        <f t="shared" si="21"/>
        <v>2.2588235294117647</v>
      </c>
      <c r="J215" s="110">
        <v>5</v>
      </c>
      <c r="K215" s="102">
        <v>1.55</v>
      </c>
      <c r="L215" s="102">
        <v>24.3</v>
      </c>
      <c r="M215" s="102">
        <v>7.51</v>
      </c>
      <c r="V215" s="102"/>
      <c r="W215" s="102"/>
    </row>
    <row r="216" spans="1:23">
      <c r="A216" s="103">
        <v>44390</v>
      </c>
      <c r="B216" s="104" t="s">
        <v>244</v>
      </c>
      <c r="C216" s="102" t="s">
        <v>153</v>
      </c>
      <c r="D216" s="102" t="s">
        <v>163</v>
      </c>
      <c r="E216" s="102" t="s">
        <v>167</v>
      </c>
      <c r="F216" s="102">
        <v>8</v>
      </c>
      <c r="G216" s="102">
        <v>425</v>
      </c>
      <c r="H216" s="102">
        <v>1.02</v>
      </c>
      <c r="I216" s="106">
        <f t="shared" si="21"/>
        <v>2.2588235294117647</v>
      </c>
      <c r="J216" s="110">
        <v>5</v>
      </c>
      <c r="K216" s="102">
        <v>1.55</v>
      </c>
      <c r="L216" s="102">
        <v>24.3</v>
      </c>
      <c r="M216" s="102">
        <v>7.51</v>
      </c>
      <c r="V216" s="102"/>
      <c r="W216" s="102"/>
    </row>
    <row r="217" spans="1:23">
      <c r="A217" s="103">
        <v>44390</v>
      </c>
      <c r="B217" s="104" t="s">
        <v>245</v>
      </c>
      <c r="C217" s="102" t="s">
        <v>153</v>
      </c>
      <c r="D217" s="102" t="s">
        <v>163</v>
      </c>
      <c r="E217" s="102" t="s">
        <v>167</v>
      </c>
      <c r="F217" s="102">
        <v>8</v>
      </c>
      <c r="G217" s="102">
        <v>425</v>
      </c>
      <c r="H217" s="102">
        <v>1.02</v>
      </c>
      <c r="I217" s="106">
        <f t="shared" si="21"/>
        <v>2.2588235294117647</v>
      </c>
      <c r="J217" s="110">
        <v>5</v>
      </c>
      <c r="K217" s="102">
        <v>1.55</v>
      </c>
      <c r="L217" s="102">
        <v>24.3</v>
      </c>
      <c r="M217" s="102">
        <v>7.51</v>
      </c>
      <c r="V217" s="102"/>
      <c r="W217" s="102"/>
    </row>
    <row r="218" spans="1:23">
      <c r="A218" s="103">
        <v>44390</v>
      </c>
      <c r="B218" s="102" t="s">
        <v>197</v>
      </c>
      <c r="C218" s="102" t="s">
        <v>152</v>
      </c>
      <c r="D218" s="102" t="s">
        <v>161</v>
      </c>
      <c r="E218" s="102" t="s">
        <v>166</v>
      </c>
      <c r="F218" s="102">
        <v>8</v>
      </c>
      <c r="G218" s="102">
        <v>275</v>
      </c>
      <c r="H218" s="102">
        <v>1.64</v>
      </c>
      <c r="I218" s="102">
        <v>0</v>
      </c>
      <c r="J218" s="102">
        <v>0</v>
      </c>
      <c r="K218" s="102">
        <v>1.64</v>
      </c>
      <c r="L218" s="102">
        <v>24.4</v>
      </c>
      <c r="M218" s="102">
        <v>7.6</v>
      </c>
      <c r="V218" s="102"/>
      <c r="W218" s="102"/>
    </row>
    <row r="219" spans="1:23">
      <c r="A219" s="103">
        <v>44390</v>
      </c>
      <c r="B219" s="102" t="s">
        <v>198</v>
      </c>
      <c r="C219" s="102" t="s">
        <v>152</v>
      </c>
      <c r="D219" s="102" t="s">
        <v>161</v>
      </c>
      <c r="E219" s="102" t="s">
        <v>166</v>
      </c>
      <c r="F219" s="102">
        <v>8</v>
      </c>
      <c r="G219" s="102">
        <v>275</v>
      </c>
      <c r="H219" s="102">
        <v>1.64</v>
      </c>
      <c r="I219" s="102">
        <v>0</v>
      </c>
      <c r="J219" s="102">
        <v>0</v>
      </c>
      <c r="K219" s="102">
        <v>1.64</v>
      </c>
      <c r="L219" s="102">
        <v>24.4</v>
      </c>
      <c r="M219" s="102">
        <v>7.6</v>
      </c>
      <c r="V219" s="102"/>
      <c r="W219" s="102"/>
    </row>
    <row r="220" spans="1:23">
      <c r="A220" s="103">
        <v>44390</v>
      </c>
      <c r="B220" s="1" t="s">
        <v>199</v>
      </c>
      <c r="C220" s="102" t="s">
        <v>153</v>
      </c>
      <c r="D220" s="102" t="s">
        <v>161</v>
      </c>
      <c r="E220" s="102" t="s">
        <v>166</v>
      </c>
      <c r="F220" s="102">
        <v>8</v>
      </c>
      <c r="G220" s="102">
        <v>275</v>
      </c>
      <c r="H220" s="102">
        <v>1.64</v>
      </c>
      <c r="I220" s="102">
        <v>0</v>
      </c>
      <c r="J220" s="102">
        <v>0</v>
      </c>
      <c r="K220" s="102">
        <v>1.64</v>
      </c>
      <c r="L220" s="102">
        <v>24.4</v>
      </c>
      <c r="M220" s="102">
        <v>7.6</v>
      </c>
      <c r="V220" s="102"/>
      <c r="W220" s="102"/>
    </row>
    <row r="221" spans="1:23">
      <c r="A221" s="103">
        <v>44390</v>
      </c>
      <c r="B221" s="1" t="s">
        <v>200</v>
      </c>
      <c r="C221" s="102" t="s">
        <v>153</v>
      </c>
      <c r="D221" s="102" t="s">
        <v>161</v>
      </c>
      <c r="E221" s="102" t="s">
        <v>166</v>
      </c>
      <c r="F221" s="102">
        <v>8</v>
      </c>
      <c r="G221" s="102">
        <v>275</v>
      </c>
      <c r="H221" s="102">
        <v>1.64</v>
      </c>
      <c r="I221" s="102">
        <v>0</v>
      </c>
      <c r="J221" s="102">
        <v>0</v>
      </c>
      <c r="K221" s="102">
        <v>1.64</v>
      </c>
      <c r="L221" s="102">
        <v>24.4</v>
      </c>
      <c r="M221" s="102">
        <v>7.6</v>
      </c>
      <c r="V221" s="102"/>
      <c r="W221" s="102"/>
    </row>
    <row r="222" spans="1:23">
      <c r="A222" s="103">
        <v>44390</v>
      </c>
      <c r="B222" s="1" t="s">
        <v>201</v>
      </c>
      <c r="C222" s="102" t="s">
        <v>153</v>
      </c>
      <c r="D222" s="102" t="s">
        <v>161</v>
      </c>
      <c r="E222" s="102" t="s">
        <v>166</v>
      </c>
      <c r="F222" s="102">
        <v>8</v>
      </c>
      <c r="G222" s="102">
        <v>275</v>
      </c>
      <c r="H222" s="102">
        <v>1.64</v>
      </c>
      <c r="I222" s="102">
        <v>0</v>
      </c>
      <c r="J222" s="102">
        <v>0</v>
      </c>
      <c r="K222" s="102">
        <v>1.64</v>
      </c>
      <c r="L222" s="102">
        <v>24.4</v>
      </c>
      <c r="M222" s="102">
        <v>7.6</v>
      </c>
      <c r="V222" s="102"/>
      <c r="W222" s="102"/>
    </row>
    <row r="223" spans="1:23">
      <c r="A223" s="103">
        <v>44390</v>
      </c>
      <c r="B223" s="1" t="s">
        <v>202</v>
      </c>
      <c r="C223" s="102" t="s">
        <v>153</v>
      </c>
      <c r="D223" s="102" t="s">
        <v>161</v>
      </c>
      <c r="E223" s="102" t="s">
        <v>166</v>
      </c>
      <c r="F223" s="102">
        <v>8</v>
      </c>
      <c r="G223" s="102">
        <v>275</v>
      </c>
      <c r="H223" s="102">
        <v>1.64</v>
      </c>
      <c r="I223" s="102">
        <v>0</v>
      </c>
      <c r="J223" s="102">
        <v>0</v>
      </c>
      <c r="K223" s="102">
        <v>1.64</v>
      </c>
      <c r="L223" s="102">
        <v>24.4</v>
      </c>
      <c r="M223" s="102">
        <v>7.6</v>
      </c>
      <c r="V223" s="102"/>
      <c r="W223" s="102"/>
    </row>
    <row r="224" spans="1:23">
      <c r="A224" s="103">
        <v>44390</v>
      </c>
      <c r="B224" s="102" t="s">
        <v>203</v>
      </c>
      <c r="C224" s="102" t="s">
        <v>152</v>
      </c>
      <c r="D224" s="102" t="s">
        <v>161</v>
      </c>
      <c r="E224" s="102" t="s">
        <v>166</v>
      </c>
      <c r="F224" s="102">
        <v>8</v>
      </c>
      <c r="G224" s="102">
        <v>275</v>
      </c>
      <c r="H224" s="102">
        <v>1.64</v>
      </c>
      <c r="I224" s="102">
        <v>0</v>
      </c>
      <c r="J224" s="102">
        <v>0</v>
      </c>
      <c r="K224" s="102">
        <v>1.64</v>
      </c>
      <c r="L224" s="102">
        <v>24.4</v>
      </c>
      <c r="M224" s="102">
        <v>7.6</v>
      </c>
      <c r="V224" s="102"/>
      <c r="W224" s="102"/>
    </row>
    <row r="225" spans="1:23">
      <c r="A225" s="103">
        <v>44390</v>
      </c>
      <c r="B225" s="102" t="s">
        <v>204</v>
      </c>
      <c r="C225" s="102" t="s">
        <v>152</v>
      </c>
      <c r="D225" s="102" t="s">
        <v>161</v>
      </c>
      <c r="E225" s="102" t="s">
        <v>166</v>
      </c>
      <c r="F225" s="102">
        <v>8</v>
      </c>
      <c r="G225" s="102">
        <v>275</v>
      </c>
      <c r="H225" s="102">
        <v>1.64</v>
      </c>
      <c r="I225" s="102">
        <v>0</v>
      </c>
      <c r="J225" s="102">
        <v>0</v>
      </c>
      <c r="K225" s="102">
        <v>1.64</v>
      </c>
      <c r="L225" s="102">
        <v>24.4</v>
      </c>
      <c r="M225" s="102">
        <v>7.6</v>
      </c>
      <c r="V225" s="102"/>
      <c r="W225" s="102"/>
    </row>
    <row r="226" spans="1:23">
      <c r="A226" s="103">
        <v>44390</v>
      </c>
      <c r="B226" s="104" t="s">
        <v>205</v>
      </c>
      <c r="C226" s="102" t="s">
        <v>153</v>
      </c>
      <c r="D226" s="102" t="s">
        <v>162</v>
      </c>
      <c r="E226" s="102" t="s">
        <v>167</v>
      </c>
      <c r="F226" s="102">
        <v>8</v>
      </c>
      <c r="G226" s="102">
        <v>400</v>
      </c>
      <c r="H226" s="102">
        <v>1.18</v>
      </c>
      <c r="I226" s="109">
        <f>((1.5-H226)*1.75)/(1.5-0.65)</f>
        <v>0.65882352941176481</v>
      </c>
      <c r="J226" s="106">
        <f>I226*3</f>
        <v>1.9764705882352944</v>
      </c>
      <c r="K226" s="102">
        <v>1.61</v>
      </c>
      <c r="L226" s="102">
        <v>24.9</v>
      </c>
      <c r="M226" s="102">
        <v>7.34</v>
      </c>
      <c r="V226" s="102"/>
      <c r="W226" s="102"/>
    </row>
    <row r="227" spans="1:23">
      <c r="A227" s="103">
        <v>44390</v>
      </c>
      <c r="B227" s="104" t="s">
        <v>206</v>
      </c>
      <c r="C227" s="102" t="s">
        <v>153</v>
      </c>
      <c r="D227" s="102" t="s">
        <v>162</v>
      </c>
      <c r="E227" s="102" t="s">
        <v>167</v>
      </c>
      <c r="F227" s="102">
        <v>8</v>
      </c>
      <c r="G227" s="102">
        <v>400</v>
      </c>
      <c r="H227" s="102">
        <v>1.18</v>
      </c>
      <c r="I227" s="109">
        <f t="shared" ref="I227:I233" si="23">((1.5-H227)*1.75)/(1.5-0.65)</f>
        <v>0.65882352941176481</v>
      </c>
      <c r="J227" s="106">
        <f t="shared" ref="J227:J233" si="24">I227*3</f>
        <v>1.9764705882352944</v>
      </c>
      <c r="K227" s="102">
        <v>1.61</v>
      </c>
      <c r="L227" s="102">
        <v>24.9</v>
      </c>
      <c r="M227" s="102">
        <v>7.34</v>
      </c>
      <c r="V227" s="102"/>
      <c r="W227" s="102"/>
    </row>
    <row r="228" spans="1:23">
      <c r="A228" s="103">
        <v>44390</v>
      </c>
      <c r="B228" s="102" t="s">
        <v>207</v>
      </c>
      <c r="C228" s="102" t="s">
        <v>152</v>
      </c>
      <c r="D228" s="102" t="s">
        <v>162</v>
      </c>
      <c r="E228" s="102" t="s">
        <v>167</v>
      </c>
      <c r="F228" s="102">
        <v>8</v>
      </c>
      <c r="G228" s="102">
        <v>400</v>
      </c>
      <c r="H228" s="102">
        <v>1.18</v>
      </c>
      <c r="I228" s="109">
        <f t="shared" si="23"/>
        <v>0.65882352941176481</v>
      </c>
      <c r="J228" s="106">
        <f t="shared" si="24"/>
        <v>1.9764705882352944</v>
      </c>
      <c r="K228" s="102">
        <v>1.61</v>
      </c>
      <c r="L228" s="102">
        <v>24.9</v>
      </c>
      <c r="M228" s="102">
        <v>7.34</v>
      </c>
      <c r="V228" s="102"/>
      <c r="W228" s="102"/>
    </row>
    <row r="229" spans="1:23">
      <c r="A229" s="103">
        <v>44390</v>
      </c>
      <c r="B229" s="102" t="s">
        <v>208</v>
      </c>
      <c r="C229" s="102" t="s">
        <v>152</v>
      </c>
      <c r="D229" s="102" t="s">
        <v>162</v>
      </c>
      <c r="E229" s="102" t="s">
        <v>167</v>
      </c>
      <c r="F229" s="102">
        <v>8</v>
      </c>
      <c r="G229" s="102">
        <v>400</v>
      </c>
      <c r="H229" s="102">
        <v>1.18</v>
      </c>
      <c r="I229" s="109">
        <f t="shared" si="23"/>
        <v>0.65882352941176481</v>
      </c>
      <c r="J229" s="106">
        <f t="shared" si="24"/>
        <v>1.9764705882352944</v>
      </c>
      <c r="K229" s="102">
        <v>1.61</v>
      </c>
      <c r="L229" s="102">
        <v>24.9</v>
      </c>
      <c r="M229" s="102">
        <v>7.34</v>
      </c>
      <c r="V229" s="102"/>
      <c r="W229" s="102"/>
    </row>
    <row r="230" spans="1:23">
      <c r="A230" s="103">
        <v>44390</v>
      </c>
      <c r="B230" s="102" t="s">
        <v>209</v>
      </c>
      <c r="C230" s="102" t="s">
        <v>152</v>
      </c>
      <c r="D230" s="102" t="s">
        <v>162</v>
      </c>
      <c r="E230" s="102" t="s">
        <v>167</v>
      </c>
      <c r="F230" s="102">
        <v>8</v>
      </c>
      <c r="G230" s="102">
        <v>230</v>
      </c>
      <c r="H230" s="102">
        <v>1.1399999999999999</v>
      </c>
      <c r="I230" s="109">
        <f t="shared" si="23"/>
        <v>0.74117647058823544</v>
      </c>
      <c r="J230" s="106">
        <f t="shared" si="24"/>
        <v>2.2235294117647064</v>
      </c>
      <c r="K230" s="102">
        <v>1.63</v>
      </c>
      <c r="L230" s="102">
        <v>24.7</v>
      </c>
      <c r="M230" s="102">
        <v>7.36</v>
      </c>
      <c r="V230" s="102"/>
      <c r="W230" s="102"/>
    </row>
    <row r="231" spans="1:23">
      <c r="A231" s="103">
        <v>44390</v>
      </c>
      <c r="B231" s="102" t="s">
        <v>210</v>
      </c>
      <c r="C231" s="102" t="s">
        <v>152</v>
      </c>
      <c r="D231" s="102" t="s">
        <v>162</v>
      </c>
      <c r="E231" s="102" t="s">
        <v>167</v>
      </c>
      <c r="F231" s="102">
        <v>8</v>
      </c>
      <c r="G231" s="102">
        <v>230</v>
      </c>
      <c r="H231" s="102">
        <v>1.1399999999999999</v>
      </c>
      <c r="I231" s="109">
        <f t="shared" si="23"/>
        <v>0.74117647058823544</v>
      </c>
      <c r="J231" s="106">
        <f t="shared" si="24"/>
        <v>2.2235294117647064</v>
      </c>
      <c r="K231" s="102">
        <v>1.63</v>
      </c>
      <c r="L231" s="102">
        <v>24.7</v>
      </c>
      <c r="M231" s="102">
        <v>7.36</v>
      </c>
      <c r="V231" s="102"/>
      <c r="W231" s="102"/>
    </row>
    <row r="232" spans="1:23">
      <c r="A232" s="103">
        <v>44390</v>
      </c>
      <c r="B232" s="104" t="s">
        <v>211</v>
      </c>
      <c r="C232" s="102" t="s">
        <v>153</v>
      </c>
      <c r="D232" s="102" t="s">
        <v>162</v>
      </c>
      <c r="E232" s="102" t="s">
        <v>167</v>
      </c>
      <c r="F232" s="102">
        <v>8</v>
      </c>
      <c r="G232" s="102">
        <v>230</v>
      </c>
      <c r="H232" s="102">
        <v>1.1399999999999999</v>
      </c>
      <c r="I232" s="109">
        <f t="shared" si="23"/>
        <v>0.74117647058823544</v>
      </c>
      <c r="J232" s="106">
        <f t="shared" si="24"/>
        <v>2.2235294117647064</v>
      </c>
      <c r="K232" s="102">
        <v>1.63</v>
      </c>
      <c r="L232" s="102">
        <v>24.7</v>
      </c>
      <c r="M232" s="102">
        <v>7.36</v>
      </c>
      <c r="V232" s="102"/>
      <c r="W232" s="102"/>
    </row>
    <row r="233" spans="1:23">
      <c r="A233" s="103">
        <v>44390</v>
      </c>
      <c r="B233" s="104" t="s">
        <v>212</v>
      </c>
      <c r="C233" s="102" t="s">
        <v>153</v>
      </c>
      <c r="D233" s="102" t="s">
        <v>162</v>
      </c>
      <c r="E233" s="102" t="s">
        <v>167</v>
      </c>
      <c r="F233" s="102">
        <v>8</v>
      </c>
      <c r="G233" s="102">
        <v>230</v>
      </c>
      <c r="H233" s="102">
        <v>1.1399999999999999</v>
      </c>
      <c r="I233" s="109">
        <f t="shared" si="23"/>
        <v>0.74117647058823544</v>
      </c>
      <c r="J233" s="106">
        <f t="shared" si="24"/>
        <v>2.2235294117647064</v>
      </c>
      <c r="K233" s="102">
        <v>1.63</v>
      </c>
      <c r="L233" s="102">
        <v>24.7</v>
      </c>
      <c r="M233" s="102">
        <v>7.36</v>
      </c>
      <c r="V233" s="102"/>
      <c r="W233" s="102"/>
    </row>
    <row r="234" spans="1:23">
      <c r="A234" s="103">
        <v>44390</v>
      </c>
      <c r="B234" s="102" t="s">
        <v>213</v>
      </c>
      <c r="C234" s="102" t="s">
        <v>152</v>
      </c>
      <c r="D234" s="102" t="s">
        <v>163</v>
      </c>
      <c r="E234" s="102" t="s">
        <v>166</v>
      </c>
      <c r="F234" s="102">
        <v>8</v>
      </c>
      <c r="G234" s="102">
        <v>160</v>
      </c>
      <c r="H234" s="102">
        <v>1.34</v>
      </c>
      <c r="I234" s="106">
        <f t="shared" ref="I234:I241" si="25">((1.5-H234)*4)/(1.5-0.65)</f>
        <v>0.75294117647058789</v>
      </c>
      <c r="J234" s="106">
        <f>I234*6</f>
        <v>4.5176470588235276</v>
      </c>
      <c r="K234" s="102">
        <v>1.63</v>
      </c>
      <c r="L234" s="102">
        <v>23.5</v>
      </c>
      <c r="M234" s="102">
        <v>7.4</v>
      </c>
      <c r="V234" s="102"/>
      <c r="W234" s="102"/>
    </row>
    <row r="235" spans="1:23">
      <c r="A235" s="103">
        <v>44390</v>
      </c>
      <c r="B235" s="102" t="s">
        <v>214</v>
      </c>
      <c r="C235" s="102" t="s">
        <v>152</v>
      </c>
      <c r="D235" s="102" t="s">
        <v>163</v>
      </c>
      <c r="E235" s="102" t="s">
        <v>166</v>
      </c>
      <c r="F235" s="102">
        <v>8</v>
      </c>
      <c r="G235" s="102">
        <v>160</v>
      </c>
      <c r="H235" s="102">
        <v>1.34</v>
      </c>
      <c r="I235" s="106">
        <f t="shared" si="25"/>
        <v>0.75294117647058789</v>
      </c>
      <c r="J235" s="106">
        <f t="shared" ref="J235:J249" si="26">I235*6</f>
        <v>4.5176470588235276</v>
      </c>
      <c r="K235" s="102">
        <v>1.63</v>
      </c>
      <c r="L235" s="102">
        <v>23.5</v>
      </c>
      <c r="M235" s="102">
        <v>7.4</v>
      </c>
      <c r="V235" s="102"/>
      <c r="W235" s="102"/>
    </row>
    <row r="236" spans="1:23">
      <c r="A236" s="103">
        <v>44390</v>
      </c>
      <c r="B236" s="104" t="s">
        <v>215</v>
      </c>
      <c r="C236" s="102" t="s">
        <v>153</v>
      </c>
      <c r="D236" s="102" t="s">
        <v>163</v>
      </c>
      <c r="E236" s="102" t="s">
        <v>166</v>
      </c>
      <c r="F236" s="102">
        <v>8</v>
      </c>
      <c r="G236" s="102">
        <v>160</v>
      </c>
      <c r="H236" s="102">
        <v>1.34</v>
      </c>
      <c r="I236" s="106">
        <f t="shared" si="25"/>
        <v>0.75294117647058789</v>
      </c>
      <c r="J236" s="106">
        <f t="shared" si="26"/>
        <v>4.5176470588235276</v>
      </c>
      <c r="K236" s="102">
        <v>1.63</v>
      </c>
      <c r="L236" s="102">
        <v>23.5</v>
      </c>
      <c r="M236" s="102">
        <v>7.4</v>
      </c>
      <c r="V236" s="102"/>
      <c r="W236" s="102"/>
    </row>
    <row r="237" spans="1:23">
      <c r="A237" s="103">
        <v>44390</v>
      </c>
      <c r="B237" s="104" t="s">
        <v>216</v>
      </c>
      <c r="C237" s="102" t="s">
        <v>153</v>
      </c>
      <c r="D237" s="102" t="s">
        <v>163</v>
      </c>
      <c r="E237" s="102" t="s">
        <v>166</v>
      </c>
      <c r="F237" s="102">
        <v>8</v>
      </c>
      <c r="G237" s="102">
        <v>160</v>
      </c>
      <c r="H237" s="102">
        <v>1.34</v>
      </c>
      <c r="I237" s="106">
        <f t="shared" si="25"/>
        <v>0.75294117647058789</v>
      </c>
      <c r="J237" s="106">
        <f t="shared" si="26"/>
        <v>4.5176470588235276</v>
      </c>
      <c r="K237" s="102">
        <v>1.63</v>
      </c>
      <c r="L237" s="102">
        <v>23.5</v>
      </c>
      <c r="M237" s="102">
        <v>7.4</v>
      </c>
      <c r="V237" s="102"/>
      <c r="W237" s="102"/>
    </row>
    <row r="238" spans="1:23">
      <c r="A238" s="103">
        <v>44390</v>
      </c>
      <c r="B238" s="104" t="s">
        <v>217</v>
      </c>
      <c r="C238" s="102" t="s">
        <v>153</v>
      </c>
      <c r="D238" s="102" t="s">
        <v>163</v>
      </c>
      <c r="E238" s="102" t="s">
        <v>166</v>
      </c>
      <c r="F238" s="102">
        <v>8</v>
      </c>
      <c r="G238" s="102">
        <v>160</v>
      </c>
      <c r="H238" s="102">
        <v>1.34</v>
      </c>
      <c r="I238" s="106">
        <f t="shared" si="25"/>
        <v>0.75294117647058789</v>
      </c>
      <c r="J238" s="106">
        <f t="shared" si="26"/>
        <v>4.5176470588235276</v>
      </c>
      <c r="K238" s="102">
        <v>1.63</v>
      </c>
      <c r="L238" s="102">
        <v>23.5</v>
      </c>
      <c r="M238" s="102">
        <v>7.4</v>
      </c>
      <c r="V238" s="102"/>
      <c r="W238" s="102"/>
    </row>
    <row r="239" spans="1:23">
      <c r="A239" s="103">
        <v>44390</v>
      </c>
      <c r="B239" s="104" t="s">
        <v>218</v>
      </c>
      <c r="C239" s="102" t="s">
        <v>153</v>
      </c>
      <c r="D239" s="102" t="s">
        <v>163</v>
      </c>
      <c r="E239" s="102" t="s">
        <v>166</v>
      </c>
      <c r="F239" s="102">
        <v>8</v>
      </c>
      <c r="G239" s="102">
        <v>160</v>
      </c>
      <c r="H239" s="102">
        <v>1.34</v>
      </c>
      <c r="I239" s="106">
        <f t="shared" si="25"/>
        <v>0.75294117647058789</v>
      </c>
      <c r="J239" s="106">
        <f t="shared" si="26"/>
        <v>4.5176470588235276</v>
      </c>
      <c r="K239" s="102">
        <v>1.63</v>
      </c>
      <c r="L239" s="102">
        <v>23.5</v>
      </c>
      <c r="M239" s="102">
        <v>7.4</v>
      </c>
      <c r="V239" s="102"/>
      <c r="W239" s="102"/>
    </row>
    <row r="240" spans="1:23">
      <c r="A240" s="103">
        <v>44390</v>
      </c>
      <c r="B240" s="102" t="s">
        <v>219</v>
      </c>
      <c r="C240" s="102" t="s">
        <v>152</v>
      </c>
      <c r="D240" s="102" t="s">
        <v>163</v>
      </c>
      <c r="E240" s="102" t="s">
        <v>166</v>
      </c>
      <c r="F240" s="102">
        <v>8</v>
      </c>
      <c r="G240" s="102">
        <v>160</v>
      </c>
      <c r="H240" s="102">
        <v>1.34</v>
      </c>
      <c r="I240" s="106">
        <f t="shared" si="25"/>
        <v>0.75294117647058789</v>
      </c>
      <c r="J240" s="106">
        <f t="shared" si="26"/>
        <v>4.5176470588235276</v>
      </c>
      <c r="K240" s="102">
        <v>1.63</v>
      </c>
      <c r="L240" s="102">
        <v>23.5</v>
      </c>
      <c r="M240" s="102">
        <v>7.4</v>
      </c>
      <c r="V240" s="102"/>
      <c r="W240" s="102"/>
    </row>
    <row r="241" spans="1:23">
      <c r="A241" s="103">
        <v>44390</v>
      </c>
      <c r="B241" s="102" t="s">
        <v>220</v>
      </c>
      <c r="C241" s="102" t="s">
        <v>152</v>
      </c>
      <c r="D241" s="102" t="s">
        <v>163</v>
      </c>
      <c r="E241" s="102" t="s">
        <v>166</v>
      </c>
      <c r="F241" s="102">
        <v>8</v>
      </c>
      <c r="G241" s="102">
        <v>160</v>
      </c>
      <c r="H241" s="102">
        <v>1.34</v>
      </c>
      <c r="I241" s="106">
        <f t="shared" si="25"/>
        <v>0.75294117647058789</v>
      </c>
      <c r="J241" s="106">
        <f t="shared" si="26"/>
        <v>4.5176470588235276</v>
      </c>
      <c r="K241" s="102">
        <v>1.63</v>
      </c>
      <c r="L241" s="102">
        <v>23.5</v>
      </c>
      <c r="M241" s="102">
        <v>7.4</v>
      </c>
      <c r="V241" s="102"/>
      <c r="W241" s="102"/>
    </row>
    <row r="242" spans="1:23">
      <c r="A242" s="103">
        <v>44390</v>
      </c>
      <c r="B242" s="102" t="s">
        <v>288</v>
      </c>
      <c r="C242" s="102" t="s">
        <v>152</v>
      </c>
      <c r="D242" s="102" t="s">
        <v>162</v>
      </c>
      <c r="E242" s="102" t="s">
        <v>166</v>
      </c>
      <c r="F242" s="102">
        <v>8</v>
      </c>
      <c r="G242" s="102">
        <v>590</v>
      </c>
      <c r="H242" s="102">
        <v>1.41</v>
      </c>
      <c r="I242" s="109">
        <f t="shared" ref="I242:I249" si="27">((1.5-H242)*1.75)/(1.55-0.65)</f>
        <v>0.17500000000000016</v>
      </c>
      <c r="J242" s="106">
        <f t="shared" si="26"/>
        <v>1.0500000000000009</v>
      </c>
      <c r="K242" s="102">
        <v>1.56</v>
      </c>
      <c r="L242" s="102">
        <v>23.6</v>
      </c>
      <c r="M242" s="102">
        <v>7.44</v>
      </c>
      <c r="V242" s="102"/>
      <c r="W242" s="102"/>
    </row>
    <row r="243" spans="1:23">
      <c r="A243" s="103">
        <v>44390</v>
      </c>
      <c r="B243" s="102" t="s">
        <v>289</v>
      </c>
      <c r="C243" s="102" t="s">
        <v>152</v>
      </c>
      <c r="D243" s="102" t="s">
        <v>162</v>
      </c>
      <c r="E243" s="102" t="s">
        <v>166</v>
      </c>
      <c r="F243" s="102">
        <v>8</v>
      </c>
      <c r="G243" s="102">
        <v>590</v>
      </c>
      <c r="H243" s="102">
        <v>1.41</v>
      </c>
      <c r="I243" s="109">
        <f t="shared" si="27"/>
        <v>0.17500000000000016</v>
      </c>
      <c r="J243" s="106">
        <f t="shared" si="26"/>
        <v>1.0500000000000009</v>
      </c>
      <c r="K243" s="102">
        <v>1.56</v>
      </c>
      <c r="L243" s="102">
        <v>23.6</v>
      </c>
      <c r="M243" s="102">
        <v>7.44</v>
      </c>
      <c r="V243" s="102"/>
      <c r="W243" s="102"/>
    </row>
    <row r="244" spans="1:23">
      <c r="A244" s="103">
        <v>44390</v>
      </c>
      <c r="B244" s="104" t="s">
        <v>286</v>
      </c>
      <c r="C244" s="102" t="s">
        <v>153</v>
      </c>
      <c r="D244" s="102" t="s">
        <v>162</v>
      </c>
      <c r="E244" s="102" t="s">
        <v>166</v>
      </c>
      <c r="F244" s="102">
        <v>8</v>
      </c>
      <c r="G244" s="102">
        <v>590</v>
      </c>
      <c r="H244" s="102">
        <v>1.41</v>
      </c>
      <c r="I244" s="109">
        <f t="shared" si="27"/>
        <v>0.17500000000000016</v>
      </c>
      <c r="J244" s="106">
        <f t="shared" si="26"/>
        <v>1.0500000000000009</v>
      </c>
      <c r="K244" s="102">
        <v>1.56</v>
      </c>
      <c r="L244" s="102">
        <v>23.6</v>
      </c>
      <c r="M244" s="102">
        <v>7.44</v>
      </c>
      <c r="V244" s="102"/>
      <c r="W244" s="102"/>
    </row>
    <row r="245" spans="1:23">
      <c r="A245" s="103">
        <v>44390</v>
      </c>
      <c r="B245" s="104" t="s">
        <v>287</v>
      </c>
      <c r="C245" s="102" t="s">
        <v>153</v>
      </c>
      <c r="D245" s="102" t="s">
        <v>162</v>
      </c>
      <c r="E245" s="102" t="s">
        <v>166</v>
      </c>
      <c r="F245" s="102">
        <v>8</v>
      </c>
      <c r="G245" s="102">
        <v>590</v>
      </c>
      <c r="H245" s="102">
        <v>1.41</v>
      </c>
      <c r="I245" s="109">
        <f t="shared" si="27"/>
        <v>0.17500000000000016</v>
      </c>
      <c r="J245" s="106">
        <f t="shared" si="26"/>
        <v>1.0500000000000009</v>
      </c>
      <c r="K245" s="102">
        <v>1.56</v>
      </c>
      <c r="L245" s="102">
        <v>23.6</v>
      </c>
      <c r="M245" s="102">
        <v>7.44</v>
      </c>
      <c r="V245" s="102"/>
      <c r="W245" s="102"/>
    </row>
    <row r="246" spans="1:23">
      <c r="A246" s="103">
        <v>44390</v>
      </c>
      <c r="B246" s="104" t="s">
        <v>292</v>
      </c>
      <c r="C246" s="102" t="s">
        <v>153</v>
      </c>
      <c r="D246" s="102" t="s">
        <v>162</v>
      </c>
      <c r="E246" s="102" t="s">
        <v>166</v>
      </c>
      <c r="F246" s="102">
        <v>8</v>
      </c>
      <c r="G246" s="102">
        <v>590</v>
      </c>
      <c r="H246" s="102">
        <v>1.41</v>
      </c>
      <c r="I246" s="109">
        <f t="shared" si="27"/>
        <v>0.17500000000000016</v>
      </c>
      <c r="J246" s="106">
        <f t="shared" si="26"/>
        <v>1.0500000000000009</v>
      </c>
      <c r="K246" s="102">
        <v>1.56</v>
      </c>
      <c r="L246" s="102">
        <v>23.6</v>
      </c>
      <c r="M246" s="102">
        <v>7.44</v>
      </c>
      <c r="V246" s="102"/>
      <c r="W246" s="102"/>
    </row>
    <row r="247" spans="1:23">
      <c r="A247" s="103">
        <v>44390</v>
      </c>
      <c r="B247" s="104" t="s">
        <v>293</v>
      </c>
      <c r="C247" s="102" t="s">
        <v>153</v>
      </c>
      <c r="D247" s="102" t="s">
        <v>162</v>
      </c>
      <c r="E247" s="102" t="s">
        <v>166</v>
      </c>
      <c r="F247" s="102">
        <v>8</v>
      </c>
      <c r="G247" s="102">
        <v>590</v>
      </c>
      <c r="H247" s="102">
        <v>1.41</v>
      </c>
      <c r="I247" s="109">
        <f t="shared" si="27"/>
        <v>0.17500000000000016</v>
      </c>
      <c r="J247" s="106">
        <f t="shared" si="26"/>
        <v>1.0500000000000009</v>
      </c>
      <c r="K247" s="102">
        <v>1.56</v>
      </c>
      <c r="L247" s="102">
        <v>23.6</v>
      </c>
      <c r="M247" s="102">
        <v>7.44</v>
      </c>
      <c r="V247" s="102"/>
      <c r="W247" s="102"/>
    </row>
    <row r="248" spans="1:23">
      <c r="A248" s="103">
        <v>44390</v>
      </c>
      <c r="B248" s="102" t="s">
        <v>290</v>
      </c>
      <c r="C248" s="102" t="s">
        <v>152</v>
      </c>
      <c r="D248" s="102" t="s">
        <v>162</v>
      </c>
      <c r="E248" s="102" t="s">
        <v>166</v>
      </c>
      <c r="F248" s="102">
        <v>8</v>
      </c>
      <c r="G248" s="102">
        <v>590</v>
      </c>
      <c r="H248" s="102">
        <v>1.41</v>
      </c>
      <c r="I248" s="109">
        <f t="shared" si="27"/>
        <v>0.17500000000000016</v>
      </c>
      <c r="J248" s="106">
        <f t="shared" si="26"/>
        <v>1.0500000000000009</v>
      </c>
      <c r="K248" s="102">
        <v>1.56</v>
      </c>
      <c r="L248" s="102">
        <v>23.6</v>
      </c>
      <c r="M248" s="102">
        <v>7.44</v>
      </c>
      <c r="V248" s="102"/>
      <c r="W248" s="102"/>
    </row>
    <row r="249" spans="1:23">
      <c r="A249" s="103">
        <v>44390</v>
      </c>
      <c r="B249" s="102" t="s">
        <v>291</v>
      </c>
      <c r="C249" s="102" t="s">
        <v>152</v>
      </c>
      <c r="D249" s="102" t="s">
        <v>162</v>
      </c>
      <c r="E249" s="102" t="s">
        <v>166</v>
      </c>
      <c r="F249" s="102">
        <v>8</v>
      </c>
      <c r="G249" s="102">
        <v>590</v>
      </c>
      <c r="H249" s="102">
        <v>1.41</v>
      </c>
      <c r="I249" s="109">
        <f t="shared" si="27"/>
        <v>0.17500000000000016</v>
      </c>
      <c r="J249" s="106">
        <f t="shared" si="26"/>
        <v>1.0500000000000009</v>
      </c>
      <c r="K249" s="102">
        <v>1.56</v>
      </c>
      <c r="L249" s="102">
        <v>23.6</v>
      </c>
      <c r="M249" s="102">
        <v>7.44</v>
      </c>
      <c r="V249" s="102"/>
      <c r="W249" s="102"/>
    </row>
    <row r="250" spans="1:23">
      <c r="A250" s="103">
        <v>44390</v>
      </c>
      <c r="B250" s="1" t="s">
        <v>280</v>
      </c>
      <c r="C250" s="102" t="s">
        <v>153</v>
      </c>
      <c r="D250" s="102" t="s">
        <v>161</v>
      </c>
      <c r="E250" s="102" t="s">
        <v>167</v>
      </c>
      <c r="F250" s="102">
        <v>8</v>
      </c>
      <c r="G250" s="102">
        <v>310</v>
      </c>
      <c r="H250" s="102">
        <v>1.76</v>
      </c>
      <c r="I250" s="102">
        <v>0</v>
      </c>
      <c r="J250" s="102">
        <v>0</v>
      </c>
      <c r="K250" s="102">
        <v>1.76</v>
      </c>
      <c r="L250" s="102">
        <v>23.6</v>
      </c>
      <c r="M250" s="102">
        <v>7.7</v>
      </c>
      <c r="V250" s="102"/>
      <c r="W250" s="102"/>
    </row>
    <row r="251" spans="1:23">
      <c r="A251" s="103">
        <v>44390</v>
      </c>
      <c r="B251" s="1" t="s">
        <v>281</v>
      </c>
      <c r="C251" s="102" t="s">
        <v>153</v>
      </c>
      <c r="D251" s="102" t="s">
        <v>161</v>
      </c>
      <c r="E251" s="102" t="s">
        <v>167</v>
      </c>
      <c r="F251" s="102">
        <v>8</v>
      </c>
      <c r="G251" s="102">
        <v>310</v>
      </c>
      <c r="H251" s="102">
        <v>1.76</v>
      </c>
      <c r="I251" s="102">
        <v>0</v>
      </c>
      <c r="J251" s="102">
        <v>0</v>
      </c>
      <c r="K251" s="102">
        <v>1.76</v>
      </c>
      <c r="L251" s="102">
        <v>23.6</v>
      </c>
      <c r="M251" s="102">
        <v>7.7</v>
      </c>
      <c r="V251" s="102"/>
      <c r="W251" s="102"/>
    </row>
    <row r="252" spans="1:23">
      <c r="A252" s="103">
        <v>44390</v>
      </c>
      <c r="B252" s="102" t="s">
        <v>278</v>
      </c>
      <c r="C252" s="102" t="s">
        <v>152</v>
      </c>
      <c r="D252" s="102" t="s">
        <v>161</v>
      </c>
      <c r="E252" s="102" t="s">
        <v>167</v>
      </c>
      <c r="F252" s="102">
        <v>8</v>
      </c>
      <c r="G252" s="102">
        <v>310</v>
      </c>
      <c r="H252" s="102">
        <v>1.76</v>
      </c>
      <c r="I252" s="102">
        <v>0</v>
      </c>
      <c r="J252" s="102">
        <v>0</v>
      </c>
      <c r="K252" s="102">
        <v>1.76</v>
      </c>
      <c r="L252" s="102">
        <v>23.6</v>
      </c>
      <c r="M252" s="102">
        <v>7.7</v>
      </c>
      <c r="V252" s="102"/>
      <c r="W252" s="102"/>
    </row>
    <row r="253" spans="1:23">
      <c r="A253" s="103">
        <v>44390</v>
      </c>
      <c r="B253" s="102" t="s">
        <v>279</v>
      </c>
      <c r="C253" s="102" t="s">
        <v>152</v>
      </c>
      <c r="D253" s="102" t="s">
        <v>161</v>
      </c>
      <c r="E253" s="102" t="s">
        <v>167</v>
      </c>
      <c r="F253" s="102">
        <v>8</v>
      </c>
      <c r="G253" s="102">
        <v>310</v>
      </c>
      <c r="H253" s="102">
        <v>1.76</v>
      </c>
      <c r="I253" s="102">
        <v>0</v>
      </c>
      <c r="J253" s="102">
        <v>0</v>
      </c>
      <c r="K253" s="102">
        <v>1.76</v>
      </c>
      <c r="L253" s="102">
        <v>23.6</v>
      </c>
      <c r="M253" s="102">
        <v>7.7</v>
      </c>
      <c r="V253" s="102"/>
      <c r="W253" s="102"/>
    </row>
    <row r="254" spans="1:23">
      <c r="A254" s="103">
        <v>44390</v>
      </c>
      <c r="B254" s="102" t="s">
        <v>284</v>
      </c>
      <c r="C254" s="102" t="s">
        <v>152</v>
      </c>
      <c r="D254" s="102" t="s">
        <v>161</v>
      </c>
      <c r="E254" s="102" t="s">
        <v>167</v>
      </c>
      <c r="F254" s="102">
        <v>8</v>
      </c>
      <c r="G254" s="102">
        <v>310</v>
      </c>
      <c r="H254" s="102">
        <v>1.17</v>
      </c>
      <c r="I254" s="102">
        <v>0</v>
      </c>
      <c r="J254" s="102">
        <v>0</v>
      </c>
      <c r="K254" s="102">
        <v>1.17</v>
      </c>
      <c r="L254" s="102">
        <v>23.6</v>
      </c>
      <c r="M254" s="102">
        <v>7.75</v>
      </c>
      <c r="V254" s="102"/>
      <c r="W254" s="102"/>
    </row>
    <row r="255" spans="1:23">
      <c r="A255" s="103">
        <v>44390</v>
      </c>
      <c r="B255" s="102" t="s">
        <v>285</v>
      </c>
      <c r="C255" s="102" t="s">
        <v>152</v>
      </c>
      <c r="D255" s="102" t="s">
        <v>161</v>
      </c>
      <c r="E255" s="102" t="s">
        <v>167</v>
      </c>
      <c r="F255" s="102">
        <v>8</v>
      </c>
      <c r="G255" s="102">
        <v>310</v>
      </c>
      <c r="H255" s="102">
        <v>1.17</v>
      </c>
      <c r="I255" s="102">
        <v>0</v>
      </c>
      <c r="J255" s="102">
        <v>0</v>
      </c>
      <c r="K255" s="102">
        <v>1.17</v>
      </c>
      <c r="L255" s="102">
        <v>23.6</v>
      </c>
      <c r="M255" s="102">
        <v>7.75</v>
      </c>
      <c r="V255" s="102"/>
      <c r="W255" s="102"/>
    </row>
    <row r="256" spans="1:23">
      <c r="A256" s="103">
        <v>44390</v>
      </c>
      <c r="B256" s="1" t="s">
        <v>282</v>
      </c>
      <c r="C256" s="102" t="s">
        <v>153</v>
      </c>
      <c r="D256" s="102" t="s">
        <v>161</v>
      </c>
      <c r="E256" s="102" t="s">
        <v>167</v>
      </c>
      <c r="F256" s="102">
        <v>8</v>
      </c>
      <c r="G256" s="102">
        <v>310</v>
      </c>
      <c r="H256" s="102">
        <v>1.17</v>
      </c>
      <c r="I256" s="102">
        <v>0</v>
      </c>
      <c r="J256" s="102">
        <v>0</v>
      </c>
      <c r="K256" s="102">
        <v>1.17</v>
      </c>
      <c r="L256" s="102">
        <v>23.6</v>
      </c>
      <c r="M256" s="102">
        <v>7.75</v>
      </c>
      <c r="V256" s="102"/>
      <c r="W256" s="102"/>
    </row>
    <row r="257" spans="1:23">
      <c r="A257" s="103">
        <v>44390</v>
      </c>
      <c r="B257" s="1" t="s">
        <v>283</v>
      </c>
      <c r="C257" s="102" t="s">
        <v>153</v>
      </c>
      <c r="D257" s="102" t="s">
        <v>161</v>
      </c>
      <c r="E257" s="102" t="s">
        <v>167</v>
      </c>
      <c r="F257" s="102">
        <v>8</v>
      </c>
      <c r="G257" s="102">
        <v>310</v>
      </c>
      <c r="H257" s="102">
        <v>1.17</v>
      </c>
      <c r="I257" s="102">
        <v>0</v>
      </c>
      <c r="J257" s="102">
        <v>0</v>
      </c>
      <c r="K257" s="102">
        <v>1.17</v>
      </c>
      <c r="L257" s="102">
        <v>23.6</v>
      </c>
      <c r="M257" s="102">
        <v>7.75</v>
      </c>
      <c r="V257" s="102"/>
      <c r="W257" s="102"/>
    </row>
    <row r="258" spans="1:23">
      <c r="A258" s="103">
        <v>44390</v>
      </c>
      <c r="B258" s="102" t="s">
        <v>272</v>
      </c>
      <c r="C258" s="102" t="s">
        <v>152</v>
      </c>
      <c r="D258" s="102" t="s">
        <v>163</v>
      </c>
      <c r="E258" s="102" t="s">
        <v>166</v>
      </c>
      <c r="F258" s="102">
        <v>8</v>
      </c>
      <c r="G258" s="102">
        <v>415</v>
      </c>
      <c r="H258" s="102">
        <v>1.41</v>
      </c>
      <c r="I258" s="106">
        <f t="shared" ref="I258:I265" si="28">((1.5-H258)*4)/(1.5-0.65)</f>
        <v>0.42352941176470627</v>
      </c>
      <c r="J258" s="106">
        <f t="shared" ref="J258:J265" si="29">I258*6</f>
        <v>2.5411764705882378</v>
      </c>
      <c r="K258" s="102">
        <v>1.49</v>
      </c>
      <c r="L258" s="102">
        <v>23.3</v>
      </c>
      <c r="M258" s="102">
        <v>7.66</v>
      </c>
      <c r="V258" s="102"/>
      <c r="W258" s="102"/>
    </row>
    <row r="259" spans="1:23">
      <c r="A259" s="103">
        <v>44390</v>
      </c>
      <c r="B259" s="102" t="s">
        <v>273</v>
      </c>
      <c r="C259" s="102" t="s">
        <v>152</v>
      </c>
      <c r="D259" s="102" t="s">
        <v>163</v>
      </c>
      <c r="E259" s="102" t="s">
        <v>166</v>
      </c>
      <c r="F259" s="102">
        <v>8</v>
      </c>
      <c r="G259" s="102">
        <v>415</v>
      </c>
      <c r="H259" s="102">
        <v>1.41</v>
      </c>
      <c r="I259" s="106">
        <f t="shared" si="28"/>
        <v>0.42352941176470627</v>
      </c>
      <c r="J259" s="106">
        <f t="shared" si="29"/>
        <v>2.5411764705882378</v>
      </c>
      <c r="K259" s="102">
        <v>1.49</v>
      </c>
      <c r="L259" s="102">
        <v>23.3</v>
      </c>
      <c r="M259" s="102">
        <v>7.66</v>
      </c>
      <c r="V259" s="102"/>
      <c r="W259" s="102"/>
    </row>
    <row r="260" spans="1:23">
      <c r="A260" s="103">
        <v>44390</v>
      </c>
      <c r="B260" s="104" t="s">
        <v>270</v>
      </c>
      <c r="C260" s="102" t="s">
        <v>153</v>
      </c>
      <c r="D260" s="102" t="s">
        <v>163</v>
      </c>
      <c r="E260" s="102" t="s">
        <v>166</v>
      </c>
      <c r="F260" s="102">
        <v>8</v>
      </c>
      <c r="G260" s="102">
        <v>415</v>
      </c>
      <c r="H260" s="102">
        <v>1.41</v>
      </c>
      <c r="I260" s="106">
        <f t="shared" si="28"/>
        <v>0.42352941176470627</v>
      </c>
      <c r="J260" s="106">
        <f t="shared" si="29"/>
        <v>2.5411764705882378</v>
      </c>
      <c r="K260" s="102">
        <v>1.49</v>
      </c>
      <c r="L260" s="102">
        <v>23.3</v>
      </c>
      <c r="M260" s="102">
        <v>7.66</v>
      </c>
      <c r="V260" s="102"/>
      <c r="W260" s="102"/>
    </row>
    <row r="261" spans="1:23">
      <c r="A261" s="103">
        <v>44390</v>
      </c>
      <c r="B261" s="104" t="s">
        <v>271</v>
      </c>
      <c r="C261" s="102" t="s">
        <v>153</v>
      </c>
      <c r="D261" s="102" t="s">
        <v>163</v>
      </c>
      <c r="E261" s="102" t="s">
        <v>166</v>
      </c>
      <c r="F261" s="102">
        <v>8</v>
      </c>
      <c r="G261" s="102">
        <v>415</v>
      </c>
      <c r="H261" s="102">
        <v>1.41</v>
      </c>
      <c r="I261" s="106">
        <f t="shared" si="28"/>
        <v>0.42352941176470627</v>
      </c>
      <c r="J261" s="106">
        <f t="shared" si="29"/>
        <v>2.5411764705882378</v>
      </c>
      <c r="K261" s="102">
        <v>1.49</v>
      </c>
      <c r="L261" s="102">
        <v>23.3</v>
      </c>
      <c r="M261" s="102">
        <v>7.66</v>
      </c>
      <c r="V261" s="102"/>
      <c r="W261" s="102"/>
    </row>
    <row r="262" spans="1:23">
      <c r="A262" s="103">
        <v>44390</v>
      </c>
      <c r="B262" s="104" t="s">
        <v>276</v>
      </c>
      <c r="C262" s="102" t="s">
        <v>153</v>
      </c>
      <c r="D262" s="102" t="s">
        <v>163</v>
      </c>
      <c r="E262" s="102" t="s">
        <v>166</v>
      </c>
      <c r="F262" s="102">
        <v>8</v>
      </c>
      <c r="G262" s="102">
        <v>415</v>
      </c>
      <c r="H262" s="102">
        <v>1.41</v>
      </c>
      <c r="I262" s="106">
        <f t="shared" si="28"/>
        <v>0.42352941176470627</v>
      </c>
      <c r="J262" s="106">
        <f t="shared" si="29"/>
        <v>2.5411764705882378</v>
      </c>
      <c r="K262" s="102">
        <v>1.49</v>
      </c>
      <c r="L262" s="102">
        <v>23.3</v>
      </c>
      <c r="M262" s="102">
        <v>7.66</v>
      </c>
      <c r="V262" s="102"/>
      <c r="W262" s="102"/>
    </row>
    <row r="263" spans="1:23">
      <c r="A263" s="103">
        <v>44390</v>
      </c>
      <c r="B263" s="104" t="s">
        <v>277</v>
      </c>
      <c r="C263" s="102" t="s">
        <v>153</v>
      </c>
      <c r="D263" s="102" t="s">
        <v>163</v>
      </c>
      <c r="E263" s="102" t="s">
        <v>166</v>
      </c>
      <c r="F263" s="102">
        <v>8</v>
      </c>
      <c r="G263" s="102">
        <v>415</v>
      </c>
      <c r="H263" s="102">
        <v>1.41</v>
      </c>
      <c r="I263" s="106">
        <f t="shared" si="28"/>
        <v>0.42352941176470627</v>
      </c>
      <c r="J263" s="106">
        <f t="shared" si="29"/>
        <v>2.5411764705882378</v>
      </c>
      <c r="K263" s="102">
        <v>1.49</v>
      </c>
      <c r="L263" s="102">
        <v>23.3</v>
      </c>
      <c r="M263" s="102">
        <v>7.66</v>
      </c>
      <c r="V263" s="102"/>
      <c r="W263" s="102"/>
    </row>
    <row r="264" spans="1:23">
      <c r="A264" s="103">
        <v>44390</v>
      </c>
      <c r="B264" s="102" t="s">
        <v>274</v>
      </c>
      <c r="C264" s="102" t="s">
        <v>152</v>
      </c>
      <c r="D264" s="102" t="s">
        <v>163</v>
      </c>
      <c r="E264" s="102" t="s">
        <v>166</v>
      </c>
      <c r="F264" s="102">
        <v>8</v>
      </c>
      <c r="G264" s="102">
        <v>415</v>
      </c>
      <c r="H264" s="102">
        <v>1.41</v>
      </c>
      <c r="I264" s="106">
        <f t="shared" si="28"/>
        <v>0.42352941176470627</v>
      </c>
      <c r="J264" s="106">
        <f t="shared" si="29"/>
        <v>2.5411764705882378</v>
      </c>
      <c r="K264" s="102">
        <v>1.49</v>
      </c>
      <c r="L264" s="102">
        <v>23.3</v>
      </c>
      <c r="M264" s="102">
        <v>7.66</v>
      </c>
      <c r="V264" s="102"/>
      <c r="W264" s="102"/>
    </row>
    <row r="265" spans="1:23">
      <c r="A265" s="103">
        <v>44390</v>
      </c>
      <c r="B265" s="102" t="s">
        <v>275</v>
      </c>
      <c r="C265" s="102" t="s">
        <v>152</v>
      </c>
      <c r="D265" s="102" t="s">
        <v>163</v>
      </c>
      <c r="E265" s="102" t="s">
        <v>166</v>
      </c>
      <c r="F265" s="102">
        <v>8</v>
      </c>
      <c r="G265" s="102">
        <v>415</v>
      </c>
      <c r="H265" s="102">
        <v>1.41</v>
      </c>
      <c r="I265" s="106">
        <f t="shared" si="28"/>
        <v>0.42352941176470627</v>
      </c>
      <c r="J265" s="106">
        <f t="shared" si="29"/>
        <v>2.5411764705882378</v>
      </c>
      <c r="K265" s="102">
        <v>1.49</v>
      </c>
      <c r="L265" s="102">
        <v>23.3</v>
      </c>
      <c r="M265" s="102">
        <v>7.66</v>
      </c>
      <c r="V265" s="102"/>
      <c r="W265" s="102"/>
    </row>
    <row r="266" spans="1:23">
      <c r="A266" s="103">
        <v>44390</v>
      </c>
      <c r="B266" s="104" t="s">
        <v>264</v>
      </c>
      <c r="C266" s="102" t="s">
        <v>153</v>
      </c>
      <c r="D266" s="102" t="s">
        <v>162</v>
      </c>
      <c r="E266" s="102" t="s">
        <v>167</v>
      </c>
      <c r="F266" s="102">
        <v>8</v>
      </c>
      <c r="G266" s="102">
        <v>360</v>
      </c>
      <c r="H266" s="102">
        <v>1.1000000000000001</v>
      </c>
      <c r="I266" s="109">
        <f t="shared" ref="I266:I273" si="30">((1.5-H266)*1.75)/(1.5-0.65)</f>
        <v>0.82352941176470573</v>
      </c>
      <c r="J266" s="106">
        <f t="shared" ref="J266:J273" si="31">I266*3</f>
        <v>2.4705882352941173</v>
      </c>
      <c r="K266" s="102">
        <v>1.59</v>
      </c>
      <c r="L266" s="102">
        <v>23.8</v>
      </c>
      <c r="M266" s="102">
        <v>7.4</v>
      </c>
      <c r="V266" s="102"/>
      <c r="W266" s="102"/>
    </row>
    <row r="267" spans="1:23">
      <c r="A267" s="103">
        <v>44390</v>
      </c>
      <c r="B267" s="104" t="s">
        <v>265</v>
      </c>
      <c r="C267" s="102" t="s">
        <v>153</v>
      </c>
      <c r="D267" s="102" t="s">
        <v>162</v>
      </c>
      <c r="E267" s="102" t="s">
        <v>167</v>
      </c>
      <c r="F267" s="102">
        <v>8</v>
      </c>
      <c r="G267" s="102">
        <v>360</v>
      </c>
      <c r="H267" s="102">
        <v>1.1000000000000001</v>
      </c>
      <c r="I267" s="109">
        <f t="shared" si="30"/>
        <v>0.82352941176470573</v>
      </c>
      <c r="J267" s="106">
        <f t="shared" si="31"/>
        <v>2.4705882352941173</v>
      </c>
      <c r="K267" s="102">
        <v>1.59</v>
      </c>
      <c r="L267" s="102">
        <v>23.8</v>
      </c>
      <c r="M267" s="102">
        <v>7.4</v>
      </c>
      <c r="V267" s="102"/>
      <c r="W267" s="102"/>
    </row>
    <row r="268" spans="1:23">
      <c r="A268" s="103">
        <v>44390</v>
      </c>
      <c r="B268" s="102" t="s">
        <v>262</v>
      </c>
      <c r="C268" s="102" t="s">
        <v>152</v>
      </c>
      <c r="D268" s="102" t="s">
        <v>162</v>
      </c>
      <c r="E268" s="102" t="s">
        <v>167</v>
      </c>
      <c r="F268" s="102">
        <v>8</v>
      </c>
      <c r="G268" s="102">
        <v>360</v>
      </c>
      <c r="H268" s="102">
        <v>1.1000000000000001</v>
      </c>
      <c r="I268" s="109">
        <f t="shared" si="30"/>
        <v>0.82352941176470573</v>
      </c>
      <c r="J268" s="106">
        <f t="shared" si="31"/>
        <v>2.4705882352941173</v>
      </c>
      <c r="K268" s="102">
        <v>1.59</v>
      </c>
      <c r="L268" s="102">
        <v>23.8</v>
      </c>
      <c r="M268" s="102">
        <v>7.4</v>
      </c>
      <c r="V268" s="102"/>
      <c r="W268" s="102"/>
    </row>
    <row r="269" spans="1:23">
      <c r="A269" s="103">
        <v>44390</v>
      </c>
      <c r="B269" s="102" t="s">
        <v>263</v>
      </c>
      <c r="C269" s="102" t="s">
        <v>152</v>
      </c>
      <c r="D269" s="102" t="s">
        <v>162</v>
      </c>
      <c r="E269" s="102" t="s">
        <v>167</v>
      </c>
      <c r="F269" s="102">
        <v>8</v>
      </c>
      <c r="G269" s="102">
        <v>360</v>
      </c>
      <c r="H269" s="102">
        <v>1.1000000000000001</v>
      </c>
      <c r="I269" s="109">
        <f t="shared" si="30"/>
        <v>0.82352941176470573</v>
      </c>
      <c r="J269" s="106">
        <f t="shared" si="31"/>
        <v>2.4705882352941173</v>
      </c>
      <c r="K269" s="102">
        <v>1.59</v>
      </c>
      <c r="L269" s="102">
        <v>23.8</v>
      </c>
      <c r="M269" s="102">
        <v>7.4</v>
      </c>
      <c r="V269" s="102"/>
      <c r="W269" s="102"/>
    </row>
    <row r="270" spans="1:23">
      <c r="A270" s="103">
        <v>44390</v>
      </c>
      <c r="B270" s="102" t="s">
        <v>268</v>
      </c>
      <c r="C270" s="102" t="s">
        <v>152</v>
      </c>
      <c r="D270" s="102" t="s">
        <v>162</v>
      </c>
      <c r="E270" s="102" t="s">
        <v>167</v>
      </c>
      <c r="F270" s="102">
        <v>8</v>
      </c>
      <c r="G270" s="102">
        <v>380</v>
      </c>
      <c r="H270" s="102">
        <v>1.1299999999999999</v>
      </c>
      <c r="I270" s="109">
        <f t="shared" si="30"/>
        <v>0.76176470588235323</v>
      </c>
      <c r="J270" s="106">
        <f t="shared" si="31"/>
        <v>2.2852941176470596</v>
      </c>
      <c r="K270" s="102">
        <v>1.61</v>
      </c>
      <c r="L270" s="102">
        <v>24</v>
      </c>
      <c r="M270" s="102">
        <v>7.35</v>
      </c>
      <c r="V270" s="102"/>
      <c r="W270" s="102"/>
    </row>
    <row r="271" spans="1:23">
      <c r="A271" s="103">
        <v>44390</v>
      </c>
      <c r="B271" s="102" t="s">
        <v>269</v>
      </c>
      <c r="C271" s="102" t="s">
        <v>152</v>
      </c>
      <c r="D271" s="102" t="s">
        <v>162</v>
      </c>
      <c r="E271" s="102" t="s">
        <v>167</v>
      </c>
      <c r="F271" s="102">
        <v>8</v>
      </c>
      <c r="G271" s="102">
        <v>380</v>
      </c>
      <c r="H271" s="102">
        <v>1.1299999999999999</v>
      </c>
      <c r="I271" s="109">
        <f t="shared" si="30"/>
        <v>0.76176470588235323</v>
      </c>
      <c r="J271" s="106">
        <f t="shared" si="31"/>
        <v>2.2852941176470596</v>
      </c>
      <c r="K271" s="102">
        <v>1.61</v>
      </c>
      <c r="L271" s="102">
        <v>24</v>
      </c>
      <c r="M271" s="102">
        <v>7.35</v>
      </c>
      <c r="V271" s="102"/>
      <c r="W271" s="102"/>
    </row>
    <row r="272" spans="1:23">
      <c r="A272" s="103">
        <v>44390</v>
      </c>
      <c r="B272" s="104" t="s">
        <v>266</v>
      </c>
      <c r="C272" s="102" t="s">
        <v>153</v>
      </c>
      <c r="D272" s="102" t="s">
        <v>162</v>
      </c>
      <c r="E272" s="102" t="s">
        <v>167</v>
      </c>
      <c r="F272" s="102">
        <v>8</v>
      </c>
      <c r="G272" s="102">
        <v>380</v>
      </c>
      <c r="H272" s="102">
        <v>1.1299999999999999</v>
      </c>
      <c r="I272" s="109">
        <f t="shared" si="30"/>
        <v>0.76176470588235323</v>
      </c>
      <c r="J272" s="106">
        <f t="shared" si="31"/>
        <v>2.2852941176470596</v>
      </c>
      <c r="K272" s="102">
        <v>1.61</v>
      </c>
      <c r="L272" s="102">
        <v>24</v>
      </c>
      <c r="M272" s="102">
        <v>7.35</v>
      </c>
      <c r="V272" s="102"/>
      <c r="W272" s="102"/>
    </row>
    <row r="273" spans="1:23">
      <c r="A273" s="103">
        <v>44390</v>
      </c>
      <c r="B273" s="104" t="s">
        <v>267</v>
      </c>
      <c r="C273" s="102" t="s">
        <v>153</v>
      </c>
      <c r="D273" s="102" t="s">
        <v>162</v>
      </c>
      <c r="E273" s="102" t="s">
        <v>167</v>
      </c>
      <c r="F273" s="102">
        <v>8</v>
      </c>
      <c r="G273" s="102">
        <v>380</v>
      </c>
      <c r="H273" s="102">
        <v>1.1299999999999999</v>
      </c>
      <c r="I273" s="109">
        <f t="shared" si="30"/>
        <v>0.76176470588235323</v>
      </c>
      <c r="J273" s="106">
        <f t="shared" si="31"/>
        <v>2.2852941176470596</v>
      </c>
      <c r="K273" s="102">
        <v>1.61</v>
      </c>
      <c r="L273" s="102">
        <v>24</v>
      </c>
      <c r="M273" s="102">
        <v>7.35</v>
      </c>
      <c r="V273" s="102"/>
      <c r="W273" s="102"/>
    </row>
    <row r="274" spans="1:23">
      <c r="A274" s="103">
        <v>44390</v>
      </c>
      <c r="B274" s="102" t="s">
        <v>256</v>
      </c>
      <c r="C274" s="102" t="s">
        <v>152</v>
      </c>
      <c r="D274" s="102" t="s">
        <v>161</v>
      </c>
      <c r="E274" s="102" t="s">
        <v>166</v>
      </c>
      <c r="F274" s="102">
        <v>8</v>
      </c>
      <c r="G274" s="102">
        <v>620</v>
      </c>
      <c r="H274" s="102">
        <v>1.56</v>
      </c>
      <c r="I274" s="102">
        <v>0</v>
      </c>
      <c r="J274" s="102">
        <v>0</v>
      </c>
      <c r="K274" s="102">
        <v>1.56</v>
      </c>
      <c r="L274" s="102">
        <v>23.9</v>
      </c>
      <c r="M274" s="102">
        <v>7.59</v>
      </c>
      <c r="V274" s="102"/>
      <c r="W274" s="102"/>
    </row>
    <row r="275" spans="1:23">
      <c r="A275" s="103">
        <v>44390</v>
      </c>
      <c r="B275" s="102" t="s">
        <v>257</v>
      </c>
      <c r="C275" s="102" t="s">
        <v>152</v>
      </c>
      <c r="D275" s="102" t="s">
        <v>161</v>
      </c>
      <c r="E275" s="102" t="s">
        <v>166</v>
      </c>
      <c r="F275" s="102">
        <v>8</v>
      </c>
      <c r="G275" s="102">
        <v>620</v>
      </c>
      <c r="H275" s="102">
        <v>1.56</v>
      </c>
      <c r="I275" s="102">
        <v>0</v>
      </c>
      <c r="J275" s="102">
        <v>0</v>
      </c>
      <c r="K275" s="102">
        <v>1.56</v>
      </c>
      <c r="L275" s="102">
        <v>23.9</v>
      </c>
      <c r="M275" s="102">
        <v>7.59</v>
      </c>
      <c r="V275" s="102"/>
      <c r="W275" s="102"/>
    </row>
    <row r="276" spans="1:23">
      <c r="A276" s="103">
        <v>44390</v>
      </c>
      <c r="B276" s="1" t="s">
        <v>254</v>
      </c>
      <c r="C276" s="102" t="s">
        <v>153</v>
      </c>
      <c r="D276" s="102" t="s">
        <v>161</v>
      </c>
      <c r="E276" s="102" t="s">
        <v>166</v>
      </c>
      <c r="F276" s="102">
        <v>8</v>
      </c>
      <c r="G276" s="102">
        <v>620</v>
      </c>
      <c r="H276" s="102">
        <v>1.56</v>
      </c>
      <c r="I276" s="102">
        <v>0</v>
      </c>
      <c r="J276" s="102">
        <v>0</v>
      </c>
      <c r="K276" s="102">
        <v>1.56</v>
      </c>
      <c r="L276" s="102">
        <v>23.9</v>
      </c>
      <c r="M276" s="102">
        <v>7.59</v>
      </c>
      <c r="V276" s="102"/>
      <c r="W276" s="102"/>
    </row>
    <row r="277" spans="1:23">
      <c r="A277" s="103">
        <v>44390</v>
      </c>
      <c r="B277" s="1" t="s">
        <v>255</v>
      </c>
      <c r="C277" s="102" t="s">
        <v>153</v>
      </c>
      <c r="D277" s="102" t="s">
        <v>161</v>
      </c>
      <c r="E277" s="102" t="s">
        <v>166</v>
      </c>
      <c r="F277" s="102">
        <v>8</v>
      </c>
      <c r="G277" s="102">
        <v>620</v>
      </c>
      <c r="H277" s="102">
        <v>1.56</v>
      </c>
      <c r="I277" s="102">
        <v>0</v>
      </c>
      <c r="J277" s="102">
        <v>0</v>
      </c>
      <c r="K277" s="102">
        <v>1.56</v>
      </c>
      <c r="L277" s="102">
        <v>23.9</v>
      </c>
      <c r="M277" s="102">
        <v>7.59</v>
      </c>
      <c r="V277" s="102"/>
      <c r="W277" s="102"/>
    </row>
    <row r="278" spans="1:23">
      <c r="A278" s="103">
        <v>44390</v>
      </c>
      <c r="B278" s="1" t="s">
        <v>260</v>
      </c>
      <c r="C278" s="102" t="s">
        <v>153</v>
      </c>
      <c r="D278" s="102" t="s">
        <v>161</v>
      </c>
      <c r="E278" s="102" t="s">
        <v>166</v>
      </c>
      <c r="F278" s="102">
        <v>8</v>
      </c>
      <c r="G278" s="102">
        <v>620</v>
      </c>
      <c r="H278" s="102">
        <v>1.56</v>
      </c>
      <c r="I278" s="102">
        <v>0</v>
      </c>
      <c r="J278" s="102">
        <v>0</v>
      </c>
      <c r="K278" s="102">
        <v>1.56</v>
      </c>
      <c r="L278" s="102">
        <v>23.9</v>
      </c>
      <c r="M278" s="102">
        <v>7.59</v>
      </c>
      <c r="V278" s="102"/>
      <c r="W278" s="102"/>
    </row>
    <row r="279" spans="1:23">
      <c r="A279" s="103">
        <v>44390</v>
      </c>
      <c r="B279" s="1" t="s">
        <v>261</v>
      </c>
      <c r="C279" s="102" t="s">
        <v>153</v>
      </c>
      <c r="D279" s="102" t="s">
        <v>161</v>
      </c>
      <c r="E279" s="102" t="s">
        <v>166</v>
      </c>
      <c r="F279" s="102">
        <v>8</v>
      </c>
      <c r="G279" s="102">
        <v>620</v>
      </c>
      <c r="H279" s="102">
        <v>1.56</v>
      </c>
      <c r="I279" s="102">
        <v>0</v>
      </c>
      <c r="J279" s="102">
        <v>0</v>
      </c>
      <c r="K279" s="102">
        <v>1.56</v>
      </c>
      <c r="L279" s="102">
        <v>23.9</v>
      </c>
      <c r="M279" s="102">
        <v>7.59</v>
      </c>
      <c r="V279" s="102"/>
      <c r="W279" s="102"/>
    </row>
    <row r="280" spans="1:23">
      <c r="A280" s="103">
        <v>44390</v>
      </c>
      <c r="B280" s="102" t="s">
        <v>258</v>
      </c>
      <c r="C280" s="102" t="s">
        <v>152</v>
      </c>
      <c r="D280" s="102" t="s">
        <v>161</v>
      </c>
      <c r="E280" s="102" t="s">
        <v>166</v>
      </c>
      <c r="F280" s="102">
        <v>8</v>
      </c>
      <c r="G280" s="102">
        <v>620</v>
      </c>
      <c r="H280" s="102">
        <v>1.56</v>
      </c>
      <c r="I280" s="102">
        <v>0</v>
      </c>
      <c r="J280" s="102">
        <v>0</v>
      </c>
      <c r="K280" s="102">
        <v>1.56</v>
      </c>
      <c r="L280" s="102">
        <v>23.9</v>
      </c>
      <c r="M280" s="102">
        <v>7.59</v>
      </c>
      <c r="V280" s="102"/>
      <c r="W280" s="102"/>
    </row>
    <row r="281" spans="1:23">
      <c r="A281" s="103">
        <v>44390</v>
      </c>
      <c r="B281" s="102" t="s">
        <v>259</v>
      </c>
      <c r="C281" s="102" t="s">
        <v>152</v>
      </c>
      <c r="D281" s="102" t="s">
        <v>161</v>
      </c>
      <c r="E281" s="102" t="s">
        <v>166</v>
      </c>
      <c r="F281" s="102">
        <v>8</v>
      </c>
      <c r="G281" s="102">
        <v>620</v>
      </c>
      <c r="H281" s="102">
        <v>1.56</v>
      </c>
      <c r="I281" s="102">
        <v>0</v>
      </c>
      <c r="J281" s="102">
        <v>0</v>
      </c>
      <c r="K281" s="102">
        <v>1.56</v>
      </c>
      <c r="L281" s="102">
        <v>23.9</v>
      </c>
      <c r="M281" s="102">
        <v>7.59</v>
      </c>
      <c r="V281" s="102"/>
      <c r="W281" s="102"/>
    </row>
    <row r="282" spans="1:23">
      <c r="A282" s="103">
        <v>44390</v>
      </c>
      <c r="B282" s="104" t="s">
        <v>248</v>
      </c>
      <c r="C282" s="102" t="s">
        <v>153</v>
      </c>
      <c r="D282" s="102" t="s">
        <v>163</v>
      </c>
      <c r="E282" s="102" t="s">
        <v>167</v>
      </c>
      <c r="F282" s="102">
        <v>8</v>
      </c>
      <c r="G282" s="102">
        <v>470</v>
      </c>
      <c r="H282" s="102">
        <v>1.2</v>
      </c>
      <c r="I282" s="106">
        <f>((1.5-H282)*4)/(1.5-0.65)</f>
        <v>1.4117647058823533</v>
      </c>
      <c r="J282" s="110">
        <v>3</v>
      </c>
      <c r="K282" s="102">
        <v>1.52</v>
      </c>
      <c r="L282" s="102">
        <v>22.8</v>
      </c>
      <c r="M282" s="102">
        <v>7.56</v>
      </c>
      <c r="V282" s="102"/>
      <c r="W282" s="102"/>
    </row>
    <row r="283" spans="1:23">
      <c r="A283" s="103">
        <v>44390</v>
      </c>
      <c r="B283" s="104" t="s">
        <v>249</v>
      </c>
      <c r="C283" s="102" t="s">
        <v>153</v>
      </c>
      <c r="D283" s="102" t="s">
        <v>163</v>
      </c>
      <c r="E283" s="102" t="s">
        <v>167</v>
      </c>
      <c r="F283" s="102">
        <v>8</v>
      </c>
      <c r="G283" s="102">
        <v>470</v>
      </c>
      <c r="H283" s="102">
        <v>1.2</v>
      </c>
      <c r="I283" s="106">
        <f t="shared" ref="I283:I289" si="32">((1.5-H283)*4)/(1.5-0.65)</f>
        <v>1.4117647058823533</v>
      </c>
      <c r="J283" s="110">
        <v>3</v>
      </c>
      <c r="K283" s="102">
        <v>1.52</v>
      </c>
      <c r="L283" s="102">
        <v>22.8</v>
      </c>
      <c r="M283" s="102">
        <v>7.56</v>
      </c>
      <c r="V283" s="102"/>
      <c r="W283" s="102"/>
    </row>
    <row r="284" spans="1:23">
      <c r="A284" s="103">
        <v>44390</v>
      </c>
      <c r="B284" s="102" t="s">
        <v>246</v>
      </c>
      <c r="C284" s="102" t="s">
        <v>152</v>
      </c>
      <c r="D284" s="102" t="s">
        <v>163</v>
      </c>
      <c r="E284" s="102" t="s">
        <v>167</v>
      </c>
      <c r="F284" s="102">
        <v>8</v>
      </c>
      <c r="G284" s="102">
        <v>470</v>
      </c>
      <c r="H284" s="102">
        <v>1.2</v>
      </c>
      <c r="I284" s="106">
        <f t="shared" si="32"/>
        <v>1.4117647058823533</v>
      </c>
      <c r="J284" s="110">
        <v>3</v>
      </c>
      <c r="K284" s="102">
        <v>1.52</v>
      </c>
      <c r="L284" s="102">
        <v>22.8</v>
      </c>
      <c r="M284" s="102">
        <v>7.56</v>
      </c>
      <c r="V284" s="102"/>
      <c r="W284" s="102"/>
    </row>
    <row r="285" spans="1:23">
      <c r="A285" s="103">
        <v>44390</v>
      </c>
      <c r="B285" s="102" t="s">
        <v>247</v>
      </c>
      <c r="C285" s="102" t="s">
        <v>152</v>
      </c>
      <c r="D285" s="102" t="s">
        <v>163</v>
      </c>
      <c r="E285" s="102" t="s">
        <v>167</v>
      </c>
      <c r="F285" s="102">
        <v>8</v>
      </c>
      <c r="G285" s="102">
        <v>470</v>
      </c>
      <c r="H285" s="102">
        <v>1.2</v>
      </c>
      <c r="I285" s="106">
        <f t="shared" si="32"/>
        <v>1.4117647058823533</v>
      </c>
      <c r="J285" s="110">
        <v>3</v>
      </c>
      <c r="K285" s="102">
        <v>1.52</v>
      </c>
      <c r="L285" s="102">
        <v>22.8</v>
      </c>
      <c r="M285" s="102">
        <v>7.56</v>
      </c>
      <c r="V285" s="102"/>
      <c r="W285" s="102"/>
    </row>
    <row r="286" spans="1:23">
      <c r="A286" s="103">
        <v>44390</v>
      </c>
      <c r="B286" s="102" t="s">
        <v>252</v>
      </c>
      <c r="C286" s="102" t="s">
        <v>152</v>
      </c>
      <c r="D286" s="102" t="s">
        <v>163</v>
      </c>
      <c r="E286" s="102" t="s">
        <v>167</v>
      </c>
      <c r="F286" s="102">
        <v>8</v>
      </c>
      <c r="G286" s="102">
        <v>420</v>
      </c>
      <c r="H286" s="102">
        <v>1.1399999999999999</v>
      </c>
      <c r="I286" s="106">
        <f t="shared" si="32"/>
        <v>1.6941176470588239</v>
      </c>
      <c r="J286" s="110">
        <v>3</v>
      </c>
      <c r="K286" s="102">
        <v>1.56</v>
      </c>
      <c r="L286" s="102">
        <v>22.8</v>
      </c>
      <c r="M286" s="102">
        <v>7.55</v>
      </c>
      <c r="V286" s="102"/>
      <c r="W286" s="102"/>
    </row>
    <row r="287" spans="1:23">
      <c r="A287" s="103">
        <v>44390</v>
      </c>
      <c r="B287" s="102" t="s">
        <v>253</v>
      </c>
      <c r="C287" s="102" t="s">
        <v>152</v>
      </c>
      <c r="D287" s="102" t="s">
        <v>163</v>
      </c>
      <c r="E287" s="102" t="s">
        <v>167</v>
      </c>
      <c r="F287" s="102">
        <v>8</v>
      </c>
      <c r="G287" s="102">
        <v>420</v>
      </c>
      <c r="H287" s="102">
        <v>1.1399999999999999</v>
      </c>
      <c r="I287" s="106">
        <f t="shared" si="32"/>
        <v>1.6941176470588239</v>
      </c>
      <c r="J287" s="110">
        <v>3</v>
      </c>
      <c r="K287" s="102">
        <v>1.56</v>
      </c>
      <c r="L287" s="102">
        <v>22.8</v>
      </c>
      <c r="M287" s="102">
        <v>7.55</v>
      </c>
      <c r="V287" s="102"/>
      <c r="W287" s="102"/>
    </row>
    <row r="288" spans="1:23">
      <c r="A288" s="103">
        <v>44390</v>
      </c>
      <c r="B288" s="104" t="s">
        <v>250</v>
      </c>
      <c r="C288" s="102" t="s">
        <v>153</v>
      </c>
      <c r="D288" s="102" t="s">
        <v>163</v>
      </c>
      <c r="E288" s="102" t="s">
        <v>167</v>
      </c>
      <c r="F288" s="102">
        <v>8</v>
      </c>
      <c r="G288" s="102">
        <v>420</v>
      </c>
      <c r="H288" s="102">
        <v>1.1399999999999999</v>
      </c>
      <c r="I288" s="106">
        <f t="shared" si="32"/>
        <v>1.6941176470588239</v>
      </c>
      <c r="J288" s="110">
        <v>3</v>
      </c>
      <c r="K288" s="102">
        <v>1.56</v>
      </c>
      <c r="L288" s="102">
        <v>22.8</v>
      </c>
      <c r="M288" s="102">
        <v>7.55</v>
      </c>
      <c r="V288" s="102"/>
      <c r="W288" s="102"/>
    </row>
    <row r="289" spans="1:23">
      <c r="A289" s="103">
        <v>44390</v>
      </c>
      <c r="B289" s="104" t="s">
        <v>251</v>
      </c>
      <c r="C289" s="102" t="s">
        <v>153</v>
      </c>
      <c r="D289" s="102" t="s">
        <v>163</v>
      </c>
      <c r="E289" s="102" t="s">
        <v>167</v>
      </c>
      <c r="F289" s="102">
        <v>8</v>
      </c>
      <c r="G289" s="102">
        <v>420</v>
      </c>
      <c r="H289" s="102">
        <v>1.1399999999999999</v>
      </c>
      <c r="I289" s="106">
        <f t="shared" si="32"/>
        <v>1.6941176470588239</v>
      </c>
      <c r="J289" s="110">
        <v>3</v>
      </c>
      <c r="K289" s="102">
        <v>1.56</v>
      </c>
      <c r="L289" s="102">
        <v>22.8</v>
      </c>
      <c r="M289" s="102">
        <v>7.55</v>
      </c>
      <c r="V289" s="102"/>
      <c r="W289" s="102"/>
    </row>
    <row r="290" spans="1:23">
      <c r="A290" s="103">
        <v>44392</v>
      </c>
      <c r="B290" s="1" t="s">
        <v>222</v>
      </c>
      <c r="C290" s="102" t="s">
        <v>153</v>
      </c>
      <c r="D290" s="102" t="s">
        <v>161</v>
      </c>
      <c r="E290" s="102" t="s">
        <v>167</v>
      </c>
      <c r="F290" s="102">
        <v>10</v>
      </c>
      <c r="I290" s="106"/>
      <c r="J290" s="110"/>
      <c r="O290" s="102">
        <v>8</v>
      </c>
      <c r="P290" s="114">
        <f>O290/9</f>
        <v>0.88888888888888884</v>
      </c>
      <c r="V290" s="102"/>
      <c r="W290" s="102"/>
    </row>
    <row r="291" spans="1:23">
      <c r="A291" s="103">
        <v>44392</v>
      </c>
      <c r="B291" s="1" t="s">
        <v>223</v>
      </c>
      <c r="C291" s="102" t="s">
        <v>153</v>
      </c>
      <c r="D291" s="102" t="s">
        <v>161</v>
      </c>
      <c r="E291" s="102" t="s">
        <v>167</v>
      </c>
      <c r="F291" s="102">
        <v>10</v>
      </c>
      <c r="I291" s="106"/>
      <c r="J291" s="110"/>
      <c r="O291" s="102">
        <v>8</v>
      </c>
      <c r="P291" s="114">
        <f>O291/9</f>
        <v>0.88888888888888884</v>
      </c>
      <c r="V291" s="102"/>
      <c r="W291" s="102"/>
    </row>
    <row r="292" spans="1:23">
      <c r="A292" s="103">
        <v>44392</v>
      </c>
      <c r="B292" s="102" t="s">
        <v>224</v>
      </c>
      <c r="C292" s="102" t="s">
        <v>152</v>
      </c>
      <c r="D292" s="102" t="s">
        <v>161</v>
      </c>
      <c r="E292" s="102" t="s">
        <v>167</v>
      </c>
      <c r="F292" s="102">
        <v>10</v>
      </c>
      <c r="I292" s="106"/>
      <c r="J292" s="110"/>
      <c r="O292" s="102">
        <v>8</v>
      </c>
      <c r="P292" s="113">
        <f>(O292/9)</f>
        <v>0.88888888888888884</v>
      </c>
      <c r="V292" s="102"/>
      <c r="W292" s="102"/>
    </row>
    <row r="293" spans="1:23">
      <c r="A293" s="103">
        <v>44392</v>
      </c>
      <c r="B293" s="102" t="s">
        <v>225</v>
      </c>
      <c r="C293" s="102" t="s">
        <v>152</v>
      </c>
      <c r="D293" s="102" t="s">
        <v>161</v>
      </c>
      <c r="E293" s="102" t="s">
        <v>167</v>
      </c>
      <c r="F293" s="102">
        <v>10</v>
      </c>
      <c r="I293" s="106"/>
      <c r="J293" s="110"/>
      <c r="O293" s="102">
        <v>7</v>
      </c>
      <c r="P293" s="113">
        <f t="shared" ref="P293:P295" si="33">(O293/9)</f>
        <v>0.77777777777777779</v>
      </c>
      <c r="V293" s="102"/>
      <c r="W293" s="102"/>
    </row>
    <row r="294" spans="1:23">
      <c r="A294" s="103">
        <v>44392</v>
      </c>
      <c r="B294" s="102" t="s">
        <v>226</v>
      </c>
      <c r="C294" s="102" t="s">
        <v>152</v>
      </c>
      <c r="D294" s="102" t="s">
        <v>161</v>
      </c>
      <c r="E294" s="102" t="s">
        <v>167</v>
      </c>
      <c r="F294" s="102">
        <v>10</v>
      </c>
      <c r="I294" s="106"/>
      <c r="J294" s="110"/>
      <c r="O294" s="102">
        <v>8</v>
      </c>
      <c r="P294" s="113">
        <f t="shared" si="33"/>
        <v>0.88888888888888884</v>
      </c>
      <c r="V294" s="102"/>
      <c r="W294" s="102"/>
    </row>
    <row r="295" spans="1:23">
      <c r="A295" s="103">
        <v>44392</v>
      </c>
      <c r="B295" s="102" t="s">
        <v>227</v>
      </c>
      <c r="C295" s="102" t="s">
        <v>152</v>
      </c>
      <c r="D295" s="102" t="s">
        <v>161</v>
      </c>
      <c r="E295" s="102" t="s">
        <v>167</v>
      </c>
      <c r="F295" s="102">
        <v>10</v>
      </c>
      <c r="I295" s="106"/>
      <c r="J295" s="110"/>
      <c r="O295" s="102">
        <v>5</v>
      </c>
      <c r="P295" s="113">
        <f t="shared" si="33"/>
        <v>0.55555555555555558</v>
      </c>
      <c r="V295" s="102"/>
      <c r="W295" s="102"/>
    </row>
    <row r="296" spans="1:23">
      <c r="A296" s="103">
        <v>44392</v>
      </c>
      <c r="B296" s="1" t="s">
        <v>228</v>
      </c>
      <c r="C296" s="102" t="s">
        <v>153</v>
      </c>
      <c r="D296" s="102" t="s">
        <v>161</v>
      </c>
      <c r="E296" s="102" t="s">
        <v>167</v>
      </c>
      <c r="F296" s="102">
        <v>10</v>
      </c>
      <c r="I296" s="106"/>
      <c r="J296" s="110"/>
      <c r="O296" s="102">
        <v>6</v>
      </c>
      <c r="P296" s="114">
        <f t="shared" ref="P296:P297" si="34">O296/9</f>
        <v>0.66666666666666663</v>
      </c>
      <c r="V296" s="102"/>
      <c r="W296" s="102"/>
    </row>
    <row r="297" spans="1:23">
      <c r="A297" s="103">
        <v>44392</v>
      </c>
      <c r="B297" s="1" t="s">
        <v>229</v>
      </c>
      <c r="C297" s="102" t="s">
        <v>153</v>
      </c>
      <c r="D297" s="102" t="s">
        <v>161</v>
      </c>
      <c r="E297" s="102" t="s">
        <v>167</v>
      </c>
      <c r="F297" s="102">
        <v>10</v>
      </c>
      <c r="I297" s="106"/>
      <c r="J297" s="110"/>
      <c r="O297" s="102">
        <v>9</v>
      </c>
      <c r="P297" s="114">
        <f t="shared" si="34"/>
        <v>1</v>
      </c>
      <c r="V297" s="102"/>
      <c r="W297" s="102"/>
    </row>
    <row r="298" spans="1:23">
      <c r="A298" s="103">
        <v>44392</v>
      </c>
      <c r="B298" s="102" t="s">
        <v>230</v>
      </c>
      <c r="C298" s="102" t="s">
        <v>152</v>
      </c>
      <c r="D298" s="102" t="s">
        <v>162</v>
      </c>
      <c r="E298" s="102" t="s">
        <v>166</v>
      </c>
      <c r="F298" s="102">
        <v>10</v>
      </c>
      <c r="I298" s="106"/>
      <c r="J298" s="110"/>
      <c r="O298" s="102">
        <v>6</v>
      </c>
      <c r="P298" s="113">
        <f t="shared" ref="P298:P299" si="35">(O298/9)</f>
        <v>0.66666666666666663</v>
      </c>
      <c r="V298" s="102"/>
      <c r="W298" s="102"/>
    </row>
    <row r="299" spans="1:23">
      <c r="A299" s="103">
        <v>44392</v>
      </c>
      <c r="B299" s="102" t="s">
        <v>231</v>
      </c>
      <c r="C299" s="102" t="s">
        <v>152</v>
      </c>
      <c r="D299" s="102" t="s">
        <v>162</v>
      </c>
      <c r="E299" s="102" t="s">
        <v>166</v>
      </c>
      <c r="F299" s="102">
        <v>10</v>
      </c>
      <c r="I299" s="106"/>
      <c r="J299" s="110"/>
      <c r="O299" s="102">
        <v>7</v>
      </c>
      <c r="P299" s="113">
        <f t="shared" si="35"/>
        <v>0.77777777777777779</v>
      </c>
      <c r="V299" s="102"/>
      <c r="W299" s="102"/>
    </row>
    <row r="300" spans="1:23">
      <c r="A300" s="103">
        <v>44392</v>
      </c>
      <c r="B300" s="104" t="s">
        <v>232</v>
      </c>
      <c r="C300" s="102" t="s">
        <v>153</v>
      </c>
      <c r="D300" s="102" t="s">
        <v>162</v>
      </c>
      <c r="E300" s="102" t="s">
        <v>166</v>
      </c>
      <c r="F300" s="102">
        <v>10</v>
      </c>
      <c r="I300" s="106"/>
      <c r="J300" s="110"/>
      <c r="O300" s="102">
        <v>9</v>
      </c>
      <c r="P300" s="114">
        <f t="shared" ref="P300:P303" si="36">O300/9</f>
        <v>1</v>
      </c>
      <c r="V300" s="102"/>
      <c r="W300" s="102"/>
    </row>
    <row r="301" spans="1:23">
      <c r="A301" s="103">
        <v>44392</v>
      </c>
      <c r="B301" s="104" t="s">
        <v>233</v>
      </c>
      <c r="C301" s="102" t="s">
        <v>153</v>
      </c>
      <c r="D301" s="102" t="s">
        <v>162</v>
      </c>
      <c r="E301" s="102" t="s">
        <v>166</v>
      </c>
      <c r="F301" s="102">
        <v>10</v>
      </c>
      <c r="I301" s="106"/>
      <c r="J301" s="110"/>
      <c r="O301" s="102">
        <v>7</v>
      </c>
      <c r="P301" s="114">
        <f t="shared" si="36"/>
        <v>0.77777777777777779</v>
      </c>
      <c r="V301" s="102"/>
      <c r="W301" s="102"/>
    </row>
    <row r="302" spans="1:23">
      <c r="A302" s="103">
        <v>44392</v>
      </c>
      <c r="B302" s="104" t="s">
        <v>234</v>
      </c>
      <c r="C302" s="102" t="s">
        <v>153</v>
      </c>
      <c r="D302" s="102" t="s">
        <v>162</v>
      </c>
      <c r="E302" s="102" t="s">
        <v>166</v>
      </c>
      <c r="F302" s="102">
        <v>10</v>
      </c>
      <c r="I302" s="106"/>
      <c r="J302" s="110"/>
      <c r="O302" s="102">
        <v>9</v>
      </c>
      <c r="P302" s="114">
        <f t="shared" si="36"/>
        <v>1</v>
      </c>
      <c r="V302" s="102"/>
      <c r="W302" s="102"/>
    </row>
    <row r="303" spans="1:23">
      <c r="A303" s="103">
        <v>44392</v>
      </c>
      <c r="B303" s="104" t="s">
        <v>235</v>
      </c>
      <c r="C303" s="102" t="s">
        <v>153</v>
      </c>
      <c r="D303" s="102" t="s">
        <v>162</v>
      </c>
      <c r="E303" s="102" t="s">
        <v>166</v>
      </c>
      <c r="F303" s="102">
        <v>10</v>
      </c>
      <c r="I303" s="106"/>
      <c r="J303" s="110"/>
      <c r="O303" s="102">
        <v>7</v>
      </c>
      <c r="P303" s="114">
        <f t="shared" si="36"/>
        <v>0.77777777777777779</v>
      </c>
      <c r="V303" s="102"/>
      <c r="W303" s="102"/>
    </row>
    <row r="304" spans="1:23">
      <c r="A304" s="103">
        <v>44392</v>
      </c>
      <c r="B304" s="102" t="s">
        <v>236</v>
      </c>
      <c r="C304" s="102" t="s">
        <v>152</v>
      </c>
      <c r="D304" s="102" t="s">
        <v>162</v>
      </c>
      <c r="E304" s="102" t="s">
        <v>166</v>
      </c>
      <c r="F304" s="102">
        <v>10</v>
      </c>
      <c r="I304" s="106"/>
      <c r="J304" s="110"/>
      <c r="O304" s="102">
        <v>5</v>
      </c>
      <c r="P304" s="113">
        <f t="shared" ref="P304:P305" si="37">(O304/9)</f>
        <v>0.55555555555555558</v>
      </c>
      <c r="V304" s="102"/>
      <c r="W304" s="102"/>
    </row>
    <row r="305" spans="1:23">
      <c r="A305" s="103">
        <v>44392</v>
      </c>
      <c r="B305" s="102" t="s">
        <v>237</v>
      </c>
      <c r="C305" s="102" t="s">
        <v>152</v>
      </c>
      <c r="D305" s="102" t="s">
        <v>162</v>
      </c>
      <c r="E305" s="102" t="s">
        <v>166</v>
      </c>
      <c r="F305" s="102">
        <v>10</v>
      </c>
      <c r="I305" s="106"/>
      <c r="J305" s="110"/>
      <c r="O305" s="102">
        <v>7</v>
      </c>
      <c r="P305" s="113">
        <f t="shared" si="37"/>
        <v>0.77777777777777779</v>
      </c>
      <c r="V305" s="102"/>
      <c r="W305" s="102"/>
    </row>
    <row r="306" spans="1:23">
      <c r="A306" s="103">
        <v>44392</v>
      </c>
      <c r="B306" s="104" t="s">
        <v>238</v>
      </c>
      <c r="C306" s="102" t="s">
        <v>153</v>
      </c>
      <c r="D306" s="102" t="s">
        <v>163</v>
      </c>
      <c r="E306" s="102" t="s">
        <v>167</v>
      </c>
      <c r="F306" s="102">
        <v>10</v>
      </c>
      <c r="I306" s="106"/>
      <c r="J306" s="110"/>
      <c r="O306" s="102">
        <v>6</v>
      </c>
      <c r="P306" s="114">
        <f t="shared" ref="P306:P307" si="38">O306/9</f>
        <v>0.66666666666666663</v>
      </c>
      <c r="V306" s="102"/>
      <c r="W306" s="102"/>
    </row>
    <row r="307" spans="1:23">
      <c r="A307" s="103">
        <v>44392</v>
      </c>
      <c r="B307" s="104" t="s">
        <v>239</v>
      </c>
      <c r="C307" s="102" t="s">
        <v>153</v>
      </c>
      <c r="D307" s="102" t="s">
        <v>163</v>
      </c>
      <c r="E307" s="102" t="s">
        <v>167</v>
      </c>
      <c r="F307" s="102">
        <v>10</v>
      </c>
      <c r="I307" s="106"/>
      <c r="J307" s="110"/>
      <c r="O307" s="102">
        <v>8</v>
      </c>
      <c r="P307" s="114">
        <f t="shared" si="38"/>
        <v>0.88888888888888884</v>
      </c>
      <c r="V307" s="102"/>
      <c r="W307" s="102"/>
    </row>
    <row r="308" spans="1:23">
      <c r="A308" s="103">
        <v>44392</v>
      </c>
      <c r="B308" s="102" t="s">
        <v>240</v>
      </c>
      <c r="C308" s="102" t="s">
        <v>152</v>
      </c>
      <c r="D308" s="102" t="s">
        <v>163</v>
      </c>
      <c r="E308" s="102" t="s">
        <v>167</v>
      </c>
      <c r="F308" s="102">
        <v>10</v>
      </c>
      <c r="I308" s="106"/>
      <c r="J308" s="110"/>
      <c r="O308" s="102">
        <v>8</v>
      </c>
      <c r="P308" s="113">
        <f t="shared" ref="P308:P311" si="39">(O308/9)</f>
        <v>0.88888888888888884</v>
      </c>
      <c r="V308" s="102"/>
      <c r="W308" s="102"/>
    </row>
    <row r="309" spans="1:23">
      <c r="A309" s="103">
        <v>44392</v>
      </c>
      <c r="B309" s="102" t="s">
        <v>241</v>
      </c>
      <c r="C309" s="102" t="s">
        <v>152</v>
      </c>
      <c r="D309" s="102" t="s">
        <v>163</v>
      </c>
      <c r="E309" s="102" t="s">
        <v>167</v>
      </c>
      <c r="F309" s="102">
        <v>10</v>
      </c>
      <c r="I309" s="106"/>
      <c r="J309" s="110"/>
      <c r="O309" s="102">
        <v>6</v>
      </c>
      <c r="P309" s="113">
        <f t="shared" si="39"/>
        <v>0.66666666666666663</v>
      </c>
      <c r="V309" s="102"/>
      <c r="W309" s="102"/>
    </row>
    <row r="310" spans="1:23">
      <c r="A310" s="103">
        <v>44392</v>
      </c>
      <c r="B310" s="102" t="s">
        <v>242</v>
      </c>
      <c r="C310" s="102" t="s">
        <v>152</v>
      </c>
      <c r="D310" s="102" t="s">
        <v>163</v>
      </c>
      <c r="E310" s="102" t="s">
        <v>167</v>
      </c>
      <c r="F310" s="102">
        <v>10</v>
      </c>
      <c r="I310" s="106"/>
      <c r="J310" s="110"/>
      <c r="O310" s="102">
        <v>8</v>
      </c>
      <c r="P310" s="113">
        <f t="shared" si="39"/>
        <v>0.88888888888888884</v>
      </c>
      <c r="V310" s="102"/>
      <c r="W310" s="102"/>
    </row>
    <row r="311" spans="1:23">
      <c r="A311" s="103">
        <v>44392</v>
      </c>
      <c r="B311" s="102" t="s">
        <v>243</v>
      </c>
      <c r="C311" s="102" t="s">
        <v>152</v>
      </c>
      <c r="D311" s="102" t="s">
        <v>163</v>
      </c>
      <c r="E311" s="102" t="s">
        <v>167</v>
      </c>
      <c r="F311" s="102">
        <v>10</v>
      </c>
      <c r="I311" s="106"/>
      <c r="J311" s="110"/>
      <c r="O311" s="102">
        <v>8</v>
      </c>
      <c r="P311" s="113">
        <f t="shared" si="39"/>
        <v>0.88888888888888884</v>
      </c>
      <c r="V311" s="102"/>
      <c r="W311" s="102"/>
    </row>
    <row r="312" spans="1:23">
      <c r="A312" s="103">
        <v>44392</v>
      </c>
      <c r="B312" s="104" t="s">
        <v>244</v>
      </c>
      <c r="C312" s="102" t="s">
        <v>153</v>
      </c>
      <c r="D312" s="102" t="s">
        <v>163</v>
      </c>
      <c r="E312" s="102" t="s">
        <v>167</v>
      </c>
      <c r="F312" s="102">
        <v>10</v>
      </c>
      <c r="I312" s="106"/>
      <c r="J312" s="110"/>
      <c r="O312" s="102">
        <v>8</v>
      </c>
      <c r="P312" s="114">
        <f t="shared" ref="P312:P313" si="40">O312/9</f>
        <v>0.88888888888888884</v>
      </c>
      <c r="V312" s="102"/>
      <c r="W312" s="102"/>
    </row>
    <row r="313" spans="1:23">
      <c r="A313" s="103">
        <v>44392</v>
      </c>
      <c r="B313" s="104" t="s">
        <v>245</v>
      </c>
      <c r="C313" s="102" t="s">
        <v>153</v>
      </c>
      <c r="D313" s="102" t="s">
        <v>163</v>
      </c>
      <c r="E313" s="102" t="s">
        <v>167</v>
      </c>
      <c r="F313" s="102">
        <v>10</v>
      </c>
      <c r="I313" s="106"/>
      <c r="J313" s="110"/>
      <c r="O313" s="102">
        <v>9</v>
      </c>
      <c r="P313" s="114">
        <f t="shared" si="40"/>
        <v>1</v>
      </c>
      <c r="V313" s="102"/>
      <c r="W313" s="102"/>
    </row>
    <row r="314" spans="1:23">
      <c r="A314" s="103">
        <v>44392</v>
      </c>
      <c r="B314" s="102" t="s">
        <v>197</v>
      </c>
      <c r="C314" s="102" t="s">
        <v>152</v>
      </c>
      <c r="D314" s="102" t="s">
        <v>161</v>
      </c>
      <c r="E314" s="102" t="s">
        <v>166</v>
      </c>
      <c r="F314" s="102">
        <v>10</v>
      </c>
      <c r="I314" s="106"/>
      <c r="J314" s="110"/>
      <c r="O314" s="102">
        <v>9</v>
      </c>
      <c r="P314" s="113">
        <f t="shared" ref="P314:P315" si="41">(O314/9)</f>
        <v>1</v>
      </c>
      <c r="V314" s="102"/>
      <c r="W314" s="102"/>
    </row>
    <row r="315" spans="1:23">
      <c r="A315" s="103">
        <v>44392</v>
      </c>
      <c r="B315" s="102" t="s">
        <v>198</v>
      </c>
      <c r="C315" s="102" t="s">
        <v>152</v>
      </c>
      <c r="D315" s="102" t="s">
        <v>161</v>
      </c>
      <c r="E315" s="102" t="s">
        <v>166</v>
      </c>
      <c r="F315" s="102">
        <v>10</v>
      </c>
      <c r="I315" s="106"/>
      <c r="J315" s="110"/>
      <c r="O315" s="102">
        <v>7</v>
      </c>
      <c r="P315" s="113">
        <f t="shared" si="41"/>
        <v>0.77777777777777779</v>
      </c>
      <c r="V315" s="102"/>
      <c r="W315" s="102"/>
    </row>
    <row r="316" spans="1:23">
      <c r="A316" s="103">
        <v>44392</v>
      </c>
      <c r="B316" s="1" t="s">
        <v>199</v>
      </c>
      <c r="C316" s="102" t="s">
        <v>153</v>
      </c>
      <c r="D316" s="102" t="s">
        <v>161</v>
      </c>
      <c r="E316" s="102" t="s">
        <v>166</v>
      </c>
      <c r="F316" s="102">
        <v>10</v>
      </c>
      <c r="I316" s="106"/>
      <c r="J316" s="110"/>
      <c r="O316" s="102">
        <v>9</v>
      </c>
      <c r="P316" s="114">
        <f t="shared" ref="P316:P319" si="42">O316/9</f>
        <v>1</v>
      </c>
      <c r="V316" s="102"/>
      <c r="W316" s="102"/>
    </row>
    <row r="317" spans="1:23">
      <c r="A317" s="103">
        <v>44392</v>
      </c>
      <c r="B317" s="1" t="s">
        <v>200</v>
      </c>
      <c r="C317" s="102" t="s">
        <v>153</v>
      </c>
      <c r="D317" s="102" t="s">
        <v>161</v>
      </c>
      <c r="E317" s="102" t="s">
        <v>166</v>
      </c>
      <c r="F317" s="102">
        <v>10</v>
      </c>
      <c r="I317" s="106"/>
      <c r="J317" s="110"/>
      <c r="O317" s="102">
        <v>9</v>
      </c>
      <c r="P317" s="114">
        <f t="shared" si="42"/>
        <v>1</v>
      </c>
      <c r="V317" s="102"/>
      <c r="W317" s="102"/>
    </row>
    <row r="318" spans="1:23">
      <c r="A318" s="103">
        <v>44392</v>
      </c>
      <c r="B318" s="1" t="s">
        <v>201</v>
      </c>
      <c r="C318" s="102" t="s">
        <v>153</v>
      </c>
      <c r="D318" s="102" t="s">
        <v>161</v>
      </c>
      <c r="E318" s="102" t="s">
        <v>166</v>
      </c>
      <c r="F318" s="102">
        <v>10</v>
      </c>
      <c r="I318" s="106"/>
      <c r="J318" s="110"/>
      <c r="O318" s="102">
        <v>7</v>
      </c>
      <c r="P318" s="114">
        <f t="shared" si="42"/>
        <v>0.77777777777777779</v>
      </c>
      <c r="V318" s="102"/>
      <c r="W318" s="102"/>
    </row>
    <row r="319" spans="1:23">
      <c r="A319" s="103">
        <v>44392</v>
      </c>
      <c r="B319" s="1" t="s">
        <v>202</v>
      </c>
      <c r="C319" s="102" t="s">
        <v>153</v>
      </c>
      <c r="D319" s="102" t="s">
        <v>161</v>
      </c>
      <c r="E319" s="102" t="s">
        <v>166</v>
      </c>
      <c r="F319" s="102">
        <v>10</v>
      </c>
      <c r="I319" s="106"/>
      <c r="J319" s="110"/>
      <c r="O319" s="102">
        <v>9</v>
      </c>
      <c r="P319" s="114">
        <f t="shared" si="42"/>
        <v>1</v>
      </c>
      <c r="V319" s="102"/>
      <c r="W319" s="102"/>
    </row>
    <row r="320" spans="1:23">
      <c r="A320" s="103">
        <v>44392</v>
      </c>
      <c r="B320" s="102" t="s">
        <v>203</v>
      </c>
      <c r="C320" s="102" t="s">
        <v>152</v>
      </c>
      <c r="D320" s="102" t="s">
        <v>161</v>
      </c>
      <c r="E320" s="102" t="s">
        <v>166</v>
      </c>
      <c r="F320" s="102">
        <v>10</v>
      </c>
      <c r="I320" s="106"/>
      <c r="J320" s="110"/>
      <c r="O320" s="102">
        <v>6</v>
      </c>
      <c r="P320" s="113">
        <f t="shared" ref="P320:P321" si="43">(O320/9)</f>
        <v>0.66666666666666663</v>
      </c>
      <c r="V320" s="102"/>
      <c r="W320" s="102"/>
    </row>
    <row r="321" spans="1:23">
      <c r="A321" s="103">
        <v>44392</v>
      </c>
      <c r="B321" s="102" t="s">
        <v>204</v>
      </c>
      <c r="C321" s="102" t="s">
        <v>152</v>
      </c>
      <c r="D321" s="102" t="s">
        <v>161</v>
      </c>
      <c r="E321" s="102" t="s">
        <v>166</v>
      </c>
      <c r="F321" s="102">
        <v>10</v>
      </c>
      <c r="I321" s="106"/>
      <c r="J321" s="110"/>
      <c r="O321" s="102">
        <v>7</v>
      </c>
      <c r="P321" s="113">
        <f t="shared" si="43"/>
        <v>0.77777777777777779</v>
      </c>
      <c r="V321" s="102"/>
      <c r="W321" s="102"/>
    </row>
    <row r="322" spans="1:23">
      <c r="A322" s="103">
        <v>44392</v>
      </c>
      <c r="B322" s="104" t="s">
        <v>205</v>
      </c>
      <c r="C322" s="102" t="s">
        <v>153</v>
      </c>
      <c r="D322" s="102" t="s">
        <v>162</v>
      </c>
      <c r="E322" s="102" t="s">
        <v>167</v>
      </c>
      <c r="F322" s="102">
        <v>10</v>
      </c>
      <c r="I322" s="106"/>
      <c r="J322" s="110"/>
      <c r="O322" s="102">
        <v>8</v>
      </c>
      <c r="P322" s="114">
        <f t="shared" ref="P322:P323" si="44">O322/9</f>
        <v>0.88888888888888884</v>
      </c>
      <c r="V322" s="102"/>
      <c r="W322" s="102"/>
    </row>
    <row r="323" spans="1:23">
      <c r="A323" s="103">
        <v>44392</v>
      </c>
      <c r="B323" s="104" t="s">
        <v>206</v>
      </c>
      <c r="C323" s="102" t="s">
        <v>153</v>
      </c>
      <c r="D323" s="102" t="s">
        <v>162</v>
      </c>
      <c r="E323" s="102" t="s">
        <v>167</v>
      </c>
      <c r="F323" s="102">
        <v>10</v>
      </c>
      <c r="I323" s="106"/>
      <c r="J323" s="110"/>
      <c r="O323" s="102">
        <v>7</v>
      </c>
      <c r="P323" s="114">
        <f t="shared" si="44"/>
        <v>0.77777777777777779</v>
      </c>
      <c r="V323" s="102"/>
      <c r="W323" s="102"/>
    </row>
    <row r="324" spans="1:23">
      <c r="A324" s="103">
        <v>44392</v>
      </c>
      <c r="B324" s="102" t="s">
        <v>207</v>
      </c>
      <c r="C324" s="102" t="s">
        <v>152</v>
      </c>
      <c r="D324" s="102" t="s">
        <v>162</v>
      </c>
      <c r="E324" s="102" t="s">
        <v>167</v>
      </c>
      <c r="F324" s="102">
        <v>10</v>
      </c>
      <c r="I324" s="106"/>
      <c r="J324" s="110"/>
      <c r="O324" s="102">
        <v>7</v>
      </c>
      <c r="P324" s="113">
        <f t="shared" ref="P324:P327" si="45">(O324/9)</f>
        <v>0.77777777777777779</v>
      </c>
      <c r="V324" s="102"/>
      <c r="W324" s="102"/>
    </row>
    <row r="325" spans="1:23">
      <c r="A325" s="103">
        <v>44392</v>
      </c>
      <c r="B325" s="102" t="s">
        <v>208</v>
      </c>
      <c r="C325" s="102" t="s">
        <v>152</v>
      </c>
      <c r="D325" s="102" t="s">
        <v>162</v>
      </c>
      <c r="E325" s="102" t="s">
        <v>167</v>
      </c>
      <c r="F325" s="102">
        <v>10</v>
      </c>
      <c r="I325" s="106"/>
      <c r="J325" s="110"/>
      <c r="O325" s="102">
        <v>8</v>
      </c>
      <c r="P325" s="113">
        <f t="shared" si="45"/>
        <v>0.88888888888888884</v>
      </c>
      <c r="V325" s="102"/>
      <c r="W325" s="102"/>
    </row>
    <row r="326" spans="1:23">
      <c r="A326" s="103">
        <v>44392</v>
      </c>
      <c r="B326" s="102" t="s">
        <v>209</v>
      </c>
      <c r="C326" s="102" t="s">
        <v>152</v>
      </c>
      <c r="D326" s="102" t="s">
        <v>162</v>
      </c>
      <c r="E326" s="102" t="s">
        <v>167</v>
      </c>
      <c r="F326" s="102">
        <v>10</v>
      </c>
      <c r="I326" s="106"/>
      <c r="J326" s="110"/>
      <c r="O326" s="102">
        <v>7</v>
      </c>
      <c r="P326" s="113">
        <f t="shared" si="45"/>
        <v>0.77777777777777779</v>
      </c>
      <c r="V326" s="102"/>
      <c r="W326" s="102"/>
    </row>
    <row r="327" spans="1:23">
      <c r="A327" s="103">
        <v>44392</v>
      </c>
      <c r="B327" s="102" t="s">
        <v>210</v>
      </c>
      <c r="C327" s="102" t="s">
        <v>152</v>
      </c>
      <c r="D327" s="102" t="s">
        <v>162</v>
      </c>
      <c r="E327" s="102" t="s">
        <v>167</v>
      </c>
      <c r="F327" s="102">
        <v>10</v>
      </c>
      <c r="I327" s="106"/>
      <c r="J327" s="110"/>
      <c r="O327" s="102">
        <v>7</v>
      </c>
      <c r="P327" s="113">
        <f t="shared" si="45"/>
        <v>0.77777777777777779</v>
      </c>
      <c r="V327" s="102"/>
      <c r="W327" s="102"/>
    </row>
    <row r="328" spans="1:23">
      <c r="A328" s="103">
        <v>44392</v>
      </c>
      <c r="B328" s="104" t="s">
        <v>211</v>
      </c>
      <c r="C328" s="102" t="s">
        <v>153</v>
      </c>
      <c r="D328" s="102" t="s">
        <v>162</v>
      </c>
      <c r="E328" s="102" t="s">
        <v>167</v>
      </c>
      <c r="F328" s="102">
        <v>10</v>
      </c>
      <c r="I328" s="106"/>
      <c r="J328" s="110"/>
      <c r="O328" s="102">
        <v>9</v>
      </c>
      <c r="P328" s="114">
        <f t="shared" ref="P328:P329" si="46">O328/9</f>
        <v>1</v>
      </c>
      <c r="V328" s="102"/>
      <c r="W328" s="102"/>
    </row>
    <row r="329" spans="1:23">
      <c r="A329" s="103">
        <v>44392</v>
      </c>
      <c r="B329" s="104" t="s">
        <v>212</v>
      </c>
      <c r="C329" s="102" t="s">
        <v>153</v>
      </c>
      <c r="D329" s="102" t="s">
        <v>162</v>
      </c>
      <c r="E329" s="102" t="s">
        <v>167</v>
      </c>
      <c r="F329" s="102">
        <v>10</v>
      </c>
      <c r="I329" s="106"/>
      <c r="J329" s="110"/>
      <c r="O329" s="102">
        <v>8</v>
      </c>
      <c r="P329" s="114">
        <f t="shared" si="46"/>
        <v>0.88888888888888884</v>
      </c>
      <c r="V329" s="102"/>
      <c r="W329" s="102"/>
    </row>
    <row r="330" spans="1:23">
      <c r="A330" s="103">
        <v>44392</v>
      </c>
      <c r="B330" s="102" t="s">
        <v>213</v>
      </c>
      <c r="C330" s="102" t="s">
        <v>152</v>
      </c>
      <c r="D330" s="102" t="s">
        <v>163</v>
      </c>
      <c r="E330" s="102" t="s">
        <v>166</v>
      </c>
      <c r="F330" s="102">
        <v>10</v>
      </c>
      <c r="I330" s="106"/>
      <c r="J330" s="110"/>
      <c r="O330" s="102">
        <v>7</v>
      </c>
      <c r="P330" s="113">
        <f t="shared" ref="P330:P331" si="47">(O330/9)</f>
        <v>0.77777777777777779</v>
      </c>
      <c r="V330" s="102"/>
      <c r="W330" s="102"/>
    </row>
    <row r="331" spans="1:23">
      <c r="A331" s="103">
        <v>44392</v>
      </c>
      <c r="B331" s="102" t="s">
        <v>214</v>
      </c>
      <c r="C331" s="102" t="s">
        <v>152</v>
      </c>
      <c r="D331" s="102" t="s">
        <v>163</v>
      </c>
      <c r="E331" s="102" t="s">
        <v>166</v>
      </c>
      <c r="F331" s="102">
        <v>10</v>
      </c>
      <c r="I331" s="106"/>
      <c r="J331" s="110"/>
      <c r="O331" s="102">
        <v>8</v>
      </c>
      <c r="P331" s="113">
        <f t="shared" si="47"/>
        <v>0.88888888888888884</v>
      </c>
      <c r="V331" s="102"/>
      <c r="W331" s="102"/>
    </row>
    <row r="332" spans="1:23">
      <c r="A332" s="103">
        <v>44392</v>
      </c>
      <c r="B332" s="104" t="s">
        <v>215</v>
      </c>
      <c r="C332" s="102" t="s">
        <v>153</v>
      </c>
      <c r="D332" s="102" t="s">
        <v>163</v>
      </c>
      <c r="E332" s="102" t="s">
        <v>166</v>
      </c>
      <c r="F332" s="102">
        <v>10</v>
      </c>
      <c r="I332" s="106"/>
      <c r="J332" s="110"/>
      <c r="O332" s="102">
        <v>8</v>
      </c>
      <c r="P332" s="114">
        <f t="shared" ref="P332:P335" si="48">O332/9</f>
        <v>0.88888888888888884</v>
      </c>
      <c r="V332" s="102"/>
      <c r="W332" s="102"/>
    </row>
    <row r="333" spans="1:23">
      <c r="A333" s="103">
        <v>44392</v>
      </c>
      <c r="B333" s="104" t="s">
        <v>216</v>
      </c>
      <c r="C333" s="102" t="s">
        <v>153</v>
      </c>
      <c r="D333" s="102" t="s">
        <v>163</v>
      </c>
      <c r="E333" s="102" t="s">
        <v>166</v>
      </c>
      <c r="F333" s="102">
        <v>10</v>
      </c>
      <c r="I333" s="106"/>
      <c r="J333" s="110"/>
      <c r="O333" s="102">
        <v>7</v>
      </c>
      <c r="P333" s="114">
        <f t="shared" si="48"/>
        <v>0.77777777777777779</v>
      </c>
      <c r="V333" s="102"/>
      <c r="W333" s="102"/>
    </row>
    <row r="334" spans="1:23">
      <c r="A334" s="103">
        <v>44392</v>
      </c>
      <c r="B334" s="104" t="s">
        <v>217</v>
      </c>
      <c r="C334" s="102" t="s">
        <v>153</v>
      </c>
      <c r="D334" s="102" t="s">
        <v>163</v>
      </c>
      <c r="E334" s="102" t="s">
        <v>166</v>
      </c>
      <c r="F334" s="102">
        <v>10</v>
      </c>
      <c r="I334" s="106"/>
      <c r="J334" s="110"/>
      <c r="O334" s="102">
        <v>7</v>
      </c>
      <c r="P334" s="114">
        <f t="shared" si="48"/>
        <v>0.77777777777777779</v>
      </c>
      <c r="V334" s="102"/>
      <c r="W334" s="102"/>
    </row>
    <row r="335" spans="1:23">
      <c r="A335" s="103">
        <v>44392</v>
      </c>
      <c r="B335" s="104" t="s">
        <v>218</v>
      </c>
      <c r="C335" s="102" t="s">
        <v>153</v>
      </c>
      <c r="D335" s="102" t="s">
        <v>163</v>
      </c>
      <c r="E335" s="102" t="s">
        <v>166</v>
      </c>
      <c r="F335" s="102">
        <v>10</v>
      </c>
      <c r="I335" s="106"/>
      <c r="J335" s="110"/>
      <c r="O335" s="102">
        <v>7</v>
      </c>
      <c r="P335" s="114">
        <f t="shared" si="48"/>
        <v>0.77777777777777779</v>
      </c>
      <c r="V335" s="102"/>
      <c r="W335" s="102"/>
    </row>
    <row r="336" spans="1:23">
      <c r="A336" s="103">
        <v>44392</v>
      </c>
      <c r="B336" s="102" t="s">
        <v>219</v>
      </c>
      <c r="C336" s="102" t="s">
        <v>152</v>
      </c>
      <c r="D336" s="102" t="s">
        <v>163</v>
      </c>
      <c r="E336" s="102" t="s">
        <v>166</v>
      </c>
      <c r="F336" s="102">
        <v>10</v>
      </c>
      <c r="I336" s="106"/>
      <c r="J336" s="110"/>
      <c r="O336" s="102">
        <v>7</v>
      </c>
      <c r="P336" s="113">
        <f t="shared" ref="P336:P339" si="49">(O336/9)</f>
        <v>0.77777777777777779</v>
      </c>
      <c r="V336" s="102"/>
      <c r="W336" s="102"/>
    </row>
    <row r="337" spans="1:23">
      <c r="A337" s="103">
        <v>44392</v>
      </c>
      <c r="B337" s="102" t="s">
        <v>220</v>
      </c>
      <c r="C337" s="102" t="s">
        <v>152</v>
      </c>
      <c r="D337" s="102" t="s">
        <v>163</v>
      </c>
      <c r="E337" s="102" t="s">
        <v>166</v>
      </c>
      <c r="F337" s="102">
        <v>10</v>
      </c>
      <c r="I337" s="106"/>
      <c r="J337" s="110"/>
      <c r="O337" s="102">
        <v>8</v>
      </c>
      <c r="P337" s="113">
        <f t="shared" si="49"/>
        <v>0.88888888888888884</v>
      </c>
      <c r="V337" s="102"/>
      <c r="W337" s="102"/>
    </row>
    <row r="338" spans="1:23">
      <c r="A338" s="103">
        <v>44392</v>
      </c>
      <c r="B338" s="102" t="s">
        <v>288</v>
      </c>
      <c r="C338" s="102" t="s">
        <v>152</v>
      </c>
      <c r="D338" s="102" t="s">
        <v>162</v>
      </c>
      <c r="E338" s="102" t="s">
        <v>166</v>
      </c>
      <c r="F338" s="102">
        <v>10</v>
      </c>
      <c r="I338" s="106"/>
      <c r="J338" s="110"/>
      <c r="O338" s="102">
        <v>8</v>
      </c>
      <c r="P338" s="113">
        <f t="shared" si="49"/>
        <v>0.88888888888888884</v>
      </c>
      <c r="V338" s="102"/>
      <c r="W338" s="102"/>
    </row>
    <row r="339" spans="1:23">
      <c r="A339" s="103">
        <v>44392</v>
      </c>
      <c r="B339" s="102" t="s">
        <v>289</v>
      </c>
      <c r="C339" s="102" t="s">
        <v>152</v>
      </c>
      <c r="D339" s="102" t="s">
        <v>162</v>
      </c>
      <c r="E339" s="102" t="s">
        <v>166</v>
      </c>
      <c r="F339" s="102">
        <v>10</v>
      </c>
      <c r="I339" s="106"/>
      <c r="J339" s="110"/>
      <c r="O339" s="102">
        <v>5</v>
      </c>
      <c r="P339" s="113">
        <f t="shared" si="49"/>
        <v>0.55555555555555558</v>
      </c>
      <c r="V339" s="102"/>
      <c r="W339" s="102"/>
    </row>
    <row r="340" spans="1:23">
      <c r="A340" s="103">
        <v>44392</v>
      </c>
      <c r="B340" s="104" t="s">
        <v>286</v>
      </c>
      <c r="C340" s="102" t="s">
        <v>153</v>
      </c>
      <c r="D340" s="102" t="s">
        <v>162</v>
      </c>
      <c r="E340" s="102" t="s">
        <v>166</v>
      </c>
      <c r="F340" s="102">
        <v>10</v>
      </c>
      <c r="I340" s="106"/>
      <c r="J340" s="110"/>
      <c r="O340" s="102">
        <v>8</v>
      </c>
      <c r="P340" s="114">
        <f t="shared" ref="P340:P343" si="50">O340/9</f>
        <v>0.88888888888888884</v>
      </c>
      <c r="V340" s="102"/>
      <c r="W340" s="102"/>
    </row>
    <row r="341" spans="1:23">
      <c r="A341" s="103">
        <v>44392</v>
      </c>
      <c r="B341" s="104" t="s">
        <v>287</v>
      </c>
      <c r="C341" s="102" t="s">
        <v>153</v>
      </c>
      <c r="D341" s="102" t="s">
        <v>162</v>
      </c>
      <c r="E341" s="102" t="s">
        <v>166</v>
      </c>
      <c r="F341" s="102">
        <v>10</v>
      </c>
      <c r="I341" s="106"/>
      <c r="J341" s="110"/>
      <c r="O341" s="102">
        <v>8</v>
      </c>
      <c r="P341" s="114">
        <f t="shared" si="50"/>
        <v>0.88888888888888884</v>
      </c>
      <c r="V341" s="102"/>
      <c r="W341" s="102"/>
    </row>
    <row r="342" spans="1:23">
      <c r="A342" s="103">
        <v>44392</v>
      </c>
      <c r="B342" s="104" t="s">
        <v>292</v>
      </c>
      <c r="C342" s="102" t="s">
        <v>153</v>
      </c>
      <c r="D342" s="102" t="s">
        <v>162</v>
      </c>
      <c r="E342" s="102" t="s">
        <v>166</v>
      </c>
      <c r="F342" s="102">
        <v>10</v>
      </c>
      <c r="I342" s="106"/>
      <c r="J342" s="110"/>
      <c r="O342" s="102">
        <v>9</v>
      </c>
      <c r="P342" s="114">
        <f t="shared" si="50"/>
        <v>1</v>
      </c>
      <c r="V342" s="102"/>
      <c r="W342" s="102"/>
    </row>
    <row r="343" spans="1:23">
      <c r="A343" s="103">
        <v>44392</v>
      </c>
      <c r="B343" s="104" t="s">
        <v>293</v>
      </c>
      <c r="C343" s="102" t="s">
        <v>153</v>
      </c>
      <c r="D343" s="102" t="s">
        <v>162</v>
      </c>
      <c r="E343" s="102" t="s">
        <v>166</v>
      </c>
      <c r="F343" s="102">
        <v>10</v>
      </c>
      <c r="I343" s="106"/>
      <c r="J343" s="110"/>
      <c r="O343" s="102">
        <v>8</v>
      </c>
      <c r="P343" s="114">
        <f t="shared" si="50"/>
        <v>0.88888888888888884</v>
      </c>
      <c r="V343" s="102"/>
      <c r="W343" s="102"/>
    </row>
    <row r="344" spans="1:23">
      <c r="A344" s="103">
        <v>44392</v>
      </c>
      <c r="B344" s="102" t="s">
        <v>290</v>
      </c>
      <c r="C344" s="102" t="s">
        <v>152</v>
      </c>
      <c r="D344" s="102" t="s">
        <v>162</v>
      </c>
      <c r="E344" s="102" t="s">
        <v>166</v>
      </c>
      <c r="F344" s="102">
        <v>10</v>
      </c>
      <c r="I344" s="106"/>
      <c r="J344" s="110"/>
      <c r="O344" s="102">
        <v>9</v>
      </c>
      <c r="P344" s="113">
        <f t="shared" ref="P344:P345" si="51">(O344/9)</f>
        <v>1</v>
      </c>
      <c r="V344" s="102"/>
      <c r="W344" s="102"/>
    </row>
    <row r="345" spans="1:23">
      <c r="A345" s="103">
        <v>44392</v>
      </c>
      <c r="B345" s="102" t="s">
        <v>291</v>
      </c>
      <c r="C345" s="102" t="s">
        <v>152</v>
      </c>
      <c r="D345" s="102" t="s">
        <v>162</v>
      </c>
      <c r="E345" s="102" t="s">
        <v>166</v>
      </c>
      <c r="F345" s="102">
        <v>10</v>
      </c>
      <c r="I345" s="106"/>
      <c r="J345" s="110"/>
      <c r="O345" s="102">
        <v>8</v>
      </c>
      <c r="P345" s="113">
        <f t="shared" si="51"/>
        <v>0.88888888888888884</v>
      </c>
      <c r="V345" s="102"/>
      <c r="W345" s="102"/>
    </row>
    <row r="346" spans="1:23">
      <c r="A346" s="103">
        <v>44392</v>
      </c>
      <c r="B346" s="1" t="s">
        <v>280</v>
      </c>
      <c r="C346" s="102" t="s">
        <v>153</v>
      </c>
      <c r="D346" s="102" t="s">
        <v>161</v>
      </c>
      <c r="E346" s="102" t="s">
        <v>167</v>
      </c>
      <c r="F346" s="102">
        <v>10</v>
      </c>
      <c r="I346" s="106"/>
      <c r="J346" s="110"/>
      <c r="O346" s="102">
        <v>7</v>
      </c>
      <c r="P346" s="114">
        <f t="shared" ref="P346:P347" si="52">O346/9</f>
        <v>0.77777777777777779</v>
      </c>
      <c r="V346" s="102"/>
      <c r="W346" s="102"/>
    </row>
    <row r="347" spans="1:23">
      <c r="A347" s="103">
        <v>44392</v>
      </c>
      <c r="B347" s="1" t="s">
        <v>281</v>
      </c>
      <c r="C347" s="102" t="s">
        <v>153</v>
      </c>
      <c r="D347" s="102" t="s">
        <v>161</v>
      </c>
      <c r="E347" s="102" t="s">
        <v>167</v>
      </c>
      <c r="F347" s="102">
        <v>10</v>
      </c>
      <c r="I347" s="106"/>
      <c r="J347" s="110"/>
      <c r="O347" s="102">
        <v>8</v>
      </c>
      <c r="P347" s="114">
        <f t="shared" si="52"/>
        <v>0.88888888888888884</v>
      </c>
      <c r="V347" s="102"/>
      <c r="W347" s="102"/>
    </row>
    <row r="348" spans="1:23">
      <c r="A348" s="103">
        <v>44392</v>
      </c>
      <c r="B348" s="102" t="s">
        <v>278</v>
      </c>
      <c r="C348" s="102" t="s">
        <v>152</v>
      </c>
      <c r="D348" s="102" t="s">
        <v>161</v>
      </c>
      <c r="E348" s="102" t="s">
        <v>167</v>
      </c>
      <c r="F348" s="102">
        <v>10</v>
      </c>
      <c r="I348" s="106"/>
      <c r="J348" s="110"/>
      <c r="O348" s="102">
        <v>4</v>
      </c>
      <c r="P348" s="113">
        <f t="shared" ref="P348:P351" si="53">(O348/9)</f>
        <v>0.44444444444444442</v>
      </c>
      <c r="V348" s="102"/>
      <c r="W348" s="102"/>
    </row>
    <row r="349" spans="1:23">
      <c r="A349" s="103">
        <v>44392</v>
      </c>
      <c r="B349" s="102" t="s">
        <v>279</v>
      </c>
      <c r="C349" s="102" t="s">
        <v>152</v>
      </c>
      <c r="D349" s="102" t="s">
        <v>161</v>
      </c>
      <c r="E349" s="102" t="s">
        <v>167</v>
      </c>
      <c r="F349" s="102">
        <v>10</v>
      </c>
      <c r="I349" s="106"/>
      <c r="J349" s="110"/>
      <c r="O349" s="102">
        <v>6</v>
      </c>
      <c r="P349" s="113">
        <f t="shared" si="53"/>
        <v>0.66666666666666663</v>
      </c>
      <c r="V349" s="102"/>
      <c r="W349" s="102"/>
    </row>
    <row r="350" spans="1:23">
      <c r="A350" s="103">
        <v>44392</v>
      </c>
      <c r="B350" s="102" t="s">
        <v>284</v>
      </c>
      <c r="C350" s="102" t="s">
        <v>152</v>
      </c>
      <c r="D350" s="102" t="s">
        <v>161</v>
      </c>
      <c r="E350" s="102" t="s">
        <v>167</v>
      </c>
      <c r="F350" s="102">
        <v>10</v>
      </c>
      <c r="I350" s="106"/>
      <c r="J350" s="110"/>
      <c r="O350" s="102">
        <v>6</v>
      </c>
      <c r="P350" s="113">
        <f t="shared" si="53"/>
        <v>0.66666666666666663</v>
      </c>
      <c r="V350" s="102"/>
      <c r="W350" s="102"/>
    </row>
    <row r="351" spans="1:23">
      <c r="A351" s="103">
        <v>44392</v>
      </c>
      <c r="B351" s="102" t="s">
        <v>285</v>
      </c>
      <c r="C351" s="102" t="s">
        <v>152</v>
      </c>
      <c r="D351" s="102" t="s">
        <v>161</v>
      </c>
      <c r="E351" s="102" t="s">
        <v>167</v>
      </c>
      <c r="F351" s="102">
        <v>10</v>
      </c>
      <c r="I351" s="106"/>
      <c r="J351" s="110"/>
      <c r="O351" s="102">
        <v>6</v>
      </c>
      <c r="P351" s="113">
        <f t="shared" si="53"/>
        <v>0.66666666666666663</v>
      </c>
      <c r="V351" s="102"/>
      <c r="W351" s="102"/>
    </row>
    <row r="352" spans="1:23">
      <c r="A352" s="103">
        <v>44392</v>
      </c>
      <c r="B352" s="1" t="s">
        <v>282</v>
      </c>
      <c r="C352" s="102" t="s">
        <v>153</v>
      </c>
      <c r="D352" s="102" t="s">
        <v>161</v>
      </c>
      <c r="E352" s="102" t="s">
        <v>167</v>
      </c>
      <c r="F352" s="102">
        <v>10</v>
      </c>
      <c r="I352" s="106"/>
      <c r="J352" s="110"/>
      <c r="O352" s="102">
        <v>8</v>
      </c>
      <c r="P352" s="114">
        <f t="shared" ref="P352:P353" si="54">O352/9</f>
        <v>0.88888888888888884</v>
      </c>
      <c r="V352" s="102"/>
      <c r="W352" s="102"/>
    </row>
    <row r="353" spans="1:23">
      <c r="A353" s="103">
        <v>44392</v>
      </c>
      <c r="B353" s="1" t="s">
        <v>283</v>
      </c>
      <c r="C353" s="102" t="s">
        <v>153</v>
      </c>
      <c r="D353" s="102" t="s">
        <v>161</v>
      </c>
      <c r="E353" s="102" t="s">
        <v>167</v>
      </c>
      <c r="F353" s="102">
        <v>10</v>
      </c>
      <c r="I353" s="106"/>
      <c r="J353" s="110"/>
      <c r="O353" s="102">
        <v>9</v>
      </c>
      <c r="P353" s="114">
        <f t="shared" si="54"/>
        <v>1</v>
      </c>
      <c r="V353" s="102"/>
      <c r="W353" s="102"/>
    </row>
    <row r="354" spans="1:23">
      <c r="A354" s="103">
        <v>44392</v>
      </c>
      <c r="B354" s="102" t="s">
        <v>272</v>
      </c>
      <c r="C354" s="102" t="s">
        <v>152</v>
      </c>
      <c r="D354" s="102" t="s">
        <v>163</v>
      </c>
      <c r="E354" s="102" t="s">
        <v>166</v>
      </c>
      <c r="F354" s="102">
        <v>10</v>
      </c>
      <c r="I354" s="106"/>
      <c r="J354" s="110"/>
      <c r="O354" s="102">
        <v>8</v>
      </c>
      <c r="P354" s="113">
        <f t="shared" ref="P354:P355" si="55">(O354/9)</f>
        <v>0.88888888888888884</v>
      </c>
      <c r="V354" s="102"/>
      <c r="W354" s="102"/>
    </row>
    <row r="355" spans="1:23">
      <c r="A355" s="103">
        <v>44392</v>
      </c>
      <c r="B355" s="102" t="s">
        <v>273</v>
      </c>
      <c r="C355" s="102" t="s">
        <v>152</v>
      </c>
      <c r="D355" s="102" t="s">
        <v>163</v>
      </c>
      <c r="E355" s="102" t="s">
        <v>166</v>
      </c>
      <c r="F355" s="102">
        <v>10</v>
      </c>
      <c r="I355" s="106"/>
      <c r="J355" s="110"/>
      <c r="O355" s="102">
        <v>8</v>
      </c>
      <c r="P355" s="113">
        <f t="shared" si="55"/>
        <v>0.88888888888888884</v>
      </c>
      <c r="V355" s="102"/>
      <c r="W355" s="102"/>
    </row>
    <row r="356" spans="1:23">
      <c r="A356" s="103">
        <v>44392</v>
      </c>
      <c r="B356" s="104" t="s">
        <v>270</v>
      </c>
      <c r="C356" s="102" t="s">
        <v>153</v>
      </c>
      <c r="D356" s="102" t="s">
        <v>163</v>
      </c>
      <c r="E356" s="102" t="s">
        <v>166</v>
      </c>
      <c r="F356" s="102">
        <v>10</v>
      </c>
      <c r="I356" s="106"/>
      <c r="J356" s="110"/>
      <c r="O356" s="102">
        <v>9</v>
      </c>
      <c r="P356" s="114">
        <f t="shared" ref="P356:P359" si="56">O356/9</f>
        <v>1</v>
      </c>
      <c r="V356" s="102"/>
      <c r="W356" s="102"/>
    </row>
    <row r="357" spans="1:23">
      <c r="A357" s="103">
        <v>44392</v>
      </c>
      <c r="B357" s="104" t="s">
        <v>271</v>
      </c>
      <c r="C357" s="102" t="s">
        <v>153</v>
      </c>
      <c r="D357" s="102" t="s">
        <v>163</v>
      </c>
      <c r="E357" s="102" t="s">
        <v>166</v>
      </c>
      <c r="F357" s="102">
        <v>10</v>
      </c>
      <c r="I357" s="106"/>
      <c r="J357" s="110"/>
      <c r="O357" s="102">
        <v>9</v>
      </c>
      <c r="P357" s="114">
        <f t="shared" si="56"/>
        <v>1</v>
      </c>
      <c r="V357" s="102"/>
      <c r="W357" s="102"/>
    </row>
    <row r="358" spans="1:23">
      <c r="A358" s="103">
        <v>44392</v>
      </c>
      <c r="B358" s="104" t="s">
        <v>276</v>
      </c>
      <c r="C358" s="102" t="s">
        <v>153</v>
      </c>
      <c r="D358" s="102" t="s">
        <v>163</v>
      </c>
      <c r="E358" s="102" t="s">
        <v>166</v>
      </c>
      <c r="F358" s="102">
        <v>10</v>
      </c>
      <c r="I358" s="106"/>
      <c r="J358" s="110"/>
      <c r="O358" s="102">
        <v>7</v>
      </c>
      <c r="P358" s="114">
        <f t="shared" si="56"/>
        <v>0.77777777777777779</v>
      </c>
      <c r="V358" s="102"/>
      <c r="W358" s="102"/>
    </row>
    <row r="359" spans="1:23">
      <c r="A359" s="103">
        <v>44392</v>
      </c>
      <c r="B359" s="104" t="s">
        <v>277</v>
      </c>
      <c r="C359" s="102" t="s">
        <v>153</v>
      </c>
      <c r="D359" s="102" t="s">
        <v>163</v>
      </c>
      <c r="E359" s="102" t="s">
        <v>166</v>
      </c>
      <c r="F359" s="102">
        <v>10</v>
      </c>
      <c r="I359" s="106"/>
      <c r="J359" s="110"/>
      <c r="O359" s="102">
        <v>6</v>
      </c>
      <c r="P359" s="114">
        <f t="shared" si="56"/>
        <v>0.66666666666666663</v>
      </c>
      <c r="V359" s="102"/>
      <c r="W359" s="102"/>
    </row>
    <row r="360" spans="1:23">
      <c r="A360" s="103">
        <v>44392</v>
      </c>
      <c r="B360" s="102" t="s">
        <v>274</v>
      </c>
      <c r="C360" s="102" t="s">
        <v>152</v>
      </c>
      <c r="D360" s="102" t="s">
        <v>163</v>
      </c>
      <c r="E360" s="102" t="s">
        <v>166</v>
      </c>
      <c r="F360" s="102">
        <v>10</v>
      </c>
      <c r="I360" s="106"/>
      <c r="J360" s="110"/>
      <c r="O360" s="102">
        <v>9</v>
      </c>
      <c r="P360" s="113">
        <f t="shared" ref="P360:P361" si="57">(O360/9)</f>
        <v>1</v>
      </c>
      <c r="V360" s="102"/>
      <c r="W360" s="102"/>
    </row>
    <row r="361" spans="1:23">
      <c r="A361" s="103">
        <v>44392</v>
      </c>
      <c r="B361" s="102" t="s">
        <v>275</v>
      </c>
      <c r="C361" s="102" t="s">
        <v>152</v>
      </c>
      <c r="D361" s="102" t="s">
        <v>163</v>
      </c>
      <c r="E361" s="102" t="s">
        <v>166</v>
      </c>
      <c r="F361" s="102">
        <v>10</v>
      </c>
      <c r="I361" s="106"/>
      <c r="J361" s="110"/>
      <c r="O361" s="102">
        <v>8</v>
      </c>
      <c r="P361" s="113">
        <f t="shared" si="57"/>
        <v>0.88888888888888884</v>
      </c>
      <c r="V361" s="102"/>
      <c r="W361" s="102"/>
    </row>
    <row r="362" spans="1:23">
      <c r="A362" s="103">
        <v>44392</v>
      </c>
      <c r="B362" s="104" t="s">
        <v>264</v>
      </c>
      <c r="C362" s="102" t="s">
        <v>153</v>
      </c>
      <c r="D362" s="102" t="s">
        <v>162</v>
      </c>
      <c r="E362" s="102" t="s">
        <v>167</v>
      </c>
      <c r="F362" s="102">
        <v>10</v>
      </c>
      <c r="I362" s="106"/>
      <c r="J362" s="110"/>
      <c r="O362" s="102">
        <v>8</v>
      </c>
      <c r="P362" s="114">
        <f t="shared" ref="P362:P363" si="58">O362/9</f>
        <v>0.88888888888888884</v>
      </c>
      <c r="V362" s="102"/>
      <c r="W362" s="102"/>
    </row>
    <row r="363" spans="1:23">
      <c r="A363" s="103">
        <v>44392</v>
      </c>
      <c r="B363" s="104" t="s">
        <v>265</v>
      </c>
      <c r="C363" s="102" t="s">
        <v>153</v>
      </c>
      <c r="D363" s="102" t="s">
        <v>162</v>
      </c>
      <c r="E363" s="102" t="s">
        <v>167</v>
      </c>
      <c r="F363" s="102">
        <v>10</v>
      </c>
      <c r="I363" s="106"/>
      <c r="J363" s="110"/>
      <c r="O363" s="102">
        <v>7</v>
      </c>
      <c r="P363" s="114">
        <f t="shared" si="58"/>
        <v>0.77777777777777779</v>
      </c>
      <c r="V363" s="102"/>
      <c r="W363" s="102"/>
    </row>
    <row r="364" spans="1:23">
      <c r="A364" s="103">
        <v>44392</v>
      </c>
      <c r="B364" s="102" t="s">
        <v>262</v>
      </c>
      <c r="C364" s="102" t="s">
        <v>152</v>
      </c>
      <c r="D364" s="102" t="s">
        <v>162</v>
      </c>
      <c r="E364" s="102" t="s">
        <v>167</v>
      </c>
      <c r="F364" s="102">
        <v>10</v>
      </c>
      <c r="I364" s="106"/>
      <c r="J364" s="110"/>
      <c r="O364" s="102">
        <v>6</v>
      </c>
      <c r="P364" s="113">
        <f t="shared" ref="P364:P367" si="59">(O364/9)</f>
        <v>0.66666666666666663</v>
      </c>
      <c r="V364" s="102"/>
      <c r="W364" s="102"/>
    </row>
    <row r="365" spans="1:23">
      <c r="A365" s="103">
        <v>44392</v>
      </c>
      <c r="B365" s="102" t="s">
        <v>263</v>
      </c>
      <c r="C365" s="102" t="s">
        <v>152</v>
      </c>
      <c r="D365" s="102" t="s">
        <v>162</v>
      </c>
      <c r="E365" s="102" t="s">
        <v>167</v>
      </c>
      <c r="F365" s="102">
        <v>10</v>
      </c>
      <c r="I365" s="106"/>
      <c r="J365" s="110"/>
      <c r="O365" s="102">
        <v>8</v>
      </c>
      <c r="P365" s="113">
        <f t="shared" si="59"/>
        <v>0.88888888888888884</v>
      </c>
      <c r="V365" s="102"/>
      <c r="W365" s="102"/>
    </row>
    <row r="366" spans="1:23">
      <c r="A366" s="103">
        <v>44392</v>
      </c>
      <c r="B366" s="102" t="s">
        <v>268</v>
      </c>
      <c r="C366" s="102" t="s">
        <v>152</v>
      </c>
      <c r="D366" s="102" t="s">
        <v>162</v>
      </c>
      <c r="E366" s="102" t="s">
        <v>167</v>
      </c>
      <c r="F366" s="102">
        <v>10</v>
      </c>
      <c r="I366" s="106"/>
      <c r="J366" s="110"/>
      <c r="O366" s="102">
        <v>4</v>
      </c>
      <c r="P366" s="113">
        <f t="shared" si="59"/>
        <v>0.44444444444444442</v>
      </c>
      <c r="V366" s="102"/>
      <c r="W366" s="102"/>
    </row>
    <row r="367" spans="1:23">
      <c r="A367" s="103">
        <v>44392</v>
      </c>
      <c r="B367" s="102" t="s">
        <v>269</v>
      </c>
      <c r="C367" s="102" t="s">
        <v>152</v>
      </c>
      <c r="D367" s="102" t="s">
        <v>162</v>
      </c>
      <c r="E367" s="102" t="s">
        <v>167</v>
      </c>
      <c r="F367" s="102">
        <v>10</v>
      </c>
      <c r="I367" s="106"/>
      <c r="J367" s="110"/>
      <c r="O367" s="102">
        <v>8</v>
      </c>
      <c r="P367" s="113">
        <f t="shared" si="59"/>
        <v>0.88888888888888884</v>
      </c>
      <c r="V367" s="102"/>
      <c r="W367" s="102"/>
    </row>
    <row r="368" spans="1:23">
      <c r="A368" s="103">
        <v>44392</v>
      </c>
      <c r="B368" s="104" t="s">
        <v>266</v>
      </c>
      <c r="C368" s="102" t="s">
        <v>153</v>
      </c>
      <c r="D368" s="102" t="s">
        <v>162</v>
      </c>
      <c r="E368" s="102" t="s">
        <v>167</v>
      </c>
      <c r="F368" s="102">
        <v>10</v>
      </c>
      <c r="I368" s="106"/>
      <c r="J368" s="110"/>
      <c r="O368" s="102">
        <v>9</v>
      </c>
      <c r="P368" s="114">
        <f t="shared" ref="P368:P369" si="60">O368/9</f>
        <v>1</v>
      </c>
      <c r="V368" s="102"/>
      <c r="W368" s="102"/>
    </row>
    <row r="369" spans="1:23">
      <c r="A369" s="103">
        <v>44392</v>
      </c>
      <c r="B369" s="104" t="s">
        <v>267</v>
      </c>
      <c r="C369" s="102" t="s">
        <v>153</v>
      </c>
      <c r="D369" s="102" t="s">
        <v>162</v>
      </c>
      <c r="E369" s="102" t="s">
        <v>167</v>
      </c>
      <c r="F369" s="102">
        <v>10</v>
      </c>
      <c r="I369" s="106"/>
      <c r="J369" s="110"/>
      <c r="O369" s="102">
        <v>7</v>
      </c>
      <c r="P369" s="114">
        <f t="shared" si="60"/>
        <v>0.77777777777777779</v>
      </c>
      <c r="V369" s="102"/>
      <c r="W369" s="102"/>
    </row>
    <row r="370" spans="1:23">
      <c r="A370" s="103">
        <v>44392</v>
      </c>
      <c r="B370" s="102" t="s">
        <v>256</v>
      </c>
      <c r="C370" s="102" t="s">
        <v>152</v>
      </c>
      <c r="D370" s="102" t="s">
        <v>161</v>
      </c>
      <c r="E370" s="102" t="s">
        <v>166</v>
      </c>
      <c r="F370" s="102">
        <v>10</v>
      </c>
      <c r="I370" s="106"/>
      <c r="J370" s="110"/>
      <c r="O370" s="102">
        <v>6</v>
      </c>
      <c r="P370" s="113">
        <f t="shared" ref="P370:P371" si="61">(O370/9)</f>
        <v>0.66666666666666663</v>
      </c>
      <c r="V370" s="102"/>
      <c r="W370" s="102"/>
    </row>
    <row r="371" spans="1:23">
      <c r="A371" s="103">
        <v>44392</v>
      </c>
      <c r="B371" s="102" t="s">
        <v>257</v>
      </c>
      <c r="C371" s="102" t="s">
        <v>152</v>
      </c>
      <c r="D371" s="102" t="s">
        <v>161</v>
      </c>
      <c r="E371" s="102" t="s">
        <v>166</v>
      </c>
      <c r="F371" s="102">
        <v>10</v>
      </c>
      <c r="I371" s="106"/>
      <c r="J371" s="110"/>
      <c r="O371" s="102">
        <v>9</v>
      </c>
      <c r="P371" s="113">
        <f t="shared" si="61"/>
        <v>1</v>
      </c>
      <c r="V371" s="102"/>
      <c r="W371" s="102"/>
    </row>
    <row r="372" spans="1:23">
      <c r="A372" s="103">
        <v>44392</v>
      </c>
      <c r="B372" s="1" t="s">
        <v>254</v>
      </c>
      <c r="C372" s="102" t="s">
        <v>153</v>
      </c>
      <c r="D372" s="102" t="s">
        <v>161</v>
      </c>
      <c r="E372" s="102" t="s">
        <v>166</v>
      </c>
      <c r="F372" s="102">
        <v>10</v>
      </c>
      <c r="I372" s="106"/>
      <c r="J372" s="110"/>
      <c r="O372" s="102">
        <v>9</v>
      </c>
      <c r="P372" s="114">
        <f t="shared" ref="P372:P375" si="62">O372/9</f>
        <v>1</v>
      </c>
      <c r="V372" s="102"/>
      <c r="W372" s="102"/>
    </row>
    <row r="373" spans="1:23">
      <c r="A373" s="103">
        <v>44392</v>
      </c>
      <c r="B373" s="1" t="s">
        <v>255</v>
      </c>
      <c r="C373" s="102" t="s">
        <v>153</v>
      </c>
      <c r="D373" s="102" t="s">
        <v>161</v>
      </c>
      <c r="E373" s="102" t="s">
        <v>166</v>
      </c>
      <c r="F373" s="102">
        <v>10</v>
      </c>
      <c r="I373" s="106"/>
      <c r="J373" s="110"/>
      <c r="O373" s="102">
        <v>8</v>
      </c>
      <c r="P373" s="114">
        <f t="shared" si="62"/>
        <v>0.88888888888888884</v>
      </c>
      <c r="V373" s="102"/>
      <c r="W373" s="102"/>
    </row>
    <row r="374" spans="1:23">
      <c r="A374" s="103">
        <v>44392</v>
      </c>
      <c r="B374" s="1" t="s">
        <v>260</v>
      </c>
      <c r="C374" s="102" t="s">
        <v>153</v>
      </c>
      <c r="D374" s="102" t="s">
        <v>161</v>
      </c>
      <c r="E374" s="102" t="s">
        <v>166</v>
      </c>
      <c r="F374" s="102">
        <v>10</v>
      </c>
      <c r="I374" s="106"/>
      <c r="J374" s="110"/>
      <c r="O374" s="102">
        <v>9</v>
      </c>
      <c r="P374" s="114">
        <f t="shared" si="62"/>
        <v>1</v>
      </c>
      <c r="V374" s="102"/>
      <c r="W374" s="102"/>
    </row>
    <row r="375" spans="1:23">
      <c r="A375" s="103">
        <v>44392</v>
      </c>
      <c r="B375" s="1" t="s">
        <v>261</v>
      </c>
      <c r="C375" s="102" t="s">
        <v>153</v>
      </c>
      <c r="D375" s="102" t="s">
        <v>161</v>
      </c>
      <c r="E375" s="102" t="s">
        <v>166</v>
      </c>
      <c r="F375" s="102">
        <v>10</v>
      </c>
      <c r="I375" s="106"/>
      <c r="J375" s="110"/>
      <c r="O375" s="102">
        <v>9</v>
      </c>
      <c r="P375" s="114">
        <f t="shared" si="62"/>
        <v>1</v>
      </c>
      <c r="V375" s="102"/>
      <c r="W375" s="102"/>
    </row>
    <row r="376" spans="1:23">
      <c r="A376" s="103">
        <v>44392</v>
      </c>
      <c r="B376" s="102" t="s">
        <v>258</v>
      </c>
      <c r="C376" s="102" t="s">
        <v>152</v>
      </c>
      <c r="D376" s="102" t="s">
        <v>161</v>
      </c>
      <c r="E376" s="102" t="s">
        <v>166</v>
      </c>
      <c r="F376" s="102">
        <v>10</v>
      </c>
      <c r="I376" s="106"/>
      <c r="J376" s="110"/>
      <c r="O376" s="102">
        <v>9</v>
      </c>
      <c r="P376" s="113">
        <f t="shared" ref="P376:P377" si="63">(O376/9)</f>
        <v>1</v>
      </c>
      <c r="V376" s="102"/>
      <c r="W376" s="102"/>
    </row>
    <row r="377" spans="1:23">
      <c r="A377" s="103">
        <v>44392</v>
      </c>
      <c r="B377" s="102" t="s">
        <v>259</v>
      </c>
      <c r="C377" s="102" t="s">
        <v>152</v>
      </c>
      <c r="D377" s="102" t="s">
        <v>161</v>
      </c>
      <c r="E377" s="102" t="s">
        <v>166</v>
      </c>
      <c r="F377" s="102">
        <v>10</v>
      </c>
      <c r="I377" s="106"/>
      <c r="J377" s="110"/>
      <c r="O377" s="102">
        <v>7</v>
      </c>
      <c r="P377" s="113">
        <f t="shared" si="63"/>
        <v>0.77777777777777779</v>
      </c>
      <c r="V377" s="102"/>
      <c r="W377" s="102"/>
    </row>
    <row r="378" spans="1:23">
      <c r="A378" s="103">
        <v>44392</v>
      </c>
      <c r="B378" s="104" t="s">
        <v>248</v>
      </c>
      <c r="C378" s="102" t="s">
        <v>153</v>
      </c>
      <c r="D378" s="102" t="s">
        <v>163</v>
      </c>
      <c r="E378" s="102" t="s">
        <v>167</v>
      </c>
      <c r="F378" s="102">
        <v>10</v>
      </c>
      <c r="I378" s="106"/>
      <c r="J378" s="110"/>
      <c r="O378" s="102">
        <v>9</v>
      </c>
      <c r="P378" s="114">
        <f t="shared" ref="P378:P379" si="64">O378/9</f>
        <v>1</v>
      </c>
      <c r="V378" s="102"/>
      <c r="W378" s="102"/>
    </row>
    <row r="379" spans="1:23">
      <c r="A379" s="103">
        <v>44392</v>
      </c>
      <c r="B379" s="104" t="s">
        <v>249</v>
      </c>
      <c r="C379" s="102" t="s">
        <v>153</v>
      </c>
      <c r="D379" s="102" t="s">
        <v>163</v>
      </c>
      <c r="E379" s="102" t="s">
        <v>167</v>
      </c>
      <c r="F379" s="102">
        <v>10</v>
      </c>
      <c r="I379" s="106"/>
      <c r="J379" s="110"/>
      <c r="O379" s="102">
        <v>8</v>
      </c>
      <c r="P379" s="114">
        <f t="shared" si="64"/>
        <v>0.88888888888888884</v>
      </c>
      <c r="V379" s="102"/>
      <c r="W379" s="102"/>
    </row>
    <row r="380" spans="1:23">
      <c r="A380" s="103">
        <v>44392</v>
      </c>
      <c r="B380" s="102" t="s">
        <v>246</v>
      </c>
      <c r="C380" s="102" t="s">
        <v>152</v>
      </c>
      <c r="D380" s="102" t="s">
        <v>163</v>
      </c>
      <c r="E380" s="102" t="s">
        <v>167</v>
      </c>
      <c r="F380" s="102">
        <v>10</v>
      </c>
      <c r="I380" s="106"/>
      <c r="J380" s="110"/>
      <c r="O380" s="102">
        <v>5</v>
      </c>
      <c r="P380" s="113">
        <f t="shared" ref="P380:P383" si="65">(O380/9)</f>
        <v>0.55555555555555558</v>
      </c>
      <c r="V380" s="102"/>
      <c r="W380" s="102"/>
    </row>
    <row r="381" spans="1:23">
      <c r="A381" s="103">
        <v>44392</v>
      </c>
      <c r="B381" s="102" t="s">
        <v>247</v>
      </c>
      <c r="C381" s="102" t="s">
        <v>152</v>
      </c>
      <c r="D381" s="102" t="s">
        <v>163</v>
      </c>
      <c r="E381" s="102" t="s">
        <v>167</v>
      </c>
      <c r="F381" s="102">
        <v>10</v>
      </c>
      <c r="I381" s="106"/>
      <c r="J381" s="110"/>
      <c r="O381" s="102">
        <v>9</v>
      </c>
      <c r="P381" s="113">
        <f t="shared" si="65"/>
        <v>1</v>
      </c>
      <c r="V381" s="102"/>
      <c r="W381" s="102"/>
    </row>
    <row r="382" spans="1:23">
      <c r="A382" s="103">
        <v>44392</v>
      </c>
      <c r="B382" s="102" t="s">
        <v>252</v>
      </c>
      <c r="C382" s="102" t="s">
        <v>152</v>
      </c>
      <c r="D382" s="102" t="s">
        <v>163</v>
      </c>
      <c r="E382" s="102" t="s">
        <v>167</v>
      </c>
      <c r="F382" s="102">
        <v>10</v>
      </c>
      <c r="I382" s="106"/>
      <c r="J382" s="110"/>
      <c r="O382" s="102">
        <v>7</v>
      </c>
      <c r="P382" s="113">
        <f t="shared" si="65"/>
        <v>0.77777777777777779</v>
      </c>
      <c r="V382" s="102"/>
      <c r="W382" s="102"/>
    </row>
    <row r="383" spans="1:23">
      <c r="A383" s="103">
        <v>44392</v>
      </c>
      <c r="B383" s="102" t="s">
        <v>253</v>
      </c>
      <c r="C383" s="102" t="s">
        <v>152</v>
      </c>
      <c r="D383" s="102" t="s">
        <v>163</v>
      </c>
      <c r="E383" s="102" t="s">
        <v>167</v>
      </c>
      <c r="F383" s="102">
        <v>10</v>
      </c>
      <c r="I383" s="106"/>
      <c r="J383" s="110"/>
      <c r="O383" s="102">
        <v>8</v>
      </c>
      <c r="P383" s="113">
        <f t="shared" si="65"/>
        <v>0.88888888888888884</v>
      </c>
      <c r="V383" s="102"/>
      <c r="W383" s="102"/>
    </row>
    <row r="384" spans="1:23">
      <c r="A384" s="103">
        <v>44392</v>
      </c>
      <c r="B384" s="104" t="s">
        <v>250</v>
      </c>
      <c r="C384" s="102" t="s">
        <v>153</v>
      </c>
      <c r="D384" s="102" t="s">
        <v>163</v>
      </c>
      <c r="E384" s="102" t="s">
        <v>167</v>
      </c>
      <c r="F384" s="102">
        <v>10</v>
      </c>
      <c r="I384" s="106"/>
      <c r="J384" s="110"/>
      <c r="O384" s="102">
        <v>9</v>
      </c>
      <c r="P384" s="114">
        <f t="shared" ref="P384:P385" si="66">O384/9</f>
        <v>1</v>
      </c>
      <c r="V384" s="102"/>
      <c r="W384" s="102"/>
    </row>
    <row r="385" spans="1:23">
      <c r="A385" s="103">
        <v>44392</v>
      </c>
      <c r="B385" s="104" t="s">
        <v>251</v>
      </c>
      <c r="C385" s="102" t="s">
        <v>153</v>
      </c>
      <c r="D385" s="102" t="s">
        <v>163</v>
      </c>
      <c r="E385" s="102" t="s">
        <v>167</v>
      </c>
      <c r="F385" s="102">
        <v>10</v>
      </c>
      <c r="I385" s="106"/>
      <c r="J385" s="110"/>
      <c r="O385" s="102">
        <v>9</v>
      </c>
      <c r="P385" s="114">
        <f t="shared" si="66"/>
        <v>1</v>
      </c>
      <c r="V385" s="102"/>
      <c r="W385" s="102"/>
    </row>
    <row r="386" spans="1:23">
      <c r="A386" s="103">
        <v>44393</v>
      </c>
      <c r="B386" s="1" t="s">
        <v>222</v>
      </c>
      <c r="C386" s="102" t="s">
        <v>153</v>
      </c>
      <c r="D386" s="102" t="s">
        <v>161</v>
      </c>
      <c r="E386" s="102" t="s">
        <v>167</v>
      </c>
      <c r="F386" s="102">
        <v>11</v>
      </c>
      <c r="G386" s="102">
        <v>0</v>
      </c>
      <c r="H386" s="102">
        <v>1.5</v>
      </c>
      <c r="I386" s="102">
        <v>0</v>
      </c>
      <c r="J386" s="102">
        <v>0</v>
      </c>
      <c r="K386" s="102">
        <v>1.5</v>
      </c>
      <c r="N386" s="102">
        <v>58.3</v>
      </c>
      <c r="O386" s="111"/>
      <c r="V386" s="102"/>
      <c r="W386" s="102"/>
    </row>
    <row r="387" spans="1:23">
      <c r="A387" s="103">
        <v>44393</v>
      </c>
      <c r="B387" s="1" t="s">
        <v>223</v>
      </c>
      <c r="C387" s="102" t="s">
        <v>153</v>
      </c>
      <c r="D387" s="102" t="s">
        <v>161</v>
      </c>
      <c r="E387" s="102" t="s">
        <v>167</v>
      </c>
      <c r="F387" s="102">
        <v>11</v>
      </c>
      <c r="G387" s="102">
        <v>0</v>
      </c>
      <c r="H387" s="102">
        <v>1.5</v>
      </c>
      <c r="I387" s="102">
        <v>0</v>
      </c>
      <c r="J387" s="102">
        <v>0</v>
      </c>
      <c r="K387" s="102">
        <v>1.5</v>
      </c>
      <c r="N387" s="102">
        <v>58.3</v>
      </c>
      <c r="O387" s="111"/>
      <c r="V387" s="102"/>
      <c r="W387" s="102"/>
    </row>
    <row r="388" spans="1:23">
      <c r="A388" s="103">
        <v>44393</v>
      </c>
      <c r="B388" s="102" t="s">
        <v>224</v>
      </c>
      <c r="C388" s="102" t="s">
        <v>152</v>
      </c>
      <c r="D388" s="102" t="s">
        <v>161</v>
      </c>
      <c r="E388" s="102" t="s">
        <v>167</v>
      </c>
      <c r="F388" s="102">
        <v>11</v>
      </c>
      <c r="G388" s="102">
        <v>0</v>
      </c>
      <c r="H388" s="102">
        <v>1.5</v>
      </c>
      <c r="I388" s="102">
        <v>0</v>
      </c>
      <c r="J388" s="102">
        <v>0</v>
      </c>
      <c r="K388" s="102">
        <v>1.5</v>
      </c>
      <c r="N388" s="102">
        <v>58.3</v>
      </c>
      <c r="O388" s="111"/>
      <c r="V388" s="102"/>
      <c r="W388" s="102"/>
    </row>
    <row r="389" spans="1:23">
      <c r="A389" s="103">
        <v>44393</v>
      </c>
      <c r="B389" s="102" t="s">
        <v>225</v>
      </c>
      <c r="C389" s="102" t="s">
        <v>152</v>
      </c>
      <c r="D389" s="102" t="s">
        <v>161</v>
      </c>
      <c r="E389" s="102" t="s">
        <v>167</v>
      </c>
      <c r="F389" s="102">
        <v>11</v>
      </c>
      <c r="G389" s="102">
        <v>0</v>
      </c>
      <c r="H389" s="102">
        <v>1.5</v>
      </c>
      <c r="I389" s="102">
        <v>0</v>
      </c>
      <c r="J389" s="102">
        <v>0</v>
      </c>
      <c r="K389" s="102">
        <v>1.5</v>
      </c>
      <c r="N389" s="102">
        <v>58.3</v>
      </c>
      <c r="O389" s="111"/>
      <c r="V389" s="102"/>
      <c r="W389" s="102"/>
    </row>
    <row r="390" spans="1:23">
      <c r="A390" s="103">
        <v>44393</v>
      </c>
      <c r="B390" s="102" t="s">
        <v>226</v>
      </c>
      <c r="C390" s="102" t="s">
        <v>152</v>
      </c>
      <c r="D390" s="102" t="s">
        <v>161</v>
      </c>
      <c r="E390" s="102" t="s">
        <v>167</v>
      </c>
      <c r="F390" s="102">
        <v>11</v>
      </c>
      <c r="G390" s="102">
        <v>0</v>
      </c>
      <c r="H390" s="102">
        <v>1.75</v>
      </c>
      <c r="I390" s="102">
        <v>0</v>
      </c>
      <c r="J390" s="102">
        <v>0</v>
      </c>
      <c r="K390" s="102">
        <v>1.75</v>
      </c>
      <c r="N390" s="102">
        <v>59.1</v>
      </c>
      <c r="O390" s="111"/>
      <c r="V390" s="102"/>
      <c r="W390" s="102"/>
    </row>
    <row r="391" spans="1:23">
      <c r="A391" s="103">
        <v>44393</v>
      </c>
      <c r="B391" s="102" t="s">
        <v>227</v>
      </c>
      <c r="C391" s="102" t="s">
        <v>152</v>
      </c>
      <c r="D391" s="102" t="s">
        <v>161</v>
      </c>
      <c r="E391" s="102" t="s">
        <v>167</v>
      </c>
      <c r="F391" s="102">
        <v>11</v>
      </c>
      <c r="G391" s="102">
        <v>0</v>
      </c>
      <c r="H391" s="102">
        <v>1.75</v>
      </c>
      <c r="I391" s="102">
        <v>0</v>
      </c>
      <c r="J391" s="102">
        <v>0</v>
      </c>
      <c r="K391" s="102">
        <v>1.75</v>
      </c>
      <c r="N391" s="102">
        <v>59.1</v>
      </c>
      <c r="O391" s="111"/>
      <c r="V391" s="102"/>
      <c r="W391" s="102"/>
    </row>
    <row r="392" spans="1:23">
      <c r="A392" s="103">
        <v>44393</v>
      </c>
      <c r="B392" s="1" t="s">
        <v>228</v>
      </c>
      <c r="C392" s="102" t="s">
        <v>153</v>
      </c>
      <c r="D392" s="102" t="s">
        <v>161</v>
      </c>
      <c r="E392" s="102" t="s">
        <v>167</v>
      </c>
      <c r="F392" s="102">
        <v>11</v>
      </c>
      <c r="G392" s="102">
        <v>0</v>
      </c>
      <c r="H392" s="102">
        <v>1.75</v>
      </c>
      <c r="I392" s="102">
        <v>0</v>
      </c>
      <c r="J392" s="102">
        <v>0</v>
      </c>
      <c r="K392" s="102">
        <v>1.75</v>
      </c>
      <c r="N392" s="102">
        <v>59.1</v>
      </c>
      <c r="O392" s="111"/>
      <c r="V392" s="102"/>
      <c r="W392" s="102"/>
    </row>
    <row r="393" spans="1:23">
      <c r="A393" s="103">
        <v>44393</v>
      </c>
      <c r="B393" s="1" t="s">
        <v>229</v>
      </c>
      <c r="C393" s="102" t="s">
        <v>153</v>
      </c>
      <c r="D393" s="102" t="s">
        <v>161</v>
      </c>
      <c r="E393" s="102" t="s">
        <v>167</v>
      </c>
      <c r="F393" s="102">
        <v>11</v>
      </c>
      <c r="G393" s="102">
        <v>0</v>
      </c>
      <c r="H393" s="102">
        <v>1.75</v>
      </c>
      <c r="I393" s="102">
        <v>0</v>
      </c>
      <c r="J393" s="102">
        <v>0</v>
      </c>
      <c r="K393" s="102">
        <v>1.75</v>
      </c>
      <c r="N393" s="102">
        <v>59.1</v>
      </c>
      <c r="O393" s="111"/>
      <c r="V393" s="102"/>
      <c r="W393" s="102"/>
    </row>
    <row r="394" spans="1:23">
      <c r="A394" s="103">
        <v>44393</v>
      </c>
      <c r="B394" s="102" t="s">
        <v>230</v>
      </c>
      <c r="C394" s="102" t="s">
        <v>152</v>
      </c>
      <c r="D394" s="102" t="s">
        <v>162</v>
      </c>
      <c r="E394" s="102" t="s">
        <v>166</v>
      </c>
      <c r="F394" s="102">
        <v>11</v>
      </c>
      <c r="G394" s="102">
        <v>0</v>
      </c>
      <c r="H394" s="102">
        <v>1.58</v>
      </c>
      <c r="I394" s="102">
        <v>0</v>
      </c>
      <c r="J394" s="102">
        <v>0</v>
      </c>
      <c r="K394" s="102">
        <v>1.58</v>
      </c>
      <c r="N394" s="102">
        <v>56.1</v>
      </c>
      <c r="O394" s="111"/>
      <c r="V394" s="102"/>
      <c r="W394" s="102"/>
    </row>
    <row r="395" spans="1:23">
      <c r="A395" s="103">
        <v>44393</v>
      </c>
      <c r="B395" s="102" t="s">
        <v>231</v>
      </c>
      <c r="C395" s="102" t="s">
        <v>152</v>
      </c>
      <c r="D395" s="102" t="s">
        <v>162</v>
      </c>
      <c r="E395" s="102" t="s">
        <v>166</v>
      </c>
      <c r="F395" s="102">
        <v>11</v>
      </c>
      <c r="G395" s="102">
        <v>0</v>
      </c>
      <c r="H395" s="102">
        <v>1.58</v>
      </c>
      <c r="I395" s="102">
        <v>0</v>
      </c>
      <c r="J395" s="102">
        <v>0</v>
      </c>
      <c r="K395" s="102">
        <v>1.58</v>
      </c>
      <c r="N395" s="102">
        <v>56.1</v>
      </c>
      <c r="O395" s="111"/>
      <c r="V395" s="102"/>
      <c r="W395" s="102"/>
    </row>
    <row r="396" spans="1:23">
      <c r="A396" s="103">
        <v>44393</v>
      </c>
      <c r="B396" s="104" t="s">
        <v>232</v>
      </c>
      <c r="C396" s="102" t="s">
        <v>153</v>
      </c>
      <c r="D396" s="102" t="s">
        <v>162</v>
      </c>
      <c r="E396" s="102" t="s">
        <v>166</v>
      </c>
      <c r="F396" s="102">
        <v>11</v>
      </c>
      <c r="G396" s="102">
        <v>0</v>
      </c>
      <c r="H396" s="102">
        <v>1.58</v>
      </c>
      <c r="I396" s="102">
        <v>0</v>
      </c>
      <c r="J396" s="102">
        <v>0</v>
      </c>
      <c r="K396" s="102">
        <v>1.58</v>
      </c>
      <c r="N396" s="102">
        <v>56.1</v>
      </c>
      <c r="O396" s="111"/>
      <c r="V396" s="102"/>
      <c r="W396" s="102"/>
    </row>
    <row r="397" spans="1:23">
      <c r="A397" s="103">
        <v>44393</v>
      </c>
      <c r="B397" s="104" t="s">
        <v>233</v>
      </c>
      <c r="C397" s="102" t="s">
        <v>153</v>
      </c>
      <c r="D397" s="102" t="s">
        <v>162</v>
      </c>
      <c r="E397" s="102" t="s">
        <v>166</v>
      </c>
      <c r="F397" s="102">
        <v>11</v>
      </c>
      <c r="G397" s="102">
        <v>0</v>
      </c>
      <c r="H397" s="102">
        <v>1.58</v>
      </c>
      <c r="I397" s="102">
        <v>0</v>
      </c>
      <c r="J397" s="102">
        <v>0</v>
      </c>
      <c r="K397" s="102">
        <v>1.58</v>
      </c>
      <c r="N397" s="102">
        <v>56.1</v>
      </c>
      <c r="O397" s="111"/>
      <c r="V397" s="102"/>
      <c r="W397" s="102"/>
    </row>
    <row r="398" spans="1:23">
      <c r="A398" s="103">
        <v>44393</v>
      </c>
      <c r="B398" s="104" t="s">
        <v>234</v>
      </c>
      <c r="C398" s="102" t="s">
        <v>153</v>
      </c>
      <c r="D398" s="102" t="s">
        <v>162</v>
      </c>
      <c r="E398" s="102" t="s">
        <v>166</v>
      </c>
      <c r="F398" s="102">
        <v>11</v>
      </c>
      <c r="G398" s="102">
        <v>0</v>
      </c>
      <c r="H398" s="102">
        <v>1.58</v>
      </c>
      <c r="I398" s="102">
        <v>0</v>
      </c>
      <c r="J398" s="102">
        <v>0</v>
      </c>
      <c r="K398" s="102">
        <v>1.58</v>
      </c>
      <c r="N398" s="102">
        <v>56.1</v>
      </c>
      <c r="O398" s="111"/>
      <c r="V398" s="102"/>
      <c r="W398" s="102"/>
    </row>
    <row r="399" spans="1:23">
      <c r="A399" s="103">
        <v>44393</v>
      </c>
      <c r="B399" s="104" t="s">
        <v>235</v>
      </c>
      <c r="C399" s="102" t="s">
        <v>153</v>
      </c>
      <c r="D399" s="102" t="s">
        <v>162</v>
      </c>
      <c r="E399" s="102" t="s">
        <v>166</v>
      </c>
      <c r="F399" s="102">
        <v>11</v>
      </c>
      <c r="G399" s="102">
        <v>0</v>
      </c>
      <c r="H399" s="102">
        <v>1.58</v>
      </c>
      <c r="I399" s="102">
        <v>0</v>
      </c>
      <c r="J399" s="102">
        <v>0</v>
      </c>
      <c r="K399" s="102">
        <v>1.58</v>
      </c>
      <c r="N399" s="102">
        <v>56.1</v>
      </c>
      <c r="O399" s="111"/>
      <c r="V399" s="102"/>
      <c r="W399" s="102"/>
    </row>
    <row r="400" spans="1:23">
      <c r="A400" s="103">
        <v>44393</v>
      </c>
      <c r="B400" s="102" t="s">
        <v>236</v>
      </c>
      <c r="C400" s="102" t="s">
        <v>152</v>
      </c>
      <c r="D400" s="102" t="s">
        <v>162</v>
      </c>
      <c r="E400" s="102" t="s">
        <v>166</v>
      </c>
      <c r="F400" s="102">
        <v>11</v>
      </c>
      <c r="G400" s="102">
        <v>0</v>
      </c>
      <c r="H400" s="102">
        <v>1.58</v>
      </c>
      <c r="I400" s="102">
        <v>0</v>
      </c>
      <c r="J400" s="102">
        <v>0</v>
      </c>
      <c r="K400" s="102">
        <v>1.58</v>
      </c>
      <c r="N400" s="102">
        <v>56.1</v>
      </c>
      <c r="O400" s="111"/>
      <c r="V400" s="102"/>
      <c r="W400" s="102"/>
    </row>
    <row r="401" spans="1:23">
      <c r="A401" s="103">
        <v>44393</v>
      </c>
      <c r="B401" s="102" t="s">
        <v>237</v>
      </c>
      <c r="C401" s="102" t="s">
        <v>152</v>
      </c>
      <c r="D401" s="102" t="s">
        <v>162</v>
      </c>
      <c r="E401" s="102" t="s">
        <v>166</v>
      </c>
      <c r="F401" s="102">
        <v>11</v>
      </c>
      <c r="G401" s="102">
        <v>0</v>
      </c>
      <c r="H401" s="102">
        <v>1.58</v>
      </c>
      <c r="I401" s="102">
        <v>0</v>
      </c>
      <c r="J401" s="102">
        <v>0</v>
      </c>
      <c r="K401" s="102">
        <v>1.58</v>
      </c>
      <c r="N401" s="102">
        <v>56.1</v>
      </c>
      <c r="O401" s="111"/>
      <c r="V401" s="102"/>
      <c r="W401" s="102"/>
    </row>
    <row r="402" spans="1:23">
      <c r="A402" s="103">
        <v>44393</v>
      </c>
      <c r="B402" s="104" t="s">
        <v>238</v>
      </c>
      <c r="C402" s="102" t="s">
        <v>153</v>
      </c>
      <c r="D402" s="102" t="s">
        <v>163</v>
      </c>
      <c r="E402" s="102" t="s">
        <v>167</v>
      </c>
      <c r="F402" s="102">
        <v>11</v>
      </c>
      <c r="G402" s="102">
        <v>0</v>
      </c>
      <c r="H402" s="102">
        <v>1.76</v>
      </c>
      <c r="I402" s="102">
        <v>0</v>
      </c>
      <c r="J402" s="102">
        <v>0</v>
      </c>
      <c r="K402" s="102">
        <v>1.76</v>
      </c>
      <c r="N402" s="102">
        <v>62.1</v>
      </c>
      <c r="O402" s="111"/>
      <c r="V402" s="102"/>
      <c r="W402" s="102"/>
    </row>
    <row r="403" spans="1:23">
      <c r="A403" s="103">
        <v>44393</v>
      </c>
      <c r="B403" s="104" t="s">
        <v>239</v>
      </c>
      <c r="C403" s="102" t="s">
        <v>153</v>
      </c>
      <c r="D403" s="102" t="s">
        <v>163</v>
      </c>
      <c r="E403" s="102" t="s">
        <v>167</v>
      </c>
      <c r="F403" s="102">
        <v>11</v>
      </c>
      <c r="G403" s="102">
        <v>0</v>
      </c>
      <c r="H403" s="102">
        <v>1.76</v>
      </c>
      <c r="I403" s="102">
        <v>0</v>
      </c>
      <c r="J403" s="102">
        <v>0</v>
      </c>
      <c r="K403" s="102">
        <v>1.76</v>
      </c>
      <c r="N403" s="102">
        <v>62.1</v>
      </c>
      <c r="O403" s="111"/>
      <c r="V403" s="102"/>
      <c r="W403" s="102"/>
    </row>
    <row r="404" spans="1:23">
      <c r="A404" s="103">
        <v>44393</v>
      </c>
      <c r="B404" s="102" t="s">
        <v>240</v>
      </c>
      <c r="C404" s="102" t="s">
        <v>152</v>
      </c>
      <c r="D404" s="102" t="s">
        <v>163</v>
      </c>
      <c r="E404" s="102" t="s">
        <v>167</v>
      </c>
      <c r="F404" s="102">
        <v>11</v>
      </c>
      <c r="G404" s="102">
        <v>0</v>
      </c>
      <c r="H404" s="102">
        <v>1.76</v>
      </c>
      <c r="I404" s="102">
        <v>0</v>
      </c>
      <c r="J404" s="102">
        <v>0</v>
      </c>
      <c r="K404" s="102">
        <v>1.76</v>
      </c>
      <c r="N404" s="102">
        <v>62.1</v>
      </c>
      <c r="V404" s="102"/>
      <c r="W404" s="102"/>
    </row>
    <row r="405" spans="1:23">
      <c r="A405" s="103">
        <v>44393</v>
      </c>
      <c r="B405" s="102" t="s">
        <v>241</v>
      </c>
      <c r="C405" s="102" t="s">
        <v>152</v>
      </c>
      <c r="D405" s="102" t="s">
        <v>163</v>
      </c>
      <c r="E405" s="102" t="s">
        <v>167</v>
      </c>
      <c r="F405" s="102">
        <v>11</v>
      </c>
      <c r="G405" s="102">
        <v>0</v>
      </c>
      <c r="H405" s="102">
        <v>1.76</v>
      </c>
      <c r="I405" s="102">
        <v>0</v>
      </c>
      <c r="J405" s="102">
        <v>0</v>
      </c>
      <c r="K405" s="102">
        <v>1.76</v>
      </c>
      <c r="N405" s="102">
        <v>62.1</v>
      </c>
      <c r="V405" s="102"/>
      <c r="W405" s="102"/>
    </row>
    <row r="406" spans="1:23">
      <c r="A406" s="103">
        <v>44393</v>
      </c>
      <c r="B406" s="102" t="s">
        <v>242</v>
      </c>
      <c r="C406" s="102" t="s">
        <v>152</v>
      </c>
      <c r="D406" s="102" t="s">
        <v>163</v>
      </c>
      <c r="E406" s="102" t="s">
        <v>167</v>
      </c>
      <c r="F406" s="102">
        <v>11</v>
      </c>
      <c r="G406" s="102">
        <v>0</v>
      </c>
      <c r="H406" s="102">
        <v>1.57</v>
      </c>
      <c r="I406" s="102">
        <v>0</v>
      </c>
      <c r="J406" s="102">
        <v>0</v>
      </c>
      <c r="K406" s="102">
        <v>1.57</v>
      </c>
      <c r="N406" s="102">
        <v>55.4</v>
      </c>
      <c r="V406" s="102"/>
      <c r="W406" s="102"/>
    </row>
    <row r="407" spans="1:23">
      <c r="A407" s="103">
        <v>44393</v>
      </c>
      <c r="B407" s="102" t="s">
        <v>243</v>
      </c>
      <c r="C407" s="102" t="s">
        <v>152</v>
      </c>
      <c r="D407" s="102" t="s">
        <v>163</v>
      </c>
      <c r="E407" s="102" t="s">
        <v>167</v>
      </c>
      <c r="F407" s="102">
        <v>11</v>
      </c>
      <c r="G407" s="102">
        <v>0</v>
      </c>
      <c r="H407" s="102">
        <v>1.57</v>
      </c>
      <c r="I407" s="102">
        <v>0</v>
      </c>
      <c r="J407" s="102">
        <v>0</v>
      </c>
      <c r="K407" s="102">
        <v>1.57</v>
      </c>
      <c r="N407" s="102">
        <v>55.4</v>
      </c>
      <c r="V407" s="102"/>
      <c r="W407" s="102"/>
    </row>
    <row r="408" spans="1:23">
      <c r="A408" s="103">
        <v>44393</v>
      </c>
      <c r="B408" s="104" t="s">
        <v>244</v>
      </c>
      <c r="C408" s="102" t="s">
        <v>153</v>
      </c>
      <c r="D408" s="102" t="s">
        <v>163</v>
      </c>
      <c r="E408" s="102" t="s">
        <v>167</v>
      </c>
      <c r="F408" s="102">
        <v>11</v>
      </c>
      <c r="G408" s="102">
        <v>0</v>
      </c>
      <c r="H408" s="102">
        <v>1.57</v>
      </c>
      <c r="I408" s="102">
        <v>0</v>
      </c>
      <c r="J408" s="102">
        <v>0</v>
      </c>
      <c r="K408" s="102">
        <v>1.57</v>
      </c>
      <c r="N408" s="102">
        <v>55.4</v>
      </c>
      <c r="V408" s="102"/>
      <c r="W408" s="102"/>
    </row>
    <row r="409" spans="1:23">
      <c r="A409" s="103">
        <v>44393</v>
      </c>
      <c r="B409" s="104" t="s">
        <v>245</v>
      </c>
      <c r="C409" s="102" t="s">
        <v>153</v>
      </c>
      <c r="D409" s="102" t="s">
        <v>163</v>
      </c>
      <c r="E409" s="102" t="s">
        <v>167</v>
      </c>
      <c r="F409" s="102">
        <v>11</v>
      </c>
      <c r="G409" s="102">
        <v>0</v>
      </c>
      <c r="H409" s="102">
        <v>1.57</v>
      </c>
      <c r="I409" s="102">
        <v>0</v>
      </c>
      <c r="J409" s="102">
        <v>0</v>
      </c>
      <c r="K409" s="102">
        <v>1.57</v>
      </c>
      <c r="N409" s="102">
        <v>55.4</v>
      </c>
      <c r="V409" s="102"/>
      <c r="W409" s="102"/>
    </row>
    <row r="410" spans="1:23">
      <c r="A410" s="103">
        <v>44393</v>
      </c>
      <c r="B410" s="102" t="s">
        <v>197</v>
      </c>
      <c r="C410" s="102" t="s">
        <v>152</v>
      </c>
      <c r="D410" s="102" t="s">
        <v>161</v>
      </c>
      <c r="E410" s="102" t="s">
        <v>166</v>
      </c>
      <c r="F410" s="102">
        <v>11</v>
      </c>
      <c r="G410" s="102">
        <v>0</v>
      </c>
      <c r="H410" s="102">
        <v>1.72</v>
      </c>
      <c r="I410" s="102">
        <v>0</v>
      </c>
      <c r="J410" s="102">
        <v>0</v>
      </c>
      <c r="K410" s="102">
        <v>1.72</v>
      </c>
      <c r="N410" s="102">
        <v>50.9</v>
      </c>
      <c r="V410" s="102"/>
      <c r="W410" s="102"/>
    </row>
    <row r="411" spans="1:23">
      <c r="A411" s="103">
        <v>44393</v>
      </c>
      <c r="B411" s="102" t="s">
        <v>198</v>
      </c>
      <c r="C411" s="102" t="s">
        <v>152</v>
      </c>
      <c r="D411" s="102" t="s">
        <v>161</v>
      </c>
      <c r="E411" s="102" t="s">
        <v>166</v>
      </c>
      <c r="F411" s="102">
        <v>11</v>
      </c>
      <c r="G411" s="102">
        <v>0</v>
      </c>
      <c r="H411" s="102">
        <v>1.72</v>
      </c>
      <c r="I411" s="102">
        <v>0</v>
      </c>
      <c r="J411" s="102">
        <v>0</v>
      </c>
      <c r="K411" s="102">
        <v>1.72</v>
      </c>
      <c r="N411" s="102">
        <v>50.9</v>
      </c>
      <c r="V411" s="102"/>
      <c r="W411" s="102"/>
    </row>
    <row r="412" spans="1:23">
      <c r="A412" s="103">
        <v>44393</v>
      </c>
      <c r="B412" s="1" t="s">
        <v>199</v>
      </c>
      <c r="C412" s="102" t="s">
        <v>153</v>
      </c>
      <c r="D412" s="102" t="s">
        <v>161</v>
      </c>
      <c r="E412" s="102" t="s">
        <v>166</v>
      </c>
      <c r="F412" s="102">
        <v>11</v>
      </c>
      <c r="G412" s="102">
        <v>0</v>
      </c>
      <c r="H412" s="102">
        <v>1.72</v>
      </c>
      <c r="I412" s="102">
        <v>0</v>
      </c>
      <c r="J412" s="102">
        <v>0</v>
      </c>
      <c r="K412" s="102">
        <v>1.72</v>
      </c>
      <c r="N412" s="102">
        <v>50.9</v>
      </c>
      <c r="V412" s="102"/>
      <c r="W412" s="102"/>
    </row>
    <row r="413" spans="1:23">
      <c r="A413" s="103">
        <v>44393</v>
      </c>
      <c r="B413" s="1" t="s">
        <v>200</v>
      </c>
      <c r="C413" s="102" t="s">
        <v>153</v>
      </c>
      <c r="D413" s="102" t="s">
        <v>161</v>
      </c>
      <c r="E413" s="102" t="s">
        <v>166</v>
      </c>
      <c r="F413" s="102">
        <v>11</v>
      </c>
      <c r="G413" s="102">
        <v>0</v>
      </c>
      <c r="H413" s="102">
        <v>1.72</v>
      </c>
      <c r="I413" s="102">
        <v>0</v>
      </c>
      <c r="J413" s="102">
        <v>0</v>
      </c>
      <c r="K413" s="102">
        <v>1.72</v>
      </c>
      <c r="N413" s="102">
        <v>50.9</v>
      </c>
      <c r="V413" s="102"/>
      <c r="W413" s="102"/>
    </row>
    <row r="414" spans="1:23">
      <c r="A414" s="103">
        <v>44393</v>
      </c>
      <c r="B414" s="1" t="s">
        <v>201</v>
      </c>
      <c r="C414" s="102" t="s">
        <v>153</v>
      </c>
      <c r="D414" s="102" t="s">
        <v>161</v>
      </c>
      <c r="E414" s="102" t="s">
        <v>166</v>
      </c>
      <c r="F414" s="102">
        <v>11</v>
      </c>
      <c r="G414" s="102">
        <v>0</v>
      </c>
      <c r="H414" s="102">
        <v>1.72</v>
      </c>
      <c r="I414" s="102">
        <v>0</v>
      </c>
      <c r="J414" s="102">
        <v>0</v>
      </c>
      <c r="K414" s="102">
        <v>1.72</v>
      </c>
      <c r="N414" s="102">
        <v>50.9</v>
      </c>
      <c r="V414" s="102"/>
      <c r="W414" s="102"/>
    </row>
    <row r="415" spans="1:23">
      <c r="A415" s="103">
        <v>44393</v>
      </c>
      <c r="B415" s="1" t="s">
        <v>202</v>
      </c>
      <c r="C415" s="102" t="s">
        <v>153</v>
      </c>
      <c r="D415" s="102" t="s">
        <v>161</v>
      </c>
      <c r="E415" s="102" t="s">
        <v>166</v>
      </c>
      <c r="F415" s="102">
        <v>11</v>
      </c>
      <c r="G415" s="102">
        <v>0</v>
      </c>
      <c r="H415" s="102">
        <v>1.72</v>
      </c>
      <c r="I415" s="102">
        <v>0</v>
      </c>
      <c r="J415" s="102">
        <v>0</v>
      </c>
      <c r="K415" s="102">
        <v>1.72</v>
      </c>
      <c r="N415" s="102">
        <v>50.9</v>
      </c>
      <c r="V415" s="102"/>
      <c r="W415" s="102"/>
    </row>
    <row r="416" spans="1:23">
      <c r="A416" s="103">
        <v>44393</v>
      </c>
      <c r="B416" s="102" t="s">
        <v>203</v>
      </c>
      <c r="C416" s="102" t="s">
        <v>152</v>
      </c>
      <c r="D416" s="102" t="s">
        <v>161</v>
      </c>
      <c r="E416" s="102" t="s">
        <v>166</v>
      </c>
      <c r="F416" s="102">
        <v>11</v>
      </c>
      <c r="G416" s="102">
        <v>0</v>
      </c>
      <c r="H416" s="102">
        <v>1.72</v>
      </c>
      <c r="I416" s="102">
        <v>0</v>
      </c>
      <c r="J416" s="102">
        <v>0</v>
      </c>
      <c r="K416" s="102">
        <v>1.72</v>
      </c>
      <c r="N416" s="102">
        <v>50.9</v>
      </c>
      <c r="V416" s="102"/>
      <c r="W416" s="102"/>
    </row>
    <row r="417" spans="1:23">
      <c r="A417" s="103">
        <v>44393</v>
      </c>
      <c r="B417" s="102" t="s">
        <v>204</v>
      </c>
      <c r="C417" s="102" t="s">
        <v>152</v>
      </c>
      <c r="D417" s="102" t="s">
        <v>161</v>
      </c>
      <c r="E417" s="102" t="s">
        <v>166</v>
      </c>
      <c r="F417" s="102">
        <v>11</v>
      </c>
      <c r="G417" s="102">
        <v>0</v>
      </c>
      <c r="H417" s="102">
        <v>1.72</v>
      </c>
      <c r="I417" s="102">
        <v>0</v>
      </c>
      <c r="J417" s="102">
        <v>0</v>
      </c>
      <c r="K417" s="102">
        <v>1.72</v>
      </c>
      <c r="N417" s="102">
        <v>50.9</v>
      </c>
      <c r="V417" s="102"/>
      <c r="W417" s="102"/>
    </row>
    <row r="418" spans="1:23">
      <c r="A418" s="103">
        <v>44393</v>
      </c>
      <c r="B418" s="104" t="s">
        <v>205</v>
      </c>
      <c r="C418" s="102" t="s">
        <v>153</v>
      </c>
      <c r="D418" s="102" t="s">
        <v>162</v>
      </c>
      <c r="E418" s="102" t="s">
        <v>167</v>
      </c>
      <c r="F418" s="102">
        <v>11</v>
      </c>
      <c r="G418" s="102">
        <v>0</v>
      </c>
      <c r="H418" s="102">
        <v>1.58</v>
      </c>
      <c r="I418" s="102">
        <v>0</v>
      </c>
      <c r="J418" s="102">
        <v>0</v>
      </c>
      <c r="K418" s="102">
        <v>1.58</v>
      </c>
      <c r="N418" s="102">
        <v>57.5</v>
      </c>
      <c r="V418" s="102"/>
      <c r="W418" s="102"/>
    </row>
    <row r="419" spans="1:23">
      <c r="A419" s="103">
        <v>44393</v>
      </c>
      <c r="B419" s="104" t="s">
        <v>206</v>
      </c>
      <c r="C419" s="102" t="s">
        <v>153</v>
      </c>
      <c r="D419" s="102" t="s">
        <v>162</v>
      </c>
      <c r="E419" s="102" t="s">
        <v>167</v>
      </c>
      <c r="F419" s="102">
        <v>11</v>
      </c>
      <c r="G419" s="102">
        <v>0</v>
      </c>
      <c r="H419" s="102">
        <v>1.58</v>
      </c>
      <c r="I419" s="102">
        <v>0</v>
      </c>
      <c r="J419" s="102">
        <v>0</v>
      </c>
      <c r="K419" s="102">
        <v>1.58</v>
      </c>
      <c r="N419" s="102">
        <v>57.5</v>
      </c>
      <c r="V419" s="102"/>
      <c r="W419" s="102"/>
    </row>
    <row r="420" spans="1:23">
      <c r="A420" s="103">
        <v>44393</v>
      </c>
      <c r="B420" s="102" t="s">
        <v>207</v>
      </c>
      <c r="C420" s="102" t="s">
        <v>152</v>
      </c>
      <c r="D420" s="102" t="s">
        <v>162</v>
      </c>
      <c r="E420" s="102" t="s">
        <v>167</v>
      </c>
      <c r="F420" s="102">
        <v>11</v>
      </c>
      <c r="G420" s="102">
        <v>0</v>
      </c>
      <c r="H420" s="102">
        <v>1.58</v>
      </c>
      <c r="I420" s="102">
        <v>0</v>
      </c>
      <c r="J420" s="102">
        <v>0</v>
      </c>
      <c r="K420" s="102">
        <v>1.58</v>
      </c>
      <c r="N420" s="102">
        <v>57.5</v>
      </c>
      <c r="V420" s="102"/>
      <c r="W420" s="102"/>
    </row>
    <row r="421" spans="1:23">
      <c r="A421" s="103">
        <v>44393</v>
      </c>
      <c r="B421" s="102" t="s">
        <v>208</v>
      </c>
      <c r="C421" s="102" t="s">
        <v>152</v>
      </c>
      <c r="D421" s="102" t="s">
        <v>162</v>
      </c>
      <c r="E421" s="102" t="s">
        <v>167</v>
      </c>
      <c r="F421" s="102">
        <v>11</v>
      </c>
      <c r="G421" s="102">
        <v>0</v>
      </c>
      <c r="H421" s="102">
        <v>1.58</v>
      </c>
      <c r="I421" s="102">
        <v>0</v>
      </c>
      <c r="J421" s="102">
        <v>0</v>
      </c>
      <c r="K421" s="102">
        <v>1.58</v>
      </c>
      <c r="N421" s="102">
        <v>57.5</v>
      </c>
      <c r="V421" s="102"/>
      <c r="W421" s="102"/>
    </row>
    <row r="422" spans="1:23">
      <c r="A422" s="103">
        <v>44393</v>
      </c>
      <c r="B422" s="102" t="s">
        <v>209</v>
      </c>
      <c r="C422" s="102" t="s">
        <v>152</v>
      </c>
      <c r="D422" s="102" t="s">
        <v>162</v>
      </c>
      <c r="E422" s="102" t="s">
        <v>167</v>
      </c>
      <c r="F422" s="102">
        <v>11</v>
      </c>
      <c r="G422" s="102">
        <v>0</v>
      </c>
      <c r="H422" s="102">
        <v>1.61</v>
      </c>
      <c r="I422" s="102">
        <v>0</v>
      </c>
      <c r="J422" s="102">
        <v>0</v>
      </c>
      <c r="K422" s="102">
        <v>1.61</v>
      </c>
      <c r="N422" s="102">
        <v>59.1</v>
      </c>
      <c r="V422" s="102"/>
      <c r="W422" s="102"/>
    </row>
    <row r="423" spans="1:23">
      <c r="A423" s="103">
        <v>44393</v>
      </c>
      <c r="B423" s="102" t="s">
        <v>210</v>
      </c>
      <c r="C423" s="102" t="s">
        <v>152</v>
      </c>
      <c r="D423" s="102" t="s">
        <v>162</v>
      </c>
      <c r="E423" s="102" t="s">
        <v>167</v>
      </c>
      <c r="F423" s="102">
        <v>11</v>
      </c>
      <c r="G423" s="102">
        <v>0</v>
      </c>
      <c r="H423" s="102">
        <v>1.61</v>
      </c>
      <c r="I423" s="102">
        <v>0</v>
      </c>
      <c r="J423" s="102">
        <v>0</v>
      </c>
      <c r="K423" s="102">
        <v>1.61</v>
      </c>
      <c r="N423" s="102">
        <v>59.1</v>
      </c>
      <c r="O423" s="111"/>
      <c r="V423" s="102"/>
      <c r="W423" s="102"/>
    </row>
    <row r="424" spans="1:23">
      <c r="A424" s="103">
        <v>44393</v>
      </c>
      <c r="B424" s="104" t="s">
        <v>211</v>
      </c>
      <c r="C424" s="102" t="s">
        <v>153</v>
      </c>
      <c r="D424" s="102" t="s">
        <v>162</v>
      </c>
      <c r="E424" s="102" t="s">
        <v>167</v>
      </c>
      <c r="F424" s="102">
        <v>11</v>
      </c>
      <c r="G424" s="102">
        <v>0</v>
      </c>
      <c r="H424" s="102">
        <v>1.61</v>
      </c>
      <c r="I424" s="102">
        <v>0</v>
      </c>
      <c r="J424" s="102">
        <v>0</v>
      </c>
      <c r="K424" s="102">
        <v>1.61</v>
      </c>
      <c r="N424" s="102">
        <v>59.1</v>
      </c>
      <c r="O424" s="111"/>
      <c r="V424" s="102"/>
      <c r="W424" s="102"/>
    </row>
    <row r="425" spans="1:23">
      <c r="A425" s="103">
        <v>44393</v>
      </c>
      <c r="B425" s="104" t="s">
        <v>212</v>
      </c>
      <c r="C425" s="102" t="s">
        <v>153</v>
      </c>
      <c r="D425" s="102" t="s">
        <v>162</v>
      </c>
      <c r="E425" s="102" t="s">
        <v>167</v>
      </c>
      <c r="F425" s="102">
        <v>11</v>
      </c>
      <c r="G425" s="102">
        <v>0</v>
      </c>
      <c r="H425" s="102">
        <v>1.61</v>
      </c>
      <c r="I425" s="102">
        <v>0</v>
      </c>
      <c r="J425" s="102">
        <v>0</v>
      </c>
      <c r="K425" s="102">
        <v>1.61</v>
      </c>
      <c r="N425" s="102">
        <v>59.1</v>
      </c>
      <c r="O425" s="111"/>
      <c r="V425" s="102"/>
      <c r="W425" s="102"/>
    </row>
    <row r="426" spans="1:23">
      <c r="A426" s="103">
        <v>44393</v>
      </c>
      <c r="B426" s="102" t="s">
        <v>213</v>
      </c>
      <c r="C426" s="102" t="s">
        <v>152</v>
      </c>
      <c r="D426" s="102" t="s">
        <v>163</v>
      </c>
      <c r="E426" s="102" t="s">
        <v>166</v>
      </c>
      <c r="F426" s="102">
        <v>11</v>
      </c>
      <c r="G426" s="102">
        <v>0</v>
      </c>
      <c r="H426" s="102">
        <v>1.69</v>
      </c>
      <c r="I426" s="102">
        <v>0</v>
      </c>
      <c r="J426" s="102">
        <v>0</v>
      </c>
      <c r="K426" s="102">
        <v>1.69</v>
      </c>
      <c r="N426" s="102">
        <v>52</v>
      </c>
      <c r="O426" s="111"/>
      <c r="V426" s="102"/>
      <c r="W426" s="102"/>
    </row>
    <row r="427" spans="1:23">
      <c r="A427" s="103">
        <v>44393</v>
      </c>
      <c r="B427" s="102" t="s">
        <v>214</v>
      </c>
      <c r="C427" s="102" t="s">
        <v>152</v>
      </c>
      <c r="D427" s="102" t="s">
        <v>163</v>
      </c>
      <c r="E427" s="102" t="s">
        <v>166</v>
      </c>
      <c r="F427" s="102">
        <v>11</v>
      </c>
      <c r="G427" s="102">
        <v>0</v>
      </c>
      <c r="H427" s="102">
        <v>1.69</v>
      </c>
      <c r="I427" s="102">
        <v>0</v>
      </c>
      <c r="J427" s="102">
        <v>0</v>
      </c>
      <c r="K427" s="102">
        <v>1.69</v>
      </c>
      <c r="N427" s="102">
        <v>52</v>
      </c>
      <c r="O427" s="111"/>
      <c r="V427" s="102"/>
      <c r="W427" s="102"/>
    </row>
    <row r="428" spans="1:23">
      <c r="A428" s="103">
        <v>44393</v>
      </c>
      <c r="B428" s="104" t="s">
        <v>215</v>
      </c>
      <c r="C428" s="102" t="s">
        <v>153</v>
      </c>
      <c r="D428" s="102" t="s">
        <v>163</v>
      </c>
      <c r="E428" s="102" t="s">
        <v>166</v>
      </c>
      <c r="F428" s="102">
        <v>11</v>
      </c>
      <c r="G428" s="102">
        <v>0</v>
      </c>
      <c r="H428" s="102">
        <v>1.69</v>
      </c>
      <c r="I428" s="102">
        <v>0</v>
      </c>
      <c r="J428" s="102">
        <v>0</v>
      </c>
      <c r="K428" s="102">
        <v>1.69</v>
      </c>
      <c r="N428" s="102">
        <v>52</v>
      </c>
      <c r="O428" s="111"/>
      <c r="V428" s="102"/>
      <c r="W428" s="102"/>
    </row>
    <row r="429" spans="1:23">
      <c r="A429" s="103">
        <v>44393</v>
      </c>
      <c r="B429" s="104" t="s">
        <v>216</v>
      </c>
      <c r="C429" s="102" t="s">
        <v>153</v>
      </c>
      <c r="D429" s="102" t="s">
        <v>163</v>
      </c>
      <c r="E429" s="102" t="s">
        <v>166</v>
      </c>
      <c r="F429" s="102">
        <v>11</v>
      </c>
      <c r="G429" s="102">
        <v>0</v>
      </c>
      <c r="H429" s="102">
        <v>1.69</v>
      </c>
      <c r="I429" s="102">
        <v>0</v>
      </c>
      <c r="J429" s="102">
        <v>0</v>
      </c>
      <c r="K429" s="102">
        <v>1.69</v>
      </c>
      <c r="N429" s="102">
        <v>52</v>
      </c>
      <c r="O429" s="111"/>
      <c r="V429" s="102"/>
      <c r="W429" s="102"/>
    </row>
    <row r="430" spans="1:23">
      <c r="A430" s="103">
        <v>44393</v>
      </c>
      <c r="B430" s="104" t="s">
        <v>217</v>
      </c>
      <c r="C430" s="102" t="s">
        <v>153</v>
      </c>
      <c r="D430" s="102" t="s">
        <v>163</v>
      </c>
      <c r="E430" s="102" t="s">
        <v>166</v>
      </c>
      <c r="F430" s="102">
        <v>11</v>
      </c>
      <c r="G430" s="102">
        <v>0</v>
      </c>
      <c r="H430" s="102">
        <v>1.69</v>
      </c>
      <c r="I430" s="102">
        <v>0</v>
      </c>
      <c r="J430" s="102">
        <v>0</v>
      </c>
      <c r="K430" s="102">
        <v>1.69</v>
      </c>
      <c r="N430" s="102">
        <v>52</v>
      </c>
      <c r="O430" s="111"/>
      <c r="V430" s="102"/>
      <c r="W430" s="102"/>
    </row>
    <row r="431" spans="1:23">
      <c r="A431" s="103">
        <v>44393</v>
      </c>
      <c r="B431" s="104" t="s">
        <v>218</v>
      </c>
      <c r="C431" s="102" t="s">
        <v>153</v>
      </c>
      <c r="D431" s="102" t="s">
        <v>163</v>
      </c>
      <c r="E431" s="102" t="s">
        <v>166</v>
      </c>
      <c r="F431" s="102">
        <v>11</v>
      </c>
      <c r="G431" s="102">
        <v>0</v>
      </c>
      <c r="H431" s="102">
        <v>1.69</v>
      </c>
      <c r="I431" s="102">
        <v>0</v>
      </c>
      <c r="J431" s="102">
        <v>0</v>
      </c>
      <c r="K431" s="102">
        <v>1.69</v>
      </c>
      <c r="N431" s="102">
        <v>52</v>
      </c>
      <c r="O431" s="111"/>
      <c r="V431" s="102"/>
      <c r="W431" s="102"/>
    </row>
    <row r="432" spans="1:23">
      <c r="A432" s="103">
        <v>44393</v>
      </c>
      <c r="B432" s="102" t="s">
        <v>219</v>
      </c>
      <c r="C432" s="102" t="s">
        <v>152</v>
      </c>
      <c r="D432" s="102" t="s">
        <v>163</v>
      </c>
      <c r="E432" s="102" t="s">
        <v>166</v>
      </c>
      <c r="F432" s="102">
        <v>11</v>
      </c>
      <c r="G432" s="102">
        <v>0</v>
      </c>
      <c r="H432" s="102">
        <v>1.69</v>
      </c>
      <c r="I432" s="102">
        <v>0</v>
      </c>
      <c r="J432" s="102">
        <v>0</v>
      </c>
      <c r="K432" s="102">
        <v>1.69</v>
      </c>
      <c r="N432" s="102">
        <v>52</v>
      </c>
      <c r="O432" s="111"/>
      <c r="V432" s="102"/>
      <c r="W432" s="102"/>
    </row>
    <row r="433" spans="1:23">
      <c r="A433" s="103">
        <v>44393</v>
      </c>
      <c r="B433" s="102" t="s">
        <v>220</v>
      </c>
      <c r="C433" s="102" t="s">
        <v>152</v>
      </c>
      <c r="D433" s="102" t="s">
        <v>163</v>
      </c>
      <c r="E433" s="102" t="s">
        <v>166</v>
      </c>
      <c r="F433" s="102">
        <v>11</v>
      </c>
      <c r="G433" s="102">
        <v>0</v>
      </c>
      <c r="H433" s="102">
        <v>1.69</v>
      </c>
      <c r="I433" s="102">
        <v>0</v>
      </c>
      <c r="J433" s="102">
        <v>0</v>
      </c>
      <c r="K433" s="102">
        <v>1.69</v>
      </c>
      <c r="N433" s="102">
        <v>52</v>
      </c>
      <c r="O433" s="111"/>
      <c r="V433" s="102"/>
      <c r="W433" s="102"/>
    </row>
    <row r="434" spans="1:23">
      <c r="A434" s="103">
        <v>44393</v>
      </c>
      <c r="B434" s="102" t="s">
        <v>288</v>
      </c>
      <c r="C434" s="102" t="s">
        <v>152</v>
      </c>
      <c r="D434" s="102" t="s">
        <v>162</v>
      </c>
      <c r="E434" s="102" t="s">
        <v>166</v>
      </c>
      <c r="F434" s="102">
        <v>11</v>
      </c>
      <c r="G434" s="102">
        <v>0</v>
      </c>
      <c r="H434" s="102">
        <v>1.62</v>
      </c>
      <c r="I434" s="102">
        <v>0</v>
      </c>
      <c r="J434" s="102">
        <v>0</v>
      </c>
      <c r="K434" s="102">
        <v>1.62</v>
      </c>
      <c r="N434" s="102">
        <v>60.9</v>
      </c>
      <c r="O434" s="111"/>
      <c r="V434" s="102"/>
      <c r="W434" s="102"/>
    </row>
    <row r="435" spans="1:23">
      <c r="A435" s="103">
        <v>44393</v>
      </c>
      <c r="B435" s="102" t="s">
        <v>289</v>
      </c>
      <c r="C435" s="102" t="s">
        <v>152</v>
      </c>
      <c r="D435" s="102" t="s">
        <v>162</v>
      </c>
      <c r="E435" s="102" t="s">
        <v>166</v>
      </c>
      <c r="F435" s="102">
        <v>11</v>
      </c>
      <c r="G435" s="102">
        <v>0</v>
      </c>
      <c r="H435" s="102">
        <v>1.62</v>
      </c>
      <c r="I435" s="102">
        <v>0</v>
      </c>
      <c r="J435" s="102">
        <v>0</v>
      </c>
      <c r="K435" s="102">
        <v>1.62</v>
      </c>
      <c r="N435" s="102">
        <v>60.9</v>
      </c>
      <c r="V435" s="102"/>
      <c r="W435" s="102"/>
    </row>
    <row r="436" spans="1:23">
      <c r="A436" s="103">
        <v>44393</v>
      </c>
      <c r="B436" s="104" t="s">
        <v>286</v>
      </c>
      <c r="C436" s="102" t="s">
        <v>153</v>
      </c>
      <c r="D436" s="102" t="s">
        <v>162</v>
      </c>
      <c r="E436" s="102" t="s">
        <v>166</v>
      </c>
      <c r="F436" s="102">
        <v>11</v>
      </c>
      <c r="G436" s="102">
        <v>0</v>
      </c>
      <c r="H436" s="102">
        <v>1.62</v>
      </c>
      <c r="I436" s="102">
        <v>0</v>
      </c>
      <c r="J436" s="102">
        <v>0</v>
      </c>
      <c r="K436" s="102">
        <v>1.62</v>
      </c>
      <c r="N436" s="102">
        <v>60.9</v>
      </c>
      <c r="V436" s="102"/>
      <c r="W436" s="102"/>
    </row>
    <row r="437" spans="1:23">
      <c r="A437" s="103">
        <v>44393</v>
      </c>
      <c r="B437" s="104" t="s">
        <v>287</v>
      </c>
      <c r="C437" s="102" t="s">
        <v>153</v>
      </c>
      <c r="D437" s="102" t="s">
        <v>162</v>
      </c>
      <c r="E437" s="102" t="s">
        <v>166</v>
      </c>
      <c r="F437" s="102">
        <v>11</v>
      </c>
      <c r="G437" s="102">
        <v>0</v>
      </c>
      <c r="H437" s="102">
        <v>1.62</v>
      </c>
      <c r="I437" s="102">
        <v>0</v>
      </c>
      <c r="J437" s="102">
        <v>0</v>
      </c>
      <c r="K437" s="102">
        <v>1.62</v>
      </c>
      <c r="N437" s="102">
        <v>60.9</v>
      </c>
      <c r="V437" s="102"/>
      <c r="W437" s="102"/>
    </row>
    <row r="438" spans="1:23">
      <c r="A438" s="103">
        <v>44393</v>
      </c>
      <c r="B438" s="104" t="s">
        <v>292</v>
      </c>
      <c r="C438" s="102" t="s">
        <v>153</v>
      </c>
      <c r="D438" s="102" t="s">
        <v>162</v>
      </c>
      <c r="E438" s="102" t="s">
        <v>166</v>
      </c>
      <c r="F438" s="102">
        <v>11</v>
      </c>
      <c r="G438" s="102">
        <v>0</v>
      </c>
      <c r="H438" s="102">
        <v>1.62</v>
      </c>
      <c r="I438" s="102">
        <v>0</v>
      </c>
      <c r="J438" s="102">
        <v>0</v>
      </c>
      <c r="K438" s="102">
        <v>1.62</v>
      </c>
      <c r="N438" s="102">
        <v>60.9</v>
      </c>
      <c r="V438" s="102"/>
      <c r="W438" s="102"/>
    </row>
    <row r="439" spans="1:23">
      <c r="A439" s="103">
        <v>44393</v>
      </c>
      <c r="B439" s="104" t="s">
        <v>293</v>
      </c>
      <c r="C439" s="102" t="s">
        <v>153</v>
      </c>
      <c r="D439" s="102" t="s">
        <v>162</v>
      </c>
      <c r="E439" s="102" t="s">
        <v>166</v>
      </c>
      <c r="F439" s="102">
        <v>11</v>
      </c>
      <c r="G439" s="102">
        <v>0</v>
      </c>
      <c r="H439" s="102">
        <v>1.62</v>
      </c>
      <c r="I439" s="102">
        <v>0</v>
      </c>
      <c r="J439" s="102">
        <v>0</v>
      </c>
      <c r="K439" s="102">
        <v>1.62</v>
      </c>
      <c r="N439" s="102">
        <v>60.9</v>
      </c>
      <c r="V439" s="102"/>
      <c r="W439" s="102"/>
    </row>
    <row r="440" spans="1:23">
      <c r="A440" s="103">
        <v>44393</v>
      </c>
      <c r="B440" s="102" t="s">
        <v>290</v>
      </c>
      <c r="C440" s="102" t="s">
        <v>152</v>
      </c>
      <c r="D440" s="102" t="s">
        <v>162</v>
      </c>
      <c r="E440" s="102" t="s">
        <v>166</v>
      </c>
      <c r="F440" s="102">
        <v>11</v>
      </c>
      <c r="G440" s="102">
        <v>0</v>
      </c>
      <c r="H440" s="102">
        <v>1.62</v>
      </c>
      <c r="I440" s="102">
        <v>0</v>
      </c>
      <c r="J440" s="102">
        <v>0</v>
      </c>
      <c r="K440" s="102">
        <v>1.62</v>
      </c>
      <c r="N440" s="102">
        <v>60.9</v>
      </c>
      <c r="V440" s="102"/>
      <c r="W440" s="102"/>
    </row>
    <row r="441" spans="1:23">
      <c r="A441" s="103">
        <v>44393</v>
      </c>
      <c r="B441" s="102" t="s">
        <v>291</v>
      </c>
      <c r="C441" s="102" t="s">
        <v>152</v>
      </c>
      <c r="D441" s="102" t="s">
        <v>162</v>
      </c>
      <c r="E441" s="102" t="s">
        <v>166</v>
      </c>
      <c r="F441" s="102">
        <v>11</v>
      </c>
      <c r="G441" s="102">
        <v>0</v>
      </c>
      <c r="H441" s="102">
        <v>1.62</v>
      </c>
      <c r="I441" s="102">
        <v>0</v>
      </c>
      <c r="J441" s="102">
        <v>0</v>
      </c>
      <c r="K441" s="102">
        <v>1.62</v>
      </c>
      <c r="N441" s="102">
        <v>60.9</v>
      </c>
      <c r="V441" s="102"/>
      <c r="W441" s="102"/>
    </row>
    <row r="442" spans="1:23">
      <c r="A442" s="103">
        <v>44393</v>
      </c>
      <c r="B442" s="1" t="s">
        <v>280</v>
      </c>
      <c r="C442" s="102" t="s">
        <v>153</v>
      </c>
      <c r="D442" s="102" t="s">
        <v>161</v>
      </c>
      <c r="E442" s="102" t="s">
        <v>167</v>
      </c>
      <c r="F442" s="102">
        <v>11</v>
      </c>
      <c r="G442" s="102">
        <v>0</v>
      </c>
      <c r="H442" s="102">
        <v>1.93</v>
      </c>
      <c r="I442" s="102">
        <v>0</v>
      </c>
      <c r="J442" s="102">
        <v>0</v>
      </c>
      <c r="K442" s="102">
        <v>1.93</v>
      </c>
      <c r="N442" s="102">
        <v>50.3</v>
      </c>
      <c r="V442" s="102"/>
      <c r="W442" s="102"/>
    </row>
    <row r="443" spans="1:23">
      <c r="A443" s="103">
        <v>44393</v>
      </c>
      <c r="B443" s="1" t="s">
        <v>281</v>
      </c>
      <c r="C443" s="102" t="s">
        <v>153</v>
      </c>
      <c r="D443" s="102" t="s">
        <v>161</v>
      </c>
      <c r="E443" s="102" t="s">
        <v>167</v>
      </c>
      <c r="F443" s="102">
        <v>11</v>
      </c>
      <c r="G443" s="102">
        <v>0</v>
      </c>
      <c r="H443" s="102">
        <v>1.93</v>
      </c>
      <c r="I443" s="102">
        <v>0</v>
      </c>
      <c r="J443" s="102">
        <v>0</v>
      </c>
      <c r="K443" s="102">
        <v>1.93</v>
      </c>
      <c r="N443" s="102">
        <v>50.3</v>
      </c>
      <c r="V443" s="102"/>
      <c r="W443" s="102"/>
    </row>
    <row r="444" spans="1:23">
      <c r="A444" s="103">
        <v>44393</v>
      </c>
      <c r="B444" s="102" t="s">
        <v>278</v>
      </c>
      <c r="C444" s="102" t="s">
        <v>152</v>
      </c>
      <c r="D444" s="102" t="s">
        <v>161</v>
      </c>
      <c r="E444" s="102" t="s">
        <v>167</v>
      </c>
      <c r="F444" s="102">
        <v>11</v>
      </c>
      <c r="G444" s="102">
        <v>0</v>
      </c>
      <c r="H444" s="102">
        <v>1.93</v>
      </c>
      <c r="I444" s="102">
        <v>0</v>
      </c>
      <c r="J444" s="102">
        <v>0</v>
      </c>
      <c r="K444" s="102">
        <v>1.93</v>
      </c>
      <c r="N444" s="102">
        <v>50.3</v>
      </c>
      <c r="O444" s="111"/>
      <c r="V444" s="102"/>
      <c r="W444" s="102"/>
    </row>
    <row r="445" spans="1:23">
      <c r="A445" s="103">
        <v>44393</v>
      </c>
      <c r="B445" s="102" t="s">
        <v>279</v>
      </c>
      <c r="C445" s="102" t="s">
        <v>152</v>
      </c>
      <c r="D445" s="102" t="s">
        <v>161</v>
      </c>
      <c r="E445" s="102" t="s">
        <v>167</v>
      </c>
      <c r="F445" s="102">
        <v>11</v>
      </c>
      <c r="G445" s="102">
        <v>0</v>
      </c>
      <c r="H445" s="102">
        <v>1.93</v>
      </c>
      <c r="I445" s="102">
        <v>0</v>
      </c>
      <c r="J445" s="102">
        <v>0</v>
      </c>
      <c r="K445" s="102">
        <v>1.93</v>
      </c>
      <c r="N445" s="102">
        <v>50.3</v>
      </c>
      <c r="O445" s="111"/>
      <c r="V445" s="102"/>
      <c r="W445" s="102"/>
    </row>
    <row r="446" spans="1:23">
      <c r="A446" s="103">
        <v>44393</v>
      </c>
      <c r="B446" s="102" t="s">
        <v>284</v>
      </c>
      <c r="C446" s="102" t="s">
        <v>152</v>
      </c>
      <c r="D446" s="102" t="s">
        <v>161</v>
      </c>
      <c r="E446" s="102" t="s">
        <v>167</v>
      </c>
      <c r="F446" s="102">
        <v>11</v>
      </c>
      <c r="G446" s="102">
        <v>0</v>
      </c>
      <c r="H446" s="102">
        <v>1.23</v>
      </c>
      <c r="I446" s="102">
        <v>0</v>
      </c>
      <c r="J446" s="102">
        <v>0</v>
      </c>
      <c r="K446" s="102">
        <v>1.23</v>
      </c>
      <c r="N446" s="102">
        <v>57.8</v>
      </c>
      <c r="O446" s="111"/>
      <c r="V446" s="102"/>
      <c r="W446" s="102"/>
    </row>
    <row r="447" spans="1:23">
      <c r="A447" s="103">
        <v>44393</v>
      </c>
      <c r="B447" s="102" t="s">
        <v>285</v>
      </c>
      <c r="C447" s="102" t="s">
        <v>152</v>
      </c>
      <c r="D447" s="102" t="s">
        <v>161</v>
      </c>
      <c r="E447" s="102" t="s">
        <v>167</v>
      </c>
      <c r="F447" s="102">
        <v>11</v>
      </c>
      <c r="G447" s="102">
        <v>0</v>
      </c>
      <c r="H447" s="102">
        <v>1.23</v>
      </c>
      <c r="I447" s="102">
        <v>0</v>
      </c>
      <c r="J447" s="102">
        <v>0</v>
      </c>
      <c r="K447" s="102">
        <v>1.23</v>
      </c>
      <c r="N447" s="102">
        <v>57.8</v>
      </c>
      <c r="O447" s="111"/>
      <c r="V447" s="102"/>
      <c r="W447" s="102"/>
    </row>
    <row r="448" spans="1:23">
      <c r="A448" s="103">
        <v>44393</v>
      </c>
      <c r="B448" s="1" t="s">
        <v>282</v>
      </c>
      <c r="C448" s="102" t="s">
        <v>153</v>
      </c>
      <c r="D448" s="102" t="s">
        <v>161</v>
      </c>
      <c r="E448" s="102" t="s">
        <v>167</v>
      </c>
      <c r="F448" s="102">
        <v>11</v>
      </c>
      <c r="G448" s="102">
        <v>0</v>
      </c>
      <c r="H448" s="102">
        <v>1.23</v>
      </c>
      <c r="I448" s="102">
        <v>0</v>
      </c>
      <c r="J448" s="102">
        <v>0</v>
      </c>
      <c r="K448" s="102">
        <v>1.23</v>
      </c>
      <c r="N448" s="102">
        <v>57.8</v>
      </c>
      <c r="V448" s="102"/>
      <c r="W448" s="102"/>
    </row>
    <row r="449" spans="1:23">
      <c r="A449" s="103">
        <v>44393</v>
      </c>
      <c r="B449" s="1" t="s">
        <v>283</v>
      </c>
      <c r="C449" s="102" t="s">
        <v>153</v>
      </c>
      <c r="D449" s="102" t="s">
        <v>161</v>
      </c>
      <c r="E449" s="102" t="s">
        <v>167</v>
      </c>
      <c r="F449" s="102">
        <v>11</v>
      </c>
      <c r="G449" s="102">
        <v>0</v>
      </c>
      <c r="H449" s="102">
        <v>1.23</v>
      </c>
      <c r="I449" s="102">
        <v>0</v>
      </c>
      <c r="J449" s="102">
        <v>0</v>
      </c>
      <c r="K449" s="102">
        <v>1.23</v>
      </c>
      <c r="N449" s="102">
        <v>57.8</v>
      </c>
      <c r="V449" s="102"/>
      <c r="W449" s="102"/>
    </row>
    <row r="450" spans="1:23">
      <c r="A450" s="103">
        <v>44393</v>
      </c>
      <c r="B450" s="102" t="s">
        <v>272</v>
      </c>
      <c r="C450" s="102" t="s">
        <v>152</v>
      </c>
      <c r="D450" s="102" t="s">
        <v>163</v>
      </c>
      <c r="E450" s="102" t="s">
        <v>166</v>
      </c>
      <c r="F450" s="102">
        <v>11</v>
      </c>
      <c r="G450" s="102">
        <v>0</v>
      </c>
      <c r="H450" s="102">
        <v>1.5</v>
      </c>
      <c r="I450" s="102">
        <v>0</v>
      </c>
      <c r="J450" s="102">
        <v>0</v>
      </c>
      <c r="K450" s="102">
        <v>1.5</v>
      </c>
      <c r="N450" s="102">
        <v>54.6</v>
      </c>
      <c r="V450" s="102"/>
      <c r="W450" s="102"/>
    </row>
    <row r="451" spans="1:23">
      <c r="A451" s="103">
        <v>44393</v>
      </c>
      <c r="B451" s="102" t="s">
        <v>273</v>
      </c>
      <c r="C451" s="102" t="s">
        <v>152</v>
      </c>
      <c r="D451" s="102" t="s">
        <v>163</v>
      </c>
      <c r="E451" s="102" t="s">
        <v>166</v>
      </c>
      <c r="F451" s="102">
        <v>11</v>
      </c>
      <c r="G451" s="102">
        <v>0</v>
      </c>
      <c r="H451" s="102">
        <v>1.5</v>
      </c>
      <c r="I451" s="102">
        <v>0</v>
      </c>
      <c r="J451" s="102">
        <v>0</v>
      </c>
      <c r="K451" s="102">
        <v>1.5</v>
      </c>
      <c r="N451" s="102">
        <v>54.6</v>
      </c>
      <c r="V451" s="102"/>
      <c r="W451" s="102"/>
    </row>
    <row r="452" spans="1:23">
      <c r="A452" s="103">
        <v>44393</v>
      </c>
      <c r="B452" s="104" t="s">
        <v>270</v>
      </c>
      <c r="C452" s="102" t="s">
        <v>153</v>
      </c>
      <c r="D452" s="102" t="s">
        <v>163</v>
      </c>
      <c r="E452" s="102" t="s">
        <v>166</v>
      </c>
      <c r="F452" s="102">
        <v>11</v>
      </c>
      <c r="G452" s="102">
        <v>0</v>
      </c>
      <c r="H452" s="102">
        <v>1.5</v>
      </c>
      <c r="I452" s="102">
        <v>0</v>
      </c>
      <c r="J452" s="102">
        <v>0</v>
      </c>
      <c r="K452" s="102">
        <v>1.5</v>
      </c>
      <c r="N452" s="102">
        <v>54.6</v>
      </c>
      <c r="V452" s="102"/>
      <c r="W452" s="102"/>
    </row>
    <row r="453" spans="1:23">
      <c r="A453" s="103">
        <v>44393</v>
      </c>
      <c r="B453" s="104" t="s">
        <v>271</v>
      </c>
      <c r="C453" s="102" t="s">
        <v>153</v>
      </c>
      <c r="D453" s="102" t="s">
        <v>163</v>
      </c>
      <c r="E453" s="102" t="s">
        <v>166</v>
      </c>
      <c r="F453" s="102">
        <v>11</v>
      </c>
      <c r="G453" s="102">
        <v>0</v>
      </c>
      <c r="H453" s="102">
        <v>1.5</v>
      </c>
      <c r="I453" s="102">
        <v>0</v>
      </c>
      <c r="J453" s="102">
        <v>0</v>
      </c>
      <c r="K453" s="102">
        <v>1.5</v>
      </c>
      <c r="N453" s="102">
        <v>54.6</v>
      </c>
      <c r="V453" s="102"/>
      <c r="W453" s="102"/>
    </row>
    <row r="454" spans="1:23">
      <c r="A454" s="103">
        <v>44393</v>
      </c>
      <c r="B454" s="104" t="s">
        <v>276</v>
      </c>
      <c r="C454" s="102" t="s">
        <v>153</v>
      </c>
      <c r="D454" s="102" t="s">
        <v>163</v>
      </c>
      <c r="E454" s="102" t="s">
        <v>166</v>
      </c>
      <c r="F454" s="102">
        <v>11</v>
      </c>
      <c r="G454" s="102">
        <v>0</v>
      </c>
      <c r="H454" s="102">
        <v>1.5</v>
      </c>
      <c r="I454" s="102">
        <v>0</v>
      </c>
      <c r="J454" s="102">
        <v>0</v>
      </c>
      <c r="K454" s="102">
        <v>1.5</v>
      </c>
      <c r="N454" s="102">
        <v>54.6</v>
      </c>
      <c r="V454" s="102"/>
      <c r="W454" s="102"/>
    </row>
    <row r="455" spans="1:23">
      <c r="A455" s="103">
        <v>44393</v>
      </c>
      <c r="B455" s="104" t="s">
        <v>277</v>
      </c>
      <c r="C455" s="102" t="s">
        <v>153</v>
      </c>
      <c r="D455" s="102" t="s">
        <v>163</v>
      </c>
      <c r="E455" s="102" t="s">
        <v>166</v>
      </c>
      <c r="F455" s="102">
        <v>11</v>
      </c>
      <c r="G455" s="102">
        <v>0</v>
      </c>
      <c r="H455" s="102">
        <v>1.5</v>
      </c>
      <c r="I455" s="102">
        <v>0</v>
      </c>
      <c r="J455" s="102">
        <v>0</v>
      </c>
      <c r="K455" s="102">
        <v>1.5</v>
      </c>
      <c r="N455" s="102">
        <v>54.6</v>
      </c>
      <c r="V455" s="102"/>
      <c r="W455" s="102"/>
    </row>
    <row r="456" spans="1:23">
      <c r="A456" s="103">
        <v>44393</v>
      </c>
      <c r="B456" s="102" t="s">
        <v>274</v>
      </c>
      <c r="C456" s="102" t="s">
        <v>152</v>
      </c>
      <c r="D456" s="102" t="s">
        <v>163</v>
      </c>
      <c r="E456" s="102" t="s">
        <v>166</v>
      </c>
      <c r="F456" s="102">
        <v>11</v>
      </c>
      <c r="G456" s="102">
        <v>0</v>
      </c>
      <c r="H456" s="102">
        <v>1.5</v>
      </c>
      <c r="I456" s="102">
        <v>0</v>
      </c>
      <c r="J456" s="102">
        <v>0</v>
      </c>
      <c r="K456" s="102">
        <v>1.5</v>
      </c>
      <c r="N456" s="102">
        <v>54.6</v>
      </c>
      <c r="V456" s="102"/>
      <c r="W456" s="102"/>
    </row>
    <row r="457" spans="1:23">
      <c r="A457" s="103">
        <v>44393</v>
      </c>
      <c r="B457" s="102" t="s">
        <v>275</v>
      </c>
      <c r="C457" s="102" t="s">
        <v>152</v>
      </c>
      <c r="D457" s="102" t="s">
        <v>163</v>
      </c>
      <c r="E457" s="102" t="s">
        <v>166</v>
      </c>
      <c r="F457" s="102">
        <v>11</v>
      </c>
      <c r="G457" s="102">
        <v>0</v>
      </c>
      <c r="H457" s="102">
        <v>1.5</v>
      </c>
      <c r="I457" s="102">
        <v>0</v>
      </c>
      <c r="J457" s="102">
        <v>0</v>
      </c>
      <c r="K457" s="102">
        <v>1.5</v>
      </c>
      <c r="N457" s="102">
        <v>54.6</v>
      </c>
      <c r="V457" s="102"/>
      <c r="W457" s="102"/>
    </row>
    <row r="458" spans="1:23">
      <c r="A458" s="103">
        <v>44393</v>
      </c>
      <c r="B458" s="104" t="s">
        <v>264</v>
      </c>
      <c r="C458" s="102" t="s">
        <v>153</v>
      </c>
      <c r="D458" s="102" t="s">
        <v>162</v>
      </c>
      <c r="E458" s="102" t="s">
        <v>167</v>
      </c>
      <c r="F458" s="102">
        <v>11</v>
      </c>
      <c r="G458" s="102">
        <v>0</v>
      </c>
      <c r="H458" s="102">
        <v>1.74</v>
      </c>
      <c r="I458" s="102">
        <v>0</v>
      </c>
      <c r="J458" s="102">
        <v>0</v>
      </c>
      <c r="K458" s="102">
        <v>1.74</v>
      </c>
      <c r="N458" s="102">
        <v>62.8</v>
      </c>
      <c r="V458" s="102"/>
      <c r="W458" s="102"/>
    </row>
    <row r="459" spans="1:23">
      <c r="A459" s="103">
        <v>44393</v>
      </c>
      <c r="B459" s="104" t="s">
        <v>265</v>
      </c>
      <c r="C459" s="102" t="s">
        <v>153</v>
      </c>
      <c r="D459" s="102" t="s">
        <v>162</v>
      </c>
      <c r="E459" s="102" t="s">
        <v>167</v>
      </c>
      <c r="F459" s="102">
        <v>11</v>
      </c>
      <c r="G459" s="102">
        <v>0</v>
      </c>
      <c r="H459" s="102">
        <v>1.74</v>
      </c>
      <c r="I459" s="102">
        <v>0</v>
      </c>
      <c r="J459" s="102">
        <v>0</v>
      </c>
      <c r="K459" s="102">
        <v>1.74</v>
      </c>
      <c r="N459" s="102">
        <v>62.8</v>
      </c>
      <c r="V459" s="102"/>
      <c r="W459" s="102"/>
    </row>
    <row r="460" spans="1:23">
      <c r="A460" s="103">
        <v>44393</v>
      </c>
      <c r="B460" s="102" t="s">
        <v>262</v>
      </c>
      <c r="C460" s="102" t="s">
        <v>152</v>
      </c>
      <c r="D460" s="102" t="s">
        <v>162</v>
      </c>
      <c r="E460" s="102" t="s">
        <v>167</v>
      </c>
      <c r="F460" s="102">
        <v>11</v>
      </c>
      <c r="G460" s="102">
        <v>0</v>
      </c>
      <c r="H460" s="102">
        <v>1.74</v>
      </c>
      <c r="I460" s="102">
        <v>0</v>
      </c>
      <c r="J460" s="102">
        <v>0</v>
      </c>
      <c r="K460" s="102">
        <v>1.74</v>
      </c>
      <c r="N460" s="102">
        <v>62.8</v>
      </c>
      <c r="V460" s="102"/>
      <c r="W460" s="102"/>
    </row>
    <row r="461" spans="1:23">
      <c r="A461" s="103">
        <v>44393</v>
      </c>
      <c r="B461" s="102" t="s">
        <v>263</v>
      </c>
      <c r="C461" s="102" t="s">
        <v>152</v>
      </c>
      <c r="D461" s="102" t="s">
        <v>162</v>
      </c>
      <c r="E461" s="102" t="s">
        <v>167</v>
      </c>
      <c r="F461" s="102">
        <v>11</v>
      </c>
      <c r="G461" s="102">
        <v>0</v>
      </c>
      <c r="H461" s="102">
        <v>1.74</v>
      </c>
      <c r="I461" s="102">
        <v>0</v>
      </c>
      <c r="J461" s="102">
        <v>0</v>
      </c>
      <c r="K461" s="102">
        <v>1.74</v>
      </c>
      <c r="N461" s="102">
        <v>62.8</v>
      </c>
      <c r="V461" s="102"/>
      <c r="W461" s="102"/>
    </row>
    <row r="462" spans="1:23">
      <c r="A462" s="103">
        <v>44393</v>
      </c>
      <c r="B462" s="102" t="s">
        <v>268</v>
      </c>
      <c r="C462" s="102" t="s">
        <v>152</v>
      </c>
      <c r="D462" s="102" t="s">
        <v>162</v>
      </c>
      <c r="E462" s="102" t="s">
        <v>167</v>
      </c>
      <c r="F462" s="102">
        <v>11</v>
      </c>
      <c r="G462" s="102">
        <v>0</v>
      </c>
      <c r="H462" s="102">
        <v>1.73</v>
      </c>
      <c r="I462" s="102">
        <v>0</v>
      </c>
      <c r="J462" s="102">
        <v>0</v>
      </c>
      <c r="K462" s="102">
        <v>1.73</v>
      </c>
      <c r="N462" s="102">
        <v>59</v>
      </c>
      <c r="V462" s="102"/>
      <c r="W462" s="102"/>
    </row>
    <row r="463" spans="1:23">
      <c r="A463" s="103">
        <v>44393</v>
      </c>
      <c r="B463" s="102" t="s">
        <v>269</v>
      </c>
      <c r="C463" s="102" t="s">
        <v>152</v>
      </c>
      <c r="D463" s="102" t="s">
        <v>162</v>
      </c>
      <c r="E463" s="102" t="s">
        <v>167</v>
      </c>
      <c r="F463" s="102">
        <v>11</v>
      </c>
      <c r="G463" s="102">
        <v>0</v>
      </c>
      <c r="H463" s="102">
        <v>1.73</v>
      </c>
      <c r="I463" s="102">
        <v>0</v>
      </c>
      <c r="J463" s="102">
        <v>0</v>
      </c>
      <c r="K463" s="102">
        <v>1.73</v>
      </c>
      <c r="N463" s="102">
        <v>59</v>
      </c>
      <c r="O463" s="111"/>
      <c r="V463" s="102"/>
      <c r="W463" s="102"/>
    </row>
    <row r="464" spans="1:23">
      <c r="A464" s="103">
        <v>44393</v>
      </c>
      <c r="B464" s="104" t="s">
        <v>266</v>
      </c>
      <c r="C464" s="102" t="s">
        <v>153</v>
      </c>
      <c r="D464" s="102" t="s">
        <v>162</v>
      </c>
      <c r="E464" s="102" t="s">
        <v>167</v>
      </c>
      <c r="F464" s="102">
        <v>11</v>
      </c>
      <c r="G464" s="102">
        <v>0</v>
      </c>
      <c r="H464" s="102">
        <v>1.73</v>
      </c>
      <c r="I464" s="102">
        <v>0</v>
      </c>
      <c r="J464" s="102">
        <v>0</v>
      </c>
      <c r="K464" s="102">
        <v>1.73</v>
      </c>
      <c r="N464" s="102">
        <v>59</v>
      </c>
      <c r="O464" s="111"/>
      <c r="V464" s="102"/>
      <c r="W464" s="102"/>
    </row>
    <row r="465" spans="1:23">
      <c r="A465" s="103">
        <v>44393</v>
      </c>
      <c r="B465" s="104" t="s">
        <v>267</v>
      </c>
      <c r="C465" s="102" t="s">
        <v>153</v>
      </c>
      <c r="D465" s="102" t="s">
        <v>162</v>
      </c>
      <c r="E465" s="102" t="s">
        <v>167</v>
      </c>
      <c r="F465" s="102">
        <v>11</v>
      </c>
      <c r="G465" s="102">
        <v>0</v>
      </c>
      <c r="H465" s="102">
        <v>1.73</v>
      </c>
      <c r="I465" s="102">
        <v>0</v>
      </c>
      <c r="J465" s="102">
        <v>0</v>
      </c>
      <c r="K465" s="102">
        <v>1.73</v>
      </c>
      <c r="N465" s="102">
        <v>59</v>
      </c>
      <c r="O465" s="111"/>
      <c r="V465" s="102"/>
      <c r="W465" s="102"/>
    </row>
    <row r="466" spans="1:23">
      <c r="A466" s="103">
        <v>44393</v>
      </c>
      <c r="B466" s="102" t="s">
        <v>256</v>
      </c>
      <c r="C466" s="102" t="s">
        <v>152</v>
      </c>
      <c r="D466" s="102" t="s">
        <v>161</v>
      </c>
      <c r="E466" s="102" t="s">
        <v>166</v>
      </c>
      <c r="F466" s="102">
        <v>11</v>
      </c>
      <c r="G466" s="102">
        <v>0</v>
      </c>
      <c r="H466" s="102">
        <v>1.8</v>
      </c>
      <c r="I466" s="102">
        <v>0</v>
      </c>
      <c r="J466" s="102">
        <v>0</v>
      </c>
      <c r="K466" s="102">
        <v>1.8</v>
      </c>
      <c r="N466" s="102">
        <v>45.8</v>
      </c>
      <c r="O466" s="111"/>
      <c r="V466" s="102"/>
      <c r="W466" s="102"/>
    </row>
    <row r="467" spans="1:23">
      <c r="A467" s="103">
        <v>44393</v>
      </c>
      <c r="B467" s="102" t="s">
        <v>257</v>
      </c>
      <c r="C467" s="102" t="s">
        <v>152</v>
      </c>
      <c r="D467" s="102" t="s">
        <v>161</v>
      </c>
      <c r="E467" s="102" t="s">
        <v>166</v>
      </c>
      <c r="F467" s="102">
        <v>11</v>
      </c>
      <c r="G467" s="102">
        <v>0</v>
      </c>
      <c r="H467" s="102">
        <v>1.8</v>
      </c>
      <c r="I467" s="102">
        <v>0</v>
      </c>
      <c r="J467" s="102">
        <v>0</v>
      </c>
      <c r="K467" s="102">
        <v>1.8</v>
      </c>
      <c r="N467" s="102">
        <v>45.8</v>
      </c>
      <c r="O467" s="111"/>
      <c r="V467" s="102"/>
      <c r="W467" s="102"/>
    </row>
    <row r="468" spans="1:23">
      <c r="A468" s="103">
        <v>44393</v>
      </c>
      <c r="B468" s="1" t="s">
        <v>254</v>
      </c>
      <c r="C468" s="102" t="s">
        <v>153</v>
      </c>
      <c r="D468" s="102" t="s">
        <v>161</v>
      </c>
      <c r="E468" s="102" t="s">
        <v>166</v>
      </c>
      <c r="F468" s="102">
        <v>11</v>
      </c>
      <c r="G468" s="102">
        <v>0</v>
      </c>
      <c r="H468" s="102">
        <v>1.8</v>
      </c>
      <c r="I468" s="102">
        <v>0</v>
      </c>
      <c r="J468" s="102">
        <v>0</v>
      </c>
      <c r="K468" s="102">
        <v>1.8</v>
      </c>
      <c r="N468" s="102">
        <v>45.8</v>
      </c>
      <c r="V468" s="102"/>
      <c r="W468" s="102"/>
    </row>
    <row r="469" spans="1:23">
      <c r="A469" s="103">
        <v>44393</v>
      </c>
      <c r="B469" s="1" t="s">
        <v>255</v>
      </c>
      <c r="C469" s="102" t="s">
        <v>153</v>
      </c>
      <c r="D469" s="102" t="s">
        <v>161</v>
      </c>
      <c r="E469" s="102" t="s">
        <v>166</v>
      </c>
      <c r="F469" s="102">
        <v>11</v>
      </c>
      <c r="G469" s="102">
        <v>0</v>
      </c>
      <c r="H469" s="102">
        <v>1.8</v>
      </c>
      <c r="I469" s="102">
        <v>0</v>
      </c>
      <c r="J469" s="102">
        <v>0</v>
      </c>
      <c r="K469" s="102">
        <v>1.8</v>
      </c>
      <c r="N469" s="102">
        <v>45.8</v>
      </c>
      <c r="V469" s="102"/>
      <c r="W469" s="102"/>
    </row>
    <row r="470" spans="1:23">
      <c r="A470" s="103">
        <v>44393</v>
      </c>
      <c r="B470" s="1" t="s">
        <v>260</v>
      </c>
      <c r="C470" s="102" t="s">
        <v>153</v>
      </c>
      <c r="D470" s="102" t="s">
        <v>161</v>
      </c>
      <c r="E470" s="102" t="s">
        <v>166</v>
      </c>
      <c r="F470" s="102">
        <v>11</v>
      </c>
      <c r="G470" s="102">
        <v>0</v>
      </c>
      <c r="H470" s="102">
        <v>1.8</v>
      </c>
      <c r="I470" s="102">
        <v>0</v>
      </c>
      <c r="J470" s="102">
        <v>0</v>
      </c>
      <c r="K470" s="102">
        <v>1.8</v>
      </c>
      <c r="N470" s="102">
        <v>45.8</v>
      </c>
      <c r="V470" s="102"/>
      <c r="W470" s="102"/>
    </row>
    <row r="471" spans="1:23">
      <c r="A471" s="103">
        <v>44393</v>
      </c>
      <c r="B471" s="1" t="s">
        <v>261</v>
      </c>
      <c r="C471" s="102" t="s">
        <v>153</v>
      </c>
      <c r="D471" s="102" t="s">
        <v>161</v>
      </c>
      <c r="E471" s="102" t="s">
        <v>166</v>
      </c>
      <c r="F471" s="102">
        <v>11</v>
      </c>
      <c r="G471" s="102">
        <v>0</v>
      </c>
      <c r="H471" s="102">
        <v>1.8</v>
      </c>
      <c r="I471" s="102">
        <v>0</v>
      </c>
      <c r="J471" s="102">
        <v>0</v>
      </c>
      <c r="K471" s="102">
        <v>1.8</v>
      </c>
      <c r="N471" s="102">
        <v>45.8</v>
      </c>
      <c r="V471" s="102"/>
      <c r="W471" s="102"/>
    </row>
    <row r="472" spans="1:23">
      <c r="A472" s="103">
        <v>44393</v>
      </c>
      <c r="B472" s="102" t="s">
        <v>258</v>
      </c>
      <c r="C472" s="102" t="s">
        <v>152</v>
      </c>
      <c r="D472" s="102" t="s">
        <v>161</v>
      </c>
      <c r="E472" s="102" t="s">
        <v>166</v>
      </c>
      <c r="F472" s="102">
        <v>11</v>
      </c>
      <c r="G472" s="102">
        <v>0</v>
      </c>
      <c r="H472" s="102">
        <v>1.8</v>
      </c>
      <c r="I472" s="102">
        <v>0</v>
      </c>
      <c r="J472" s="102">
        <v>0</v>
      </c>
      <c r="K472" s="102">
        <v>1.8</v>
      </c>
      <c r="N472" s="102">
        <v>45.8</v>
      </c>
      <c r="V472" s="102"/>
      <c r="W472" s="102"/>
    </row>
    <row r="473" spans="1:23">
      <c r="A473" s="103">
        <v>44393</v>
      </c>
      <c r="B473" s="102" t="s">
        <v>259</v>
      </c>
      <c r="C473" s="102" t="s">
        <v>152</v>
      </c>
      <c r="D473" s="102" t="s">
        <v>161</v>
      </c>
      <c r="E473" s="102" t="s">
        <v>166</v>
      </c>
      <c r="F473" s="102">
        <v>11</v>
      </c>
      <c r="G473" s="102">
        <v>0</v>
      </c>
      <c r="H473" s="102">
        <v>1.8</v>
      </c>
      <c r="I473" s="102">
        <v>0</v>
      </c>
      <c r="J473" s="102">
        <v>0</v>
      </c>
      <c r="K473" s="102">
        <v>1.8</v>
      </c>
      <c r="N473" s="102">
        <v>45.8</v>
      </c>
      <c r="V473" s="102"/>
      <c r="W473" s="102"/>
    </row>
    <row r="474" spans="1:23">
      <c r="A474" s="103">
        <v>44393</v>
      </c>
      <c r="B474" s="104" t="s">
        <v>248</v>
      </c>
      <c r="C474" s="102" t="s">
        <v>153</v>
      </c>
      <c r="D474" s="102" t="s">
        <v>163</v>
      </c>
      <c r="E474" s="102" t="s">
        <v>167</v>
      </c>
      <c r="F474" s="102">
        <v>11</v>
      </c>
      <c r="G474" s="102">
        <v>0</v>
      </c>
      <c r="H474" s="102">
        <v>1.55</v>
      </c>
      <c r="I474" s="102">
        <v>0</v>
      </c>
      <c r="J474" s="102">
        <v>0</v>
      </c>
      <c r="K474" s="102">
        <v>1.55</v>
      </c>
      <c r="N474" s="102">
        <v>58.9</v>
      </c>
      <c r="V474" s="102"/>
      <c r="W474" s="102"/>
    </row>
    <row r="475" spans="1:23">
      <c r="A475" s="103">
        <v>44393</v>
      </c>
      <c r="B475" s="104" t="s">
        <v>249</v>
      </c>
      <c r="C475" s="102" t="s">
        <v>153</v>
      </c>
      <c r="D475" s="102" t="s">
        <v>163</v>
      </c>
      <c r="E475" s="102" t="s">
        <v>167</v>
      </c>
      <c r="F475" s="102">
        <v>11</v>
      </c>
      <c r="G475" s="102">
        <v>0</v>
      </c>
      <c r="H475" s="102">
        <v>1.55</v>
      </c>
      <c r="I475" s="102">
        <v>0</v>
      </c>
      <c r="J475" s="102">
        <v>0</v>
      </c>
      <c r="K475" s="102">
        <v>1.55</v>
      </c>
      <c r="N475" s="102">
        <v>58.9</v>
      </c>
      <c r="V475" s="102"/>
      <c r="W475" s="102"/>
    </row>
    <row r="476" spans="1:23">
      <c r="A476" s="103">
        <v>44393</v>
      </c>
      <c r="B476" s="102" t="s">
        <v>246</v>
      </c>
      <c r="C476" s="102" t="s">
        <v>152</v>
      </c>
      <c r="D476" s="102" t="s">
        <v>163</v>
      </c>
      <c r="E476" s="102" t="s">
        <v>167</v>
      </c>
      <c r="F476" s="102">
        <v>11</v>
      </c>
      <c r="G476" s="102">
        <v>0</v>
      </c>
      <c r="H476" s="102">
        <v>1.55</v>
      </c>
      <c r="I476" s="102">
        <v>0</v>
      </c>
      <c r="J476" s="102">
        <v>0</v>
      </c>
      <c r="K476" s="102">
        <v>1.55</v>
      </c>
      <c r="N476" s="102">
        <v>58.9</v>
      </c>
      <c r="V476" s="102"/>
      <c r="W476" s="102"/>
    </row>
    <row r="477" spans="1:23">
      <c r="A477" s="103">
        <v>44393</v>
      </c>
      <c r="B477" s="102" t="s">
        <v>247</v>
      </c>
      <c r="C477" s="102" t="s">
        <v>152</v>
      </c>
      <c r="D477" s="102" t="s">
        <v>163</v>
      </c>
      <c r="E477" s="102" t="s">
        <v>167</v>
      </c>
      <c r="F477" s="102">
        <v>11</v>
      </c>
      <c r="G477" s="102">
        <v>0</v>
      </c>
      <c r="H477" s="102">
        <v>1.55</v>
      </c>
      <c r="I477" s="102">
        <v>0</v>
      </c>
      <c r="J477" s="102">
        <v>0</v>
      </c>
      <c r="K477" s="102">
        <v>1.55</v>
      </c>
      <c r="N477" s="102">
        <v>58.9</v>
      </c>
      <c r="V477" s="102"/>
      <c r="W477" s="102"/>
    </row>
    <row r="478" spans="1:23">
      <c r="A478" s="103">
        <v>44393</v>
      </c>
      <c r="B478" s="102" t="s">
        <v>252</v>
      </c>
      <c r="C478" s="102" t="s">
        <v>152</v>
      </c>
      <c r="D478" s="102" t="s">
        <v>163</v>
      </c>
      <c r="E478" s="102" t="s">
        <v>167</v>
      </c>
      <c r="F478" s="102">
        <v>11</v>
      </c>
      <c r="G478" s="102">
        <v>0</v>
      </c>
      <c r="H478" s="102">
        <v>1.59</v>
      </c>
      <c r="I478" s="102">
        <v>0</v>
      </c>
      <c r="J478" s="102">
        <v>0</v>
      </c>
      <c r="K478" s="102">
        <v>1.59</v>
      </c>
      <c r="N478" s="102">
        <v>60.6</v>
      </c>
      <c r="V478" s="102"/>
      <c r="W478" s="102"/>
    </row>
    <row r="479" spans="1:23">
      <c r="A479" s="103">
        <v>44393</v>
      </c>
      <c r="B479" s="102" t="s">
        <v>253</v>
      </c>
      <c r="C479" s="102" t="s">
        <v>152</v>
      </c>
      <c r="D479" s="102" t="s">
        <v>163</v>
      </c>
      <c r="E479" s="102" t="s">
        <v>167</v>
      </c>
      <c r="F479" s="102">
        <v>11</v>
      </c>
      <c r="G479" s="102">
        <v>0</v>
      </c>
      <c r="H479" s="102">
        <v>1.59</v>
      </c>
      <c r="I479" s="102">
        <v>0</v>
      </c>
      <c r="J479" s="102">
        <v>0</v>
      </c>
      <c r="K479" s="102">
        <v>1.59</v>
      </c>
      <c r="N479" s="102">
        <v>60.6</v>
      </c>
      <c r="V479" s="102"/>
      <c r="W479" s="102"/>
    </row>
    <row r="480" spans="1:23">
      <c r="A480" s="103">
        <v>44393</v>
      </c>
      <c r="B480" s="104" t="s">
        <v>250</v>
      </c>
      <c r="C480" s="102" t="s">
        <v>153</v>
      </c>
      <c r="D480" s="102" t="s">
        <v>163</v>
      </c>
      <c r="E480" s="102" t="s">
        <v>167</v>
      </c>
      <c r="F480" s="102">
        <v>11</v>
      </c>
      <c r="G480" s="102">
        <v>0</v>
      </c>
      <c r="H480" s="102">
        <v>1.59</v>
      </c>
      <c r="I480" s="102">
        <v>0</v>
      </c>
      <c r="J480" s="102">
        <v>0</v>
      </c>
      <c r="K480" s="102">
        <v>1.59</v>
      </c>
      <c r="N480" s="102">
        <v>60.6</v>
      </c>
      <c r="V480" s="102"/>
      <c r="W480" s="102"/>
    </row>
    <row r="481" spans="1:26">
      <c r="A481" s="103">
        <v>44393</v>
      </c>
      <c r="B481" s="104" t="s">
        <v>251</v>
      </c>
      <c r="C481" s="102" t="s">
        <v>153</v>
      </c>
      <c r="D481" s="102" t="s">
        <v>163</v>
      </c>
      <c r="E481" s="102" t="s">
        <v>167</v>
      </c>
      <c r="F481" s="102">
        <v>11</v>
      </c>
      <c r="G481" s="102">
        <v>0</v>
      </c>
      <c r="H481" s="102">
        <v>1.59</v>
      </c>
      <c r="I481" s="102">
        <v>0</v>
      </c>
      <c r="J481" s="102">
        <v>0</v>
      </c>
      <c r="K481" s="102">
        <v>1.59</v>
      </c>
      <c r="N481" s="102">
        <v>60.6</v>
      </c>
      <c r="V481" s="102"/>
      <c r="W481" s="102"/>
    </row>
    <row r="482" spans="1:26" s="102" customFormat="1">
      <c r="A482" s="103">
        <v>44397</v>
      </c>
      <c r="B482" s="1" t="s">
        <v>222</v>
      </c>
      <c r="C482" s="102" t="s">
        <v>153</v>
      </c>
      <c r="D482" s="102" t="s">
        <v>161</v>
      </c>
      <c r="E482" s="102" t="s">
        <v>167</v>
      </c>
      <c r="F482" s="102">
        <v>15</v>
      </c>
      <c r="G482" s="102">
        <v>650</v>
      </c>
      <c r="H482" s="102">
        <v>1.39</v>
      </c>
      <c r="I482" s="102">
        <v>0</v>
      </c>
      <c r="J482" s="102">
        <v>0</v>
      </c>
      <c r="K482" s="102">
        <v>1.39</v>
      </c>
      <c r="L482" s="102">
        <v>24.4</v>
      </c>
      <c r="M482" s="102">
        <v>7.51</v>
      </c>
      <c r="X482" s="1"/>
      <c r="Y482" s="1"/>
      <c r="Z482" s="1"/>
    </row>
    <row r="483" spans="1:26" s="102" customFormat="1">
      <c r="A483" s="103">
        <v>44397</v>
      </c>
      <c r="B483" s="1" t="s">
        <v>223</v>
      </c>
      <c r="C483" s="102" t="s">
        <v>153</v>
      </c>
      <c r="D483" s="102" t="s">
        <v>161</v>
      </c>
      <c r="E483" s="102" t="s">
        <v>167</v>
      </c>
      <c r="F483" s="102">
        <v>15</v>
      </c>
      <c r="G483" s="102">
        <v>650</v>
      </c>
      <c r="H483" s="102">
        <v>1.39</v>
      </c>
      <c r="I483" s="102">
        <v>0</v>
      </c>
      <c r="J483" s="102">
        <v>0</v>
      </c>
      <c r="K483" s="102">
        <v>1.39</v>
      </c>
      <c r="L483" s="102">
        <v>24.4</v>
      </c>
      <c r="M483" s="102">
        <v>7.51</v>
      </c>
      <c r="X483" s="1"/>
      <c r="Y483" s="1"/>
      <c r="Z483" s="1"/>
    </row>
    <row r="484" spans="1:26" s="102" customFormat="1">
      <c r="A484" s="103">
        <v>44397</v>
      </c>
      <c r="B484" s="102" t="s">
        <v>224</v>
      </c>
      <c r="C484" s="102" t="s">
        <v>152</v>
      </c>
      <c r="D484" s="102" t="s">
        <v>161</v>
      </c>
      <c r="E484" s="102" t="s">
        <v>167</v>
      </c>
      <c r="F484" s="102">
        <v>15</v>
      </c>
      <c r="G484" s="102">
        <v>650</v>
      </c>
      <c r="H484" s="102">
        <v>1.39</v>
      </c>
      <c r="I484" s="102">
        <v>0</v>
      </c>
      <c r="J484" s="102">
        <v>0</v>
      </c>
      <c r="K484" s="102">
        <v>1.39</v>
      </c>
      <c r="L484" s="102">
        <v>24.4</v>
      </c>
      <c r="M484" s="102">
        <v>7.51</v>
      </c>
      <c r="X484" s="1"/>
      <c r="Y484" s="1"/>
      <c r="Z484" s="1"/>
    </row>
    <row r="485" spans="1:26" s="102" customFormat="1">
      <c r="A485" s="103">
        <v>44397</v>
      </c>
      <c r="B485" s="102" t="s">
        <v>225</v>
      </c>
      <c r="C485" s="102" t="s">
        <v>152</v>
      </c>
      <c r="D485" s="102" t="s">
        <v>161</v>
      </c>
      <c r="E485" s="102" t="s">
        <v>167</v>
      </c>
      <c r="F485" s="102">
        <v>15</v>
      </c>
      <c r="G485" s="102">
        <v>650</v>
      </c>
      <c r="H485" s="102">
        <v>1.39</v>
      </c>
      <c r="I485" s="102">
        <v>0</v>
      </c>
      <c r="J485" s="102">
        <v>0</v>
      </c>
      <c r="K485" s="102">
        <v>1.39</v>
      </c>
      <c r="L485" s="102">
        <v>24.4</v>
      </c>
      <c r="M485" s="102">
        <v>7.51</v>
      </c>
      <c r="X485" s="1"/>
      <c r="Y485" s="1"/>
      <c r="Z485" s="1"/>
    </row>
    <row r="486" spans="1:26" s="102" customFormat="1">
      <c r="A486" s="103">
        <v>44397</v>
      </c>
      <c r="B486" s="102" t="s">
        <v>226</v>
      </c>
      <c r="C486" s="102" t="s">
        <v>152</v>
      </c>
      <c r="D486" s="102" t="s">
        <v>161</v>
      </c>
      <c r="E486" s="102" t="s">
        <v>167</v>
      </c>
      <c r="F486" s="102">
        <v>15</v>
      </c>
      <c r="G486" s="102">
        <v>540</v>
      </c>
      <c r="H486" s="102">
        <v>1.53</v>
      </c>
      <c r="I486" s="102">
        <v>0</v>
      </c>
      <c r="J486" s="102">
        <v>0</v>
      </c>
      <c r="K486" s="102">
        <v>1.53</v>
      </c>
      <c r="L486" s="102">
        <v>25.4</v>
      </c>
      <c r="M486" s="102">
        <v>7.43</v>
      </c>
      <c r="X486" s="1"/>
      <c r="Y486" s="1"/>
      <c r="Z486" s="1"/>
    </row>
    <row r="487" spans="1:26" s="102" customFormat="1">
      <c r="A487" s="103">
        <v>44397</v>
      </c>
      <c r="B487" s="102" t="s">
        <v>227</v>
      </c>
      <c r="C487" s="102" t="s">
        <v>152</v>
      </c>
      <c r="D487" s="102" t="s">
        <v>161</v>
      </c>
      <c r="E487" s="102" t="s">
        <v>167</v>
      </c>
      <c r="F487" s="102">
        <v>15</v>
      </c>
      <c r="G487" s="102">
        <v>540</v>
      </c>
      <c r="H487" s="102">
        <v>1.53</v>
      </c>
      <c r="I487" s="102">
        <v>0</v>
      </c>
      <c r="J487" s="102">
        <v>0</v>
      </c>
      <c r="K487" s="102">
        <v>1.53</v>
      </c>
      <c r="L487" s="102">
        <v>25.4</v>
      </c>
      <c r="M487" s="102">
        <v>7.43</v>
      </c>
      <c r="X487" s="1"/>
      <c r="Y487" s="1"/>
      <c r="Z487" s="1"/>
    </row>
    <row r="488" spans="1:26" s="102" customFormat="1">
      <c r="A488" s="103">
        <v>44397</v>
      </c>
      <c r="B488" s="1" t="s">
        <v>228</v>
      </c>
      <c r="C488" s="102" t="s">
        <v>153</v>
      </c>
      <c r="D488" s="102" t="s">
        <v>161</v>
      </c>
      <c r="E488" s="102" t="s">
        <v>167</v>
      </c>
      <c r="F488" s="102">
        <v>15</v>
      </c>
      <c r="G488" s="102">
        <v>540</v>
      </c>
      <c r="H488" s="102">
        <v>1.53</v>
      </c>
      <c r="I488" s="102">
        <v>0</v>
      </c>
      <c r="J488" s="102">
        <v>0</v>
      </c>
      <c r="K488" s="102">
        <v>1.53</v>
      </c>
      <c r="L488" s="102">
        <v>25.4</v>
      </c>
      <c r="M488" s="102">
        <v>7.43</v>
      </c>
      <c r="X488" s="1"/>
      <c r="Y488" s="1"/>
      <c r="Z488" s="1"/>
    </row>
    <row r="489" spans="1:26" s="102" customFormat="1">
      <c r="A489" s="103">
        <v>44397</v>
      </c>
      <c r="B489" s="1" t="s">
        <v>229</v>
      </c>
      <c r="C489" s="102" t="s">
        <v>153</v>
      </c>
      <c r="D489" s="102" t="s">
        <v>161</v>
      </c>
      <c r="E489" s="102" t="s">
        <v>167</v>
      </c>
      <c r="F489" s="102">
        <v>15</v>
      </c>
      <c r="G489" s="102">
        <v>540</v>
      </c>
      <c r="H489" s="102">
        <v>1.53</v>
      </c>
      <c r="I489" s="102">
        <v>0</v>
      </c>
      <c r="J489" s="102">
        <v>0</v>
      </c>
      <c r="K489" s="102">
        <v>1.53</v>
      </c>
      <c r="L489" s="102">
        <v>25.4</v>
      </c>
      <c r="M489" s="102">
        <v>7.43</v>
      </c>
      <c r="X489" s="1"/>
      <c r="Y489" s="1"/>
      <c r="Z489" s="1"/>
    </row>
    <row r="490" spans="1:26" s="102" customFormat="1">
      <c r="A490" s="103">
        <v>44397</v>
      </c>
      <c r="B490" s="102" t="s">
        <v>230</v>
      </c>
      <c r="C490" s="102" t="s">
        <v>152</v>
      </c>
      <c r="D490" s="102" t="s">
        <v>162</v>
      </c>
      <c r="E490" s="102" t="s">
        <v>166</v>
      </c>
      <c r="F490" s="102">
        <v>15</v>
      </c>
      <c r="G490" s="102">
        <v>1170</v>
      </c>
      <c r="H490" s="102">
        <v>1.34</v>
      </c>
      <c r="I490" s="106">
        <f>((1.5-H490)*1.75/(1.5-0.65))</f>
        <v>0.32941176470588218</v>
      </c>
      <c r="J490" s="106">
        <f>I490*6</f>
        <v>1.9764705882352931</v>
      </c>
      <c r="K490" s="102">
        <v>1.51</v>
      </c>
      <c r="L490" s="102">
        <v>23.8</v>
      </c>
      <c r="M490" s="102">
        <v>6.72</v>
      </c>
      <c r="X490" s="1"/>
      <c r="Y490" s="1"/>
      <c r="Z490" s="1"/>
    </row>
    <row r="491" spans="1:26" s="102" customFormat="1">
      <c r="A491" s="103">
        <v>44397</v>
      </c>
      <c r="B491" s="102" t="s">
        <v>231</v>
      </c>
      <c r="C491" s="102" t="s">
        <v>152</v>
      </c>
      <c r="D491" s="102" t="s">
        <v>162</v>
      </c>
      <c r="E491" s="102" t="s">
        <v>166</v>
      </c>
      <c r="F491" s="102">
        <v>15</v>
      </c>
      <c r="G491" s="102">
        <v>1170</v>
      </c>
      <c r="H491" s="102">
        <v>1.34</v>
      </c>
      <c r="I491" s="106">
        <f t="shared" ref="I491:I497" si="67">((1.5-H491)*1.75/(1.5-0.65))</f>
        <v>0.32941176470588218</v>
      </c>
      <c r="J491" s="106">
        <f t="shared" ref="J491:J497" si="68">I491*6</f>
        <v>1.9764705882352931</v>
      </c>
      <c r="K491" s="102">
        <v>1.51</v>
      </c>
      <c r="L491" s="102">
        <v>23.8</v>
      </c>
      <c r="M491" s="102">
        <v>6.72</v>
      </c>
      <c r="X491" s="1"/>
      <c r="Y491" s="1"/>
      <c r="Z491" s="1"/>
    </row>
    <row r="492" spans="1:26" s="102" customFormat="1">
      <c r="A492" s="103">
        <v>44397</v>
      </c>
      <c r="B492" s="104" t="s">
        <v>232</v>
      </c>
      <c r="C492" s="102" t="s">
        <v>153</v>
      </c>
      <c r="D492" s="102" t="s">
        <v>162</v>
      </c>
      <c r="E492" s="102" t="s">
        <v>166</v>
      </c>
      <c r="F492" s="102">
        <v>15</v>
      </c>
      <c r="G492" s="102">
        <v>1170</v>
      </c>
      <c r="H492" s="102">
        <v>1.34</v>
      </c>
      <c r="I492" s="106">
        <f t="shared" si="67"/>
        <v>0.32941176470588218</v>
      </c>
      <c r="J492" s="106">
        <f t="shared" si="68"/>
        <v>1.9764705882352931</v>
      </c>
      <c r="K492" s="102">
        <v>1.51</v>
      </c>
      <c r="L492" s="102">
        <v>23.8</v>
      </c>
      <c r="M492" s="102">
        <v>6.72</v>
      </c>
      <c r="X492" s="1"/>
      <c r="Y492" s="1"/>
      <c r="Z492" s="1"/>
    </row>
    <row r="493" spans="1:26" s="102" customFormat="1">
      <c r="A493" s="103">
        <v>44397</v>
      </c>
      <c r="B493" s="104" t="s">
        <v>233</v>
      </c>
      <c r="C493" s="102" t="s">
        <v>153</v>
      </c>
      <c r="D493" s="102" t="s">
        <v>162</v>
      </c>
      <c r="E493" s="102" t="s">
        <v>166</v>
      </c>
      <c r="F493" s="102">
        <v>15</v>
      </c>
      <c r="G493" s="102">
        <v>1170</v>
      </c>
      <c r="H493" s="102">
        <v>1.34</v>
      </c>
      <c r="I493" s="106">
        <f t="shared" si="67"/>
        <v>0.32941176470588218</v>
      </c>
      <c r="J493" s="106">
        <f t="shared" si="68"/>
        <v>1.9764705882352931</v>
      </c>
      <c r="K493" s="102">
        <v>1.51</v>
      </c>
      <c r="L493" s="102">
        <v>23.8</v>
      </c>
      <c r="M493" s="102">
        <v>6.72</v>
      </c>
      <c r="X493" s="1"/>
      <c r="Y493" s="1"/>
      <c r="Z493" s="1"/>
    </row>
    <row r="494" spans="1:26" s="102" customFormat="1">
      <c r="A494" s="103">
        <v>44397</v>
      </c>
      <c r="B494" s="104" t="s">
        <v>234</v>
      </c>
      <c r="C494" s="102" t="s">
        <v>153</v>
      </c>
      <c r="D494" s="102" t="s">
        <v>162</v>
      </c>
      <c r="E494" s="102" t="s">
        <v>166</v>
      </c>
      <c r="F494" s="102">
        <v>15</v>
      </c>
      <c r="G494" s="102">
        <v>1170</v>
      </c>
      <c r="H494" s="102">
        <v>1.34</v>
      </c>
      <c r="I494" s="106">
        <f t="shared" si="67"/>
        <v>0.32941176470588218</v>
      </c>
      <c r="J494" s="106">
        <f t="shared" si="68"/>
        <v>1.9764705882352931</v>
      </c>
      <c r="K494" s="102">
        <v>1.51</v>
      </c>
      <c r="L494" s="102">
        <v>23.8</v>
      </c>
      <c r="M494" s="102">
        <v>6.72</v>
      </c>
      <c r="X494" s="1"/>
      <c r="Y494" s="1"/>
      <c r="Z494" s="1"/>
    </row>
    <row r="495" spans="1:26" s="102" customFormat="1">
      <c r="A495" s="103">
        <v>44397</v>
      </c>
      <c r="B495" s="104" t="s">
        <v>235</v>
      </c>
      <c r="C495" s="102" t="s">
        <v>153</v>
      </c>
      <c r="D495" s="102" t="s">
        <v>162</v>
      </c>
      <c r="E495" s="102" t="s">
        <v>166</v>
      </c>
      <c r="F495" s="102">
        <v>15</v>
      </c>
      <c r="G495" s="102">
        <v>1170</v>
      </c>
      <c r="H495" s="102">
        <v>1.34</v>
      </c>
      <c r="I495" s="106">
        <f t="shared" si="67"/>
        <v>0.32941176470588218</v>
      </c>
      <c r="J495" s="106">
        <f t="shared" si="68"/>
        <v>1.9764705882352931</v>
      </c>
      <c r="K495" s="102">
        <v>1.51</v>
      </c>
      <c r="L495" s="102">
        <v>23.8</v>
      </c>
      <c r="M495" s="102">
        <v>6.72</v>
      </c>
      <c r="X495" s="1"/>
      <c r="Y495" s="1"/>
      <c r="Z495" s="1"/>
    </row>
    <row r="496" spans="1:26" s="102" customFormat="1">
      <c r="A496" s="103">
        <v>44397</v>
      </c>
      <c r="B496" s="102" t="s">
        <v>236</v>
      </c>
      <c r="C496" s="102" t="s">
        <v>152</v>
      </c>
      <c r="D496" s="102" t="s">
        <v>162</v>
      </c>
      <c r="E496" s="102" t="s">
        <v>166</v>
      </c>
      <c r="F496" s="102">
        <v>15</v>
      </c>
      <c r="G496" s="102">
        <v>1170</v>
      </c>
      <c r="H496" s="102">
        <v>1.34</v>
      </c>
      <c r="I496" s="106">
        <f t="shared" si="67"/>
        <v>0.32941176470588218</v>
      </c>
      <c r="J496" s="106">
        <f t="shared" si="68"/>
        <v>1.9764705882352931</v>
      </c>
      <c r="K496" s="102">
        <v>1.51</v>
      </c>
      <c r="L496" s="102">
        <v>23.8</v>
      </c>
      <c r="M496" s="102">
        <v>6.72</v>
      </c>
      <c r="X496" s="1"/>
      <c r="Y496" s="1"/>
      <c r="Z496" s="1"/>
    </row>
    <row r="497" spans="1:26" s="102" customFormat="1">
      <c r="A497" s="103">
        <v>44397</v>
      </c>
      <c r="B497" s="102" t="s">
        <v>237</v>
      </c>
      <c r="C497" s="102" t="s">
        <v>152</v>
      </c>
      <c r="D497" s="102" t="s">
        <v>162</v>
      </c>
      <c r="E497" s="102" t="s">
        <v>166</v>
      </c>
      <c r="F497" s="102">
        <v>15</v>
      </c>
      <c r="G497" s="102">
        <v>1170</v>
      </c>
      <c r="H497" s="102">
        <v>1.34</v>
      </c>
      <c r="I497" s="106">
        <f t="shared" si="67"/>
        <v>0.32941176470588218</v>
      </c>
      <c r="J497" s="106">
        <f t="shared" si="68"/>
        <v>1.9764705882352931</v>
      </c>
      <c r="K497" s="102">
        <v>1.51</v>
      </c>
      <c r="L497" s="102">
        <v>23.8</v>
      </c>
      <c r="M497" s="102">
        <v>6.72</v>
      </c>
      <c r="X497" s="1"/>
      <c r="Y497" s="1"/>
      <c r="Z497" s="1"/>
    </row>
    <row r="498" spans="1:26" s="102" customFormat="1">
      <c r="A498" s="103">
        <v>44397</v>
      </c>
      <c r="B498" s="104" t="s">
        <v>238</v>
      </c>
      <c r="C498" s="102" t="s">
        <v>153</v>
      </c>
      <c r="D498" s="102" t="s">
        <v>163</v>
      </c>
      <c r="E498" s="102" t="s">
        <v>167</v>
      </c>
      <c r="F498" s="102">
        <v>15</v>
      </c>
      <c r="G498" s="102">
        <v>560</v>
      </c>
      <c r="H498" s="102">
        <v>1.64</v>
      </c>
      <c r="I498" s="107">
        <v>0</v>
      </c>
      <c r="J498" s="102">
        <f>I498*3</f>
        <v>0</v>
      </c>
      <c r="K498" s="102">
        <v>1.64</v>
      </c>
      <c r="L498" s="102">
        <v>25.1</v>
      </c>
      <c r="M498" s="102">
        <v>7.19</v>
      </c>
      <c r="X498" s="1"/>
      <c r="Y498" s="1"/>
      <c r="Z498" s="1"/>
    </row>
    <row r="499" spans="1:26" s="102" customFormat="1">
      <c r="A499" s="103">
        <v>44397</v>
      </c>
      <c r="B499" s="104" t="s">
        <v>239</v>
      </c>
      <c r="C499" s="102" t="s">
        <v>153</v>
      </c>
      <c r="D499" s="102" t="s">
        <v>163</v>
      </c>
      <c r="E499" s="102" t="s">
        <v>167</v>
      </c>
      <c r="F499" s="102">
        <v>15</v>
      </c>
      <c r="G499" s="102">
        <v>560</v>
      </c>
      <c r="H499" s="102">
        <v>1.64</v>
      </c>
      <c r="I499" s="107">
        <v>0</v>
      </c>
      <c r="J499" s="102">
        <f t="shared" ref="J499:J505" si="69">I499*3</f>
        <v>0</v>
      </c>
      <c r="K499" s="102">
        <v>1.64</v>
      </c>
      <c r="L499" s="102">
        <v>25.1</v>
      </c>
      <c r="M499" s="102">
        <v>7.19</v>
      </c>
      <c r="X499" s="1"/>
      <c r="Y499" s="1"/>
      <c r="Z499" s="1"/>
    </row>
    <row r="500" spans="1:26" s="102" customFormat="1">
      <c r="A500" s="103">
        <v>44397</v>
      </c>
      <c r="B500" s="102" t="s">
        <v>240</v>
      </c>
      <c r="C500" s="102" t="s">
        <v>152</v>
      </c>
      <c r="D500" s="102" t="s">
        <v>163</v>
      </c>
      <c r="E500" s="102" t="s">
        <v>167</v>
      </c>
      <c r="F500" s="102">
        <v>15</v>
      </c>
      <c r="G500" s="102">
        <v>560</v>
      </c>
      <c r="H500" s="102">
        <v>1.64</v>
      </c>
      <c r="I500" s="107">
        <v>0</v>
      </c>
      <c r="J500" s="102">
        <f t="shared" si="69"/>
        <v>0</v>
      </c>
      <c r="K500" s="102">
        <v>1.64</v>
      </c>
      <c r="L500" s="102">
        <v>25.1</v>
      </c>
      <c r="M500" s="102">
        <v>7.19</v>
      </c>
      <c r="X500" s="1"/>
      <c r="Y500" s="1"/>
      <c r="Z500" s="1"/>
    </row>
    <row r="501" spans="1:26" s="102" customFormat="1">
      <c r="A501" s="103">
        <v>44397</v>
      </c>
      <c r="B501" s="102" t="s">
        <v>241</v>
      </c>
      <c r="C501" s="102" t="s">
        <v>152</v>
      </c>
      <c r="D501" s="102" t="s">
        <v>163</v>
      </c>
      <c r="E501" s="102" t="s">
        <v>167</v>
      </c>
      <c r="F501" s="102">
        <v>15</v>
      </c>
      <c r="G501" s="102">
        <v>560</v>
      </c>
      <c r="H501" s="102">
        <v>1.64</v>
      </c>
      <c r="I501" s="107">
        <v>0</v>
      </c>
      <c r="J501" s="102">
        <f t="shared" si="69"/>
        <v>0</v>
      </c>
      <c r="K501" s="102">
        <v>1.64</v>
      </c>
      <c r="L501" s="102">
        <v>25.1</v>
      </c>
      <c r="M501" s="102">
        <v>7.19</v>
      </c>
      <c r="X501" s="1"/>
      <c r="Y501" s="1"/>
      <c r="Z501" s="1"/>
    </row>
    <row r="502" spans="1:26" s="102" customFormat="1">
      <c r="A502" s="103">
        <v>44397</v>
      </c>
      <c r="B502" s="102" t="s">
        <v>242</v>
      </c>
      <c r="C502" s="102" t="s">
        <v>152</v>
      </c>
      <c r="D502" s="102" t="s">
        <v>163</v>
      </c>
      <c r="E502" s="102" t="s">
        <v>167</v>
      </c>
      <c r="F502" s="102">
        <v>15</v>
      </c>
      <c r="G502" s="102">
        <v>610</v>
      </c>
      <c r="H502" s="102">
        <v>1.34</v>
      </c>
      <c r="I502" s="106">
        <f>((1.5-H502)*4/(1.5-0.65))</f>
        <v>0.75294117647058789</v>
      </c>
      <c r="J502" s="106">
        <f t="shared" si="69"/>
        <v>2.2588235294117638</v>
      </c>
      <c r="K502" s="102">
        <v>1.57</v>
      </c>
      <c r="L502" s="102">
        <v>24.6</v>
      </c>
      <c r="M502" s="102">
        <v>7.25</v>
      </c>
      <c r="X502" s="1"/>
      <c r="Y502" s="1"/>
      <c r="Z502" s="1"/>
    </row>
    <row r="503" spans="1:26" s="102" customFormat="1">
      <c r="A503" s="103">
        <v>44397</v>
      </c>
      <c r="B503" s="102" t="s">
        <v>243</v>
      </c>
      <c r="C503" s="102" t="s">
        <v>152</v>
      </c>
      <c r="D503" s="102" t="s">
        <v>163</v>
      </c>
      <c r="E503" s="102" t="s">
        <v>167</v>
      </c>
      <c r="F503" s="102">
        <v>15</v>
      </c>
      <c r="G503" s="102">
        <v>610</v>
      </c>
      <c r="H503" s="102">
        <v>1.34</v>
      </c>
      <c r="I503" s="106">
        <f t="shared" ref="I503:I505" si="70">((1.5-H503)*4/(1.5-0.65))</f>
        <v>0.75294117647058789</v>
      </c>
      <c r="J503" s="106">
        <f t="shared" si="69"/>
        <v>2.2588235294117638</v>
      </c>
      <c r="K503" s="102">
        <v>1.57</v>
      </c>
      <c r="L503" s="102">
        <v>24.6</v>
      </c>
      <c r="M503" s="102">
        <v>7.25</v>
      </c>
      <c r="X503" s="1"/>
      <c r="Y503" s="1"/>
      <c r="Z503" s="1"/>
    </row>
    <row r="504" spans="1:26" s="102" customFormat="1">
      <c r="A504" s="103">
        <v>44397</v>
      </c>
      <c r="B504" s="104" t="s">
        <v>244</v>
      </c>
      <c r="C504" s="102" t="s">
        <v>153</v>
      </c>
      <c r="D504" s="102" t="s">
        <v>163</v>
      </c>
      <c r="E504" s="102" t="s">
        <v>167</v>
      </c>
      <c r="F504" s="102">
        <v>15</v>
      </c>
      <c r="G504" s="102">
        <v>610</v>
      </c>
      <c r="H504" s="102">
        <v>1.34</v>
      </c>
      <c r="I504" s="106">
        <f t="shared" si="70"/>
        <v>0.75294117647058789</v>
      </c>
      <c r="J504" s="106">
        <f t="shared" si="69"/>
        <v>2.2588235294117638</v>
      </c>
      <c r="K504" s="102">
        <v>1.57</v>
      </c>
      <c r="L504" s="102">
        <v>24.6</v>
      </c>
      <c r="M504" s="102">
        <v>7.25</v>
      </c>
      <c r="X504" s="1"/>
      <c r="Y504" s="1"/>
      <c r="Z504" s="1"/>
    </row>
    <row r="505" spans="1:26" s="102" customFormat="1">
      <c r="A505" s="103">
        <v>44397</v>
      </c>
      <c r="B505" s="104" t="s">
        <v>245</v>
      </c>
      <c r="C505" s="102" t="s">
        <v>153</v>
      </c>
      <c r="D505" s="102" t="s">
        <v>163</v>
      </c>
      <c r="E505" s="102" t="s">
        <v>167</v>
      </c>
      <c r="F505" s="102">
        <v>15</v>
      </c>
      <c r="G505" s="102">
        <v>610</v>
      </c>
      <c r="H505" s="102">
        <v>1.34</v>
      </c>
      <c r="I505" s="106">
        <f t="shared" si="70"/>
        <v>0.75294117647058789</v>
      </c>
      <c r="J505" s="106">
        <f t="shared" si="69"/>
        <v>2.2588235294117638</v>
      </c>
      <c r="K505" s="102">
        <v>1.57</v>
      </c>
      <c r="L505" s="102">
        <v>24.6</v>
      </c>
      <c r="M505" s="102">
        <v>7.25</v>
      </c>
      <c r="X505" s="1"/>
      <c r="Y505" s="1"/>
      <c r="Z505" s="1"/>
    </row>
    <row r="506" spans="1:26" s="102" customFormat="1">
      <c r="A506" s="103">
        <v>44397</v>
      </c>
      <c r="B506" s="102" t="s">
        <v>197</v>
      </c>
      <c r="C506" s="102" t="s">
        <v>152</v>
      </c>
      <c r="D506" s="102" t="s">
        <v>161</v>
      </c>
      <c r="E506" s="102" t="s">
        <v>166</v>
      </c>
      <c r="F506" s="102">
        <v>15</v>
      </c>
      <c r="G506" s="102">
        <v>1235</v>
      </c>
      <c r="H506" s="102">
        <v>1.49</v>
      </c>
      <c r="I506" s="102">
        <v>0</v>
      </c>
      <c r="J506" s="102">
        <v>0</v>
      </c>
      <c r="K506" s="102">
        <v>1.49</v>
      </c>
      <c r="L506" s="102">
        <v>24.2</v>
      </c>
      <c r="M506" s="102">
        <v>7.37</v>
      </c>
      <c r="X506" s="1"/>
      <c r="Y506" s="1"/>
      <c r="Z506" s="1"/>
    </row>
    <row r="507" spans="1:26" s="102" customFormat="1">
      <c r="A507" s="103">
        <v>44397</v>
      </c>
      <c r="B507" s="102" t="s">
        <v>198</v>
      </c>
      <c r="C507" s="102" t="s">
        <v>152</v>
      </c>
      <c r="D507" s="102" t="s">
        <v>161</v>
      </c>
      <c r="E507" s="102" t="s">
        <v>166</v>
      </c>
      <c r="F507" s="102">
        <v>15</v>
      </c>
      <c r="G507" s="102">
        <v>1235</v>
      </c>
      <c r="H507" s="102">
        <v>1.49</v>
      </c>
      <c r="I507" s="102">
        <v>0</v>
      </c>
      <c r="J507" s="102">
        <v>0</v>
      </c>
      <c r="K507" s="102">
        <v>1.49</v>
      </c>
      <c r="L507" s="102">
        <v>24.2</v>
      </c>
      <c r="M507" s="102">
        <v>7.37</v>
      </c>
      <c r="X507" s="1"/>
      <c r="Y507" s="1"/>
      <c r="Z507" s="1"/>
    </row>
    <row r="508" spans="1:26" s="102" customFormat="1">
      <c r="A508" s="103">
        <v>44397</v>
      </c>
      <c r="B508" s="1" t="s">
        <v>199</v>
      </c>
      <c r="C508" s="102" t="s">
        <v>153</v>
      </c>
      <c r="D508" s="102" t="s">
        <v>161</v>
      </c>
      <c r="E508" s="102" t="s">
        <v>166</v>
      </c>
      <c r="F508" s="102">
        <v>15</v>
      </c>
      <c r="G508" s="102">
        <v>1235</v>
      </c>
      <c r="H508" s="102">
        <v>1.49</v>
      </c>
      <c r="I508" s="102">
        <v>0</v>
      </c>
      <c r="J508" s="102">
        <v>0</v>
      </c>
      <c r="K508" s="102">
        <v>1.49</v>
      </c>
      <c r="L508" s="102">
        <v>24.2</v>
      </c>
      <c r="M508" s="102">
        <v>7.37</v>
      </c>
      <c r="X508" s="1"/>
      <c r="Y508" s="1"/>
      <c r="Z508" s="1"/>
    </row>
    <row r="509" spans="1:26" s="102" customFormat="1">
      <c r="A509" s="103">
        <v>44397</v>
      </c>
      <c r="B509" s="1" t="s">
        <v>200</v>
      </c>
      <c r="C509" s="102" t="s">
        <v>153</v>
      </c>
      <c r="D509" s="102" t="s">
        <v>161</v>
      </c>
      <c r="E509" s="102" t="s">
        <v>166</v>
      </c>
      <c r="F509" s="102">
        <v>15</v>
      </c>
      <c r="G509" s="102">
        <v>1235</v>
      </c>
      <c r="H509" s="102">
        <v>1.49</v>
      </c>
      <c r="I509" s="102">
        <v>0</v>
      </c>
      <c r="J509" s="102">
        <v>0</v>
      </c>
      <c r="K509" s="102">
        <v>1.49</v>
      </c>
      <c r="L509" s="102">
        <v>24.2</v>
      </c>
      <c r="M509" s="102">
        <v>7.37</v>
      </c>
      <c r="X509" s="1"/>
      <c r="Y509" s="1"/>
      <c r="Z509" s="1"/>
    </row>
    <row r="510" spans="1:26" s="102" customFormat="1">
      <c r="A510" s="103">
        <v>44397</v>
      </c>
      <c r="B510" s="1" t="s">
        <v>201</v>
      </c>
      <c r="C510" s="102" t="s">
        <v>153</v>
      </c>
      <c r="D510" s="102" t="s">
        <v>161</v>
      </c>
      <c r="E510" s="102" t="s">
        <v>166</v>
      </c>
      <c r="F510" s="102">
        <v>15</v>
      </c>
      <c r="G510" s="102">
        <v>1235</v>
      </c>
      <c r="H510" s="102">
        <v>1.49</v>
      </c>
      <c r="I510" s="102">
        <v>0</v>
      </c>
      <c r="J510" s="102">
        <v>0</v>
      </c>
      <c r="K510" s="102">
        <v>1.49</v>
      </c>
      <c r="L510" s="102">
        <v>24.2</v>
      </c>
      <c r="M510" s="102">
        <v>7.37</v>
      </c>
      <c r="X510" s="1"/>
      <c r="Y510" s="1"/>
      <c r="Z510" s="1"/>
    </row>
    <row r="511" spans="1:26" s="102" customFormat="1">
      <c r="A511" s="103">
        <v>44397</v>
      </c>
      <c r="B511" s="1" t="s">
        <v>202</v>
      </c>
      <c r="C511" s="102" t="s">
        <v>153</v>
      </c>
      <c r="D511" s="102" t="s">
        <v>161</v>
      </c>
      <c r="E511" s="102" t="s">
        <v>166</v>
      </c>
      <c r="F511" s="102">
        <v>15</v>
      </c>
      <c r="G511" s="102">
        <v>1235</v>
      </c>
      <c r="H511" s="102">
        <v>1.49</v>
      </c>
      <c r="I511" s="102">
        <v>0</v>
      </c>
      <c r="J511" s="102">
        <v>0</v>
      </c>
      <c r="K511" s="102">
        <v>1.49</v>
      </c>
      <c r="L511" s="102">
        <v>24.2</v>
      </c>
      <c r="M511" s="102">
        <v>7.37</v>
      </c>
      <c r="X511" s="1"/>
      <c r="Y511" s="1"/>
      <c r="Z511" s="1"/>
    </row>
    <row r="512" spans="1:26" s="102" customFormat="1">
      <c r="A512" s="103">
        <v>44397</v>
      </c>
      <c r="B512" s="102" t="s">
        <v>203</v>
      </c>
      <c r="C512" s="102" t="s">
        <v>152</v>
      </c>
      <c r="D512" s="102" t="s">
        <v>161</v>
      </c>
      <c r="E512" s="102" t="s">
        <v>166</v>
      </c>
      <c r="F512" s="102">
        <v>15</v>
      </c>
      <c r="G512" s="102">
        <v>1235</v>
      </c>
      <c r="H512" s="102">
        <v>1.49</v>
      </c>
      <c r="I512" s="102">
        <v>0</v>
      </c>
      <c r="J512" s="102">
        <v>0</v>
      </c>
      <c r="K512" s="102">
        <v>1.49</v>
      </c>
      <c r="L512" s="102">
        <v>24.2</v>
      </c>
      <c r="M512" s="102">
        <v>7.37</v>
      </c>
      <c r="X512" s="1"/>
      <c r="Y512" s="1"/>
      <c r="Z512" s="1"/>
    </row>
    <row r="513" spans="1:26" s="102" customFormat="1">
      <c r="A513" s="103">
        <v>44397</v>
      </c>
      <c r="B513" s="102" t="s">
        <v>204</v>
      </c>
      <c r="C513" s="102" t="s">
        <v>152</v>
      </c>
      <c r="D513" s="102" t="s">
        <v>161</v>
      </c>
      <c r="E513" s="102" t="s">
        <v>166</v>
      </c>
      <c r="F513" s="102">
        <v>15</v>
      </c>
      <c r="G513" s="102">
        <v>1235</v>
      </c>
      <c r="H513" s="102">
        <v>1.49</v>
      </c>
      <c r="I513" s="102">
        <v>0</v>
      </c>
      <c r="J513" s="102">
        <v>0</v>
      </c>
      <c r="K513" s="102">
        <v>1.49</v>
      </c>
      <c r="L513" s="102">
        <v>24.2</v>
      </c>
      <c r="M513" s="102">
        <v>7.37</v>
      </c>
      <c r="X513" s="1"/>
      <c r="Y513" s="1"/>
      <c r="Z513" s="1"/>
    </row>
    <row r="514" spans="1:26" s="102" customFormat="1">
      <c r="A514" s="103">
        <v>44397</v>
      </c>
      <c r="B514" s="104" t="s">
        <v>205</v>
      </c>
      <c r="C514" s="102" t="s">
        <v>153</v>
      </c>
      <c r="D514" s="102" t="s">
        <v>162</v>
      </c>
      <c r="E514" s="102" t="s">
        <v>167</v>
      </c>
      <c r="F514" s="102">
        <v>15</v>
      </c>
      <c r="G514" s="102">
        <v>575</v>
      </c>
      <c r="H514" s="102">
        <v>1.55</v>
      </c>
      <c r="I514" s="107">
        <v>0</v>
      </c>
      <c r="J514" s="102">
        <f>I514*3</f>
        <v>0</v>
      </c>
      <c r="K514" s="102">
        <v>1.55</v>
      </c>
      <c r="L514" s="102">
        <v>23.3</v>
      </c>
      <c r="M514" s="102">
        <v>7.2</v>
      </c>
      <c r="X514" s="1"/>
      <c r="Y514" s="1"/>
      <c r="Z514" s="1"/>
    </row>
    <row r="515" spans="1:26" s="102" customFormat="1">
      <c r="A515" s="103">
        <v>44397</v>
      </c>
      <c r="B515" s="104" t="s">
        <v>206</v>
      </c>
      <c r="C515" s="102" t="s">
        <v>153</v>
      </c>
      <c r="D515" s="102" t="s">
        <v>162</v>
      </c>
      <c r="E515" s="102" t="s">
        <v>167</v>
      </c>
      <c r="F515" s="102">
        <v>15</v>
      </c>
      <c r="G515" s="102">
        <v>575</v>
      </c>
      <c r="H515" s="102">
        <v>1.55</v>
      </c>
      <c r="I515" s="115">
        <v>0</v>
      </c>
      <c r="J515" s="102">
        <f t="shared" ref="J515:J517" si="71">I515*3</f>
        <v>0</v>
      </c>
      <c r="K515" s="102">
        <v>1.55</v>
      </c>
      <c r="L515" s="102">
        <v>23.3</v>
      </c>
      <c r="M515" s="102">
        <v>7.2</v>
      </c>
      <c r="X515" s="1"/>
      <c r="Y515" s="1"/>
      <c r="Z515" s="1"/>
    </row>
    <row r="516" spans="1:26" s="102" customFormat="1">
      <c r="A516" s="103">
        <v>44397</v>
      </c>
      <c r="B516" s="102" t="s">
        <v>207</v>
      </c>
      <c r="C516" s="102" t="s">
        <v>152</v>
      </c>
      <c r="D516" s="102" t="s">
        <v>162</v>
      </c>
      <c r="E516" s="102" t="s">
        <v>167</v>
      </c>
      <c r="F516" s="102">
        <v>15</v>
      </c>
      <c r="G516" s="102">
        <v>575</v>
      </c>
      <c r="H516" s="102">
        <v>1.55</v>
      </c>
      <c r="I516" s="107">
        <v>0</v>
      </c>
      <c r="J516" s="102">
        <f t="shared" si="71"/>
        <v>0</v>
      </c>
      <c r="K516" s="102">
        <v>1.55</v>
      </c>
      <c r="L516" s="102">
        <v>23.3</v>
      </c>
      <c r="M516" s="102">
        <v>7.2</v>
      </c>
      <c r="X516" s="1"/>
      <c r="Y516" s="1"/>
      <c r="Z516" s="1"/>
    </row>
    <row r="517" spans="1:26" s="102" customFormat="1">
      <c r="A517" s="103">
        <v>44397</v>
      </c>
      <c r="B517" s="102" t="s">
        <v>208</v>
      </c>
      <c r="C517" s="102" t="s">
        <v>152</v>
      </c>
      <c r="D517" s="102" t="s">
        <v>162</v>
      </c>
      <c r="E517" s="102" t="s">
        <v>167</v>
      </c>
      <c r="F517" s="102">
        <v>15</v>
      </c>
      <c r="G517" s="102">
        <v>575</v>
      </c>
      <c r="H517" s="102">
        <v>1.55</v>
      </c>
      <c r="I517" s="107">
        <v>0</v>
      </c>
      <c r="J517" s="102">
        <f t="shared" si="71"/>
        <v>0</v>
      </c>
      <c r="K517" s="102">
        <v>1.55</v>
      </c>
      <c r="L517" s="102">
        <v>23.3</v>
      </c>
      <c r="M517" s="102">
        <v>7.2</v>
      </c>
      <c r="X517" s="1"/>
      <c r="Y517" s="1"/>
      <c r="Z517" s="1"/>
    </row>
    <row r="518" spans="1:26" s="102" customFormat="1">
      <c r="A518" s="103">
        <v>44397</v>
      </c>
      <c r="B518" s="102" t="s">
        <v>209</v>
      </c>
      <c r="C518" s="102" t="s">
        <v>152</v>
      </c>
      <c r="D518" s="102" t="s">
        <v>162</v>
      </c>
      <c r="E518" s="102" t="s">
        <v>167</v>
      </c>
      <c r="F518" s="102">
        <v>15</v>
      </c>
      <c r="G518" s="102">
        <v>545</v>
      </c>
      <c r="H518" s="102">
        <v>1.52</v>
      </c>
      <c r="I518" s="107">
        <f t="shared" ref="I518:I521" si="72">((1.5-H518)*1.75/(1.5-0.65))</f>
        <v>-4.1176470588235335E-2</v>
      </c>
      <c r="J518" s="102">
        <v>0</v>
      </c>
      <c r="K518" s="102">
        <v>1.52</v>
      </c>
      <c r="L518" s="102">
        <v>23.4</v>
      </c>
      <c r="M518" s="102">
        <v>7.06</v>
      </c>
      <c r="X518" s="1"/>
      <c r="Y518" s="1"/>
      <c r="Z518" s="1"/>
    </row>
    <row r="519" spans="1:26" s="102" customFormat="1">
      <c r="A519" s="103">
        <v>44397</v>
      </c>
      <c r="B519" s="102" t="s">
        <v>210</v>
      </c>
      <c r="C519" s="102" t="s">
        <v>152</v>
      </c>
      <c r="D519" s="102" t="s">
        <v>162</v>
      </c>
      <c r="E519" s="102" t="s">
        <v>167</v>
      </c>
      <c r="F519" s="102">
        <v>15</v>
      </c>
      <c r="G519" s="102">
        <v>545</v>
      </c>
      <c r="H519" s="102">
        <v>1.52</v>
      </c>
      <c r="I519" s="107">
        <f t="shared" si="72"/>
        <v>-4.1176470588235335E-2</v>
      </c>
      <c r="J519" s="102">
        <v>0</v>
      </c>
      <c r="K519" s="102">
        <v>1.52</v>
      </c>
      <c r="L519" s="102">
        <v>23.4</v>
      </c>
      <c r="M519" s="102">
        <v>7.06</v>
      </c>
      <c r="X519" s="1"/>
      <c r="Y519" s="1"/>
      <c r="Z519" s="1"/>
    </row>
    <row r="520" spans="1:26" s="102" customFormat="1">
      <c r="A520" s="103">
        <v>44397</v>
      </c>
      <c r="B520" s="104" t="s">
        <v>211</v>
      </c>
      <c r="C520" s="102" t="s">
        <v>153</v>
      </c>
      <c r="D520" s="102" t="s">
        <v>162</v>
      </c>
      <c r="E520" s="102" t="s">
        <v>167</v>
      </c>
      <c r="F520" s="102">
        <v>15</v>
      </c>
      <c r="G520" s="102">
        <v>545</v>
      </c>
      <c r="H520" s="102">
        <v>1.52</v>
      </c>
      <c r="I520" s="107">
        <f t="shared" si="72"/>
        <v>-4.1176470588235335E-2</v>
      </c>
      <c r="J520" s="102">
        <v>0</v>
      </c>
      <c r="K520" s="102">
        <v>1.52</v>
      </c>
      <c r="L520" s="102">
        <v>23.4</v>
      </c>
      <c r="M520" s="102">
        <v>7.06</v>
      </c>
      <c r="X520" s="1"/>
      <c r="Y520" s="1"/>
      <c r="Z520" s="1"/>
    </row>
    <row r="521" spans="1:26" s="102" customFormat="1">
      <c r="A521" s="103">
        <v>44397</v>
      </c>
      <c r="B521" s="104" t="s">
        <v>212</v>
      </c>
      <c r="C521" s="102" t="s">
        <v>153</v>
      </c>
      <c r="D521" s="102" t="s">
        <v>162</v>
      </c>
      <c r="E521" s="102" t="s">
        <v>167</v>
      </c>
      <c r="F521" s="102">
        <v>15</v>
      </c>
      <c r="G521" s="102">
        <v>545</v>
      </c>
      <c r="H521" s="102">
        <v>1.52</v>
      </c>
      <c r="I521" s="107">
        <f t="shared" si="72"/>
        <v>-4.1176470588235335E-2</v>
      </c>
      <c r="J521" s="102">
        <v>0</v>
      </c>
      <c r="K521" s="102">
        <v>1.52</v>
      </c>
      <c r="L521" s="102">
        <v>23.4</v>
      </c>
      <c r="M521" s="102">
        <v>7.06</v>
      </c>
      <c r="X521" s="1"/>
      <c r="Y521" s="1"/>
      <c r="Z521" s="1"/>
    </row>
    <row r="522" spans="1:26" s="102" customFormat="1">
      <c r="A522" s="103">
        <v>44397</v>
      </c>
      <c r="B522" s="102" t="s">
        <v>213</v>
      </c>
      <c r="C522" s="102" t="s">
        <v>152</v>
      </c>
      <c r="D522" s="102" t="s">
        <v>163</v>
      </c>
      <c r="E522" s="102" t="s">
        <v>166</v>
      </c>
      <c r="F522" s="102">
        <v>15</v>
      </c>
      <c r="G522" s="102">
        <v>1080</v>
      </c>
      <c r="H522" s="102">
        <v>1.55</v>
      </c>
      <c r="I522" s="107">
        <v>0</v>
      </c>
      <c r="J522" s="107">
        <v>0</v>
      </c>
      <c r="K522" s="102">
        <v>1.55</v>
      </c>
      <c r="L522" s="102">
        <v>23.6</v>
      </c>
      <c r="M522" s="102">
        <v>7.35</v>
      </c>
      <c r="X522" s="1"/>
      <c r="Y522" s="1"/>
      <c r="Z522" s="1"/>
    </row>
    <row r="523" spans="1:26" s="102" customFormat="1">
      <c r="A523" s="103">
        <v>44397</v>
      </c>
      <c r="B523" s="102" t="s">
        <v>214</v>
      </c>
      <c r="C523" s="102" t="s">
        <v>152</v>
      </c>
      <c r="D523" s="102" t="s">
        <v>163</v>
      </c>
      <c r="E523" s="102" t="s">
        <v>166</v>
      </c>
      <c r="F523" s="102">
        <v>15</v>
      </c>
      <c r="G523" s="102">
        <v>1080</v>
      </c>
      <c r="H523" s="102">
        <v>1.55</v>
      </c>
      <c r="I523" s="107">
        <v>0</v>
      </c>
      <c r="J523" s="107">
        <v>0</v>
      </c>
      <c r="K523" s="102">
        <v>1.55</v>
      </c>
      <c r="L523" s="102">
        <v>23.6</v>
      </c>
      <c r="M523" s="102">
        <v>7.35</v>
      </c>
      <c r="X523" s="1"/>
      <c r="Y523" s="1"/>
      <c r="Z523" s="1"/>
    </row>
    <row r="524" spans="1:26" s="102" customFormat="1">
      <c r="A524" s="103">
        <v>44397</v>
      </c>
      <c r="B524" s="104" t="s">
        <v>215</v>
      </c>
      <c r="C524" s="102" t="s">
        <v>153</v>
      </c>
      <c r="D524" s="102" t="s">
        <v>163</v>
      </c>
      <c r="E524" s="102" t="s">
        <v>166</v>
      </c>
      <c r="F524" s="102">
        <v>15</v>
      </c>
      <c r="G524" s="102">
        <v>1080</v>
      </c>
      <c r="H524" s="102">
        <v>1.55</v>
      </c>
      <c r="I524" s="107">
        <v>0</v>
      </c>
      <c r="J524" s="107">
        <v>0</v>
      </c>
      <c r="K524" s="102">
        <v>1.55</v>
      </c>
      <c r="L524" s="102">
        <v>23.6</v>
      </c>
      <c r="M524" s="102">
        <v>7.35</v>
      </c>
      <c r="X524" s="1"/>
      <c r="Y524" s="1"/>
      <c r="Z524" s="1"/>
    </row>
    <row r="525" spans="1:26" s="102" customFormat="1">
      <c r="A525" s="103">
        <v>44397</v>
      </c>
      <c r="B525" s="104" t="s">
        <v>216</v>
      </c>
      <c r="C525" s="102" t="s">
        <v>153</v>
      </c>
      <c r="D525" s="102" t="s">
        <v>163</v>
      </c>
      <c r="E525" s="102" t="s">
        <v>166</v>
      </c>
      <c r="F525" s="102">
        <v>15</v>
      </c>
      <c r="G525" s="102">
        <v>1080</v>
      </c>
      <c r="H525" s="102">
        <v>1.55</v>
      </c>
      <c r="I525" s="107">
        <v>0</v>
      </c>
      <c r="J525" s="107">
        <v>0</v>
      </c>
      <c r="K525" s="102">
        <v>1.55</v>
      </c>
      <c r="L525" s="102">
        <v>23.6</v>
      </c>
      <c r="M525" s="102">
        <v>7.35</v>
      </c>
      <c r="X525" s="1"/>
      <c r="Y525" s="1"/>
      <c r="Z525" s="1"/>
    </row>
    <row r="526" spans="1:26" s="102" customFormat="1">
      <c r="A526" s="103">
        <v>44397</v>
      </c>
      <c r="B526" s="104" t="s">
        <v>217</v>
      </c>
      <c r="C526" s="102" t="s">
        <v>153</v>
      </c>
      <c r="D526" s="102" t="s">
        <v>163</v>
      </c>
      <c r="E526" s="102" t="s">
        <v>166</v>
      </c>
      <c r="F526" s="102">
        <v>15</v>
      </c>
      <c r="G526" s="102">
        <v>1080</v>
      </c>
      <c r="H526" s="102">
        <v>1.55</v>
      </c>
      <c r="I526" s="107">
        <v>0</v>
      </c>
      <c r="J526" s="107">
        <v>0</v>
      </c>
      <c r="K526" s="102">
        <v>1.55</v>
      </c>
      <c r="L526" s="102">
        <v>23.6</v>
      </c>
      <c r="M526" s="102">
        <v>7.35</v>
      </c>
      <c r="X526" s="1"/>
      <c r="Y526" s="1"/>
      <c r="Z526" s="1"/>
    </row>
    <row r="527" spans="1:26" s="102" customFormat="1">
      <c r="A527" s="103">
        <v>44397</v>
      </c>
      <c r="B527" s="104" t="s">
        <v>218</v>
      </c>
      <c r="C527" s="102" t="s">
        <v>153</v>
      </c>
      <c r="D527" s="102" t="s">
        <v>163</v>
      </c>
      <c r="E527" s="102" t="s">
        <v>166</v>
      </c>
      <c r="F527" s="102">
        <v>15</v>
      </c>
      <c r="G527" s="102">
        <v>1080</v>
      </c>
      <c r="H527" s="102">
        <v>1.55</v>
      </c>
      <c r="I527" s="107">
        <v>0</v>
      </c>
      <c r="J527" s="107">
        <v>0</v>
      </c>
      <c r="K527" s="102">
        <v>1.55</v>
      </c>
      <c r="L527" s="102">
        <v>23.6</v>
      </c>
      <c r="M527" s="102">
        <v>7.35</v>
      </c>
      <c r="X527" s="1"/>
      <c r="Y527" s="1"/>
      <c r="Z527" s="1"/>
    </row>
    <row r="528" spans="1:26" s="102" customFormat="1">
      <c r="A528" s="103">
        <v>44397</v>
      </c>
      <c r="B528" s="102" t="s">
        <v>219</v>
      </c>
      <c r="C528" s="102" t="s">
        <v>152</v>
      </c>
      <c r="D528" s="102" t="s">
        <v>163</v>
      </c>
      <c r="E528" s="102" t="s">
        <v>166</v>
      </c>
      <c r="F528" s="102">
        <v>15</v>
      </c>
      <c r="G528" s="102">
        <v>1080</v>
      </c>
      <c r="H528" s="102">
        <v>1.55</v>
      </c>
      <c r="I528" s="107">
        <v>0</v>
      </c>
      <c r="J528" s="107">
        <v>0</v>
      </c>
      <c r="K528" s="102">
        <v>1.55</v>
      </c>
      <c r="L528" s="102">
        <v>23.6</v>
      </c>
      <c r="M528" s="102">
        <v>7.35</v>
      </c>
      <c r="X528" s="1"/>
      <c r="Y528" s="1"/>
      <c r="Z528" s="1"/>
    </row>
    <row r="529" spans="1:26" s="102" customFormat="1">
      <c r="A529" s="103">
        <v>44397</v>
      </c>
      <c r="B529" s="102" t="s">
        <v>220</v>
      </c>
      <c r="C529" s="102" t="s">
        <v>152</v>
      </c>
      <c r="D529" s="102" t="s">
        <v>163</v>
      </c>
      <c r="E529" s="102" t="s">
        <v>166</v>
      </c>
      <c r="F529" s="102">
        <v>15</v>
      </c>
      <c r="G529" s="102">
        <v>1080</v>
      </c>
      <c r="H529" s="102">
        <v>1.55</v>
      </c>
      <c r="I529" s="107">
        <v>0</v>
      </c>
      <c r="J529" s="107">
        <v>0</v>
      </c>
      <c r="K529" s="102">
        <v>1.55</v>
      </c>
      <c r="L529" s="102">
        <v>23.6</v>
      </c>
      <c r="M529" s="102">
        <v>7.35</v>
      </c>
      <c r="X529" s="1"/>
      <c r="Y529" s="1"/>
      <c r="Z529" s="1"/>
    </row>
    <row r="530" spans="1:26" s="102" customFormat="1">
      <c r="A530" s="103">
        <v>44397</v>
      </c>
      <c r="B530" s="102" t="s">
        <v>288</v>
      </c>
      <c r="C530" s="102" t="s">
        <v>152</v>
      </c>
      <c r="D530" s="102" t="s">
        <v>162</v>
      </c>
      <c r="E530" s="102" t="s">
        <v>166</v>
      </c>
      <c r="F530" s="102">
        <v>15</v>
      </c>
      <c r="G530" s="102">
        <v>900</v>
      </c>
      <c r="H530" s="102">
        <v>1.6</v>
      </c>
      <c r="I530" s="107">
        <f t="shared" ref="I530:I537" si="73">((1.5-H530)*1.75/(1.5-0.65))</f>
        <v>-0.20588235294117666</v>
      </c>
      <c r="J530" s="102">
        <v>0</v>
      </c>
      <c r="K530" s="102">
        <v>1.6</v>
      </c>
      <c r="L530" s="102">
        <v>24</v>
      </c>
      <c r="M530" s="102">
        <v>7.1</v>
      </c>
      <c r="X530" s="1"/>
      <c r="Y530" s="1"/>
      <c r="Z530" s="1"/>
    </row>
    <row r="531" spans="1:26" s="102" customFormat="1">
      <c r="A531" s="103">
        <v>44397</v>
      </c>
      <c r="B531" s="102" t="s">
        <v>289</v>
      </c>
      <c r="C531" s="102" t="s">
        <v>152</v>
      </c>
      <c r="D531" s="102" t="s">
        <v>162</v>
      </c>
      <c r="E531" s="102" t="s">
        <v>166</v>
      </c>
      <c r="F531" s="102">
        <v>15</v>
      </c>
      <c r="G531" s="102">
        <v>900</v>
      </c>
      <c r="H531" s="102">
        <v>1.6</v>
      </c>
      <c r="I531" s="107">
        <f t="shared" si="73"/>
        <v>-0.20588235294117666</v>
      </c>
      <c r="J531" s="102">
        <v>0</v>
      </c>
      <c r="K531" s="102">
        <v>1.6</v>
      </c>
      <c r="L531" s="102">
        <v>24</v>
      </c>
      <c r="M531" s="102">
        <v>7.1</v>
      </c>
      <c r="X531" s="1"/>
      <c r="Y531" s="1"/>
      <c r="Z531" s="1"/>
    </row>
    <row r="532" spans="1:26" s="102" customFormat="1">
      <c r="A532" s="103">
        <v>44397</v>
      </c>
      <c r="B532" s="104" t="s">
        <v>286</v>
      </c>
      <c r="C532" s="102" t="s">
        <v>153</v>
      </c>
      <c r="D532" s="102" t="s">
        <v>162</v>
      </c>
      <c r="E532" s="102" t="s">
        <v>166</v>
      </c>
      <c r="F532" s="102">
        <v>15</v>
      </c>
      <c r="G532" s="102">
        <v>900</v>
      </c>
      <c r="H532" s="102">
        <v>1.6</v>
      </c>
      <c r="I532" s="107">
        <f t="shared" si="73"/>
        <v>-0.20588235294117666</v>
      </c>
      <c r="J532" s="102">
        <v>0</v>
      </c>
      <c r="K532" s="102">
        <v>1.6</v>
      </c>
      <c r="L532" s="102">
        <v>24</v>
      </c>
      <c r="M532" s="102">
        <v>7.1</v>
      </c>
      <c r="X532" s="1"/>
      <c r="Y532" s="1"/>
      <c r="Z532" s="1"/>
    </row>
    <row r="533" spans="1:26" s="102" customFormat="1">
      <c r="A533" s="103">
        <v>44397</v>
      </c>
      <c r="B533" s="104" t="s">
        <v>287</v>
      </c>
      <c r="C533" s="102" t="s">
        <v>153</v>
      </c>
      <c r="D533" s="102" t="s">
        <v>162</v>
      </c>
      <c r="E533" s="102" t="s">
        <v>166</v>
      </c>
      <c r="F533" s="102">
        <v>15</v>
      </c>
      <c r="G533" s="102">
        <v>900</v>
      </c>
      <c r="H533" s="102">
        <v>1.6</v>
      </c>
      <c r="I533" s="107">
        <f t="shared" si="73"/>
        <v>-0.20588235294117666</v>
      </c>
      <c r="J533" s="102">
        <v>0</v>
      </c>
      <c r="K533" s="102">
        <v>1.6</v>
      </c>
      <c r="L533" s="102">
        <v>24</v>
      </c>
      <c r="M533" s="102">
        <v>7.1</v>
      </c>
      <c r="X533" s="1"/>
      <c r="Y533" s="1"/>
      <c r="Z533" s="1"/>
    </row>
    <row r="534" spans="1:26" s="102" customFormat="1">
      <c r="A534" s="103">
        <v>44397</v>
      </c>
      <c r="B534" s="104" t="s">
        <v>292</v>
      </c>
      <c r="C534" s="102" t="s">
        <v>153</v>
      </c>
      <c r="D534" s="102" t="s">
        <v>162</v>
      </c>
      <c r="E534" s="102" t="s">
        <v>166</v>
      </c>
      <c r="F534" s="102">
        <v>15</v>
      </c>
      <c r="G534" s="102">
        <v>900</v>
      </c>
      <c r="H534" s="102">
        <v>1.6</v>
      </c>
      <c r="I534" s="107">
        <f t="shared" si="73"/>
        <v>-0.20588235294117666</v>
      </c>
      <c r="J534" s="102">
        <v>0</v>
      </c>
      <c r="K534" s="102">
        <v>1.6</v>
      </c>
      <c r="L534" s="102">
        <v>24</v>
      </c>
      <c r="M534" s="102">
        <v>7.1</v>
      </c>
      <c r="X534" s="1"/>
      <c r="Y534" s="1"/>
      <c r="Z534" s="1"/>
    </row>
    <row r="535" spans="1:26" s="102" customFormat="1">
      <c r="A535" s="103">
        <v>44397</v>
      </c>
      <c r="B535" s="104" t="s">
        <v>293</v>
      </c>
      <c r="C535" s="102" t="s">
        <v>153</v>
      </c>
      <c r="D535" s="102" t="s">
        <v>162</v>
      </c>
      <c r="E535" s="102" t="s">
        <v>166</v>
      </c>
      <c r="F535" s="102">
        <v>15</v>
      </c>
      <c r="G535" s="102">
        <v>900</v>
      </c>
      <c r="H535" s="102">
        <v>1.6</v>
      </c>
      <c r="I535" s="107">
        <f t="shared" si="73"/>
        <v>-0.20588235294117666</v>
      </c>
      <c r="J535" s="102">
        <v>0</v>
      </c>
      <c r="K535" s="102">
        <v>1.6</v>
      </c>
      <c r="L535" s="102">
        <v>24</v>
      </c>
      <c r="M535" s="102">
        <v>7.1</v>
      </c>
      <c r="X535" s="1"/>
      <c r="Y535" s="1"/>
      <c r="Z535" s="1"/>
    </row>
    <row r="536" spans="1:26" s="102" customFormat="1">
      <c r="A536" s="103">
        <v>44397</v>
      </c>
      <c r="B536" s="102" t="s">
        <v>290</v>
      </c>
      <c r="C536" s="102" t="s">
        <v>152</v>
      </c>
      <c r="D536" s="102" t="s">
        <v>162</v>
      </c>
      <c r="E536" s="102" t="s">
        <v>166</v>
      </c>
      <c r="F536" s="102">
        <v>15</v>
      </c>
      <c r="G536" s="102">
        <v>900</v>
      </c>
      <c r="H536" s="102">
        <v>1.6</v>
      </c>
      <c r="I536" s="107">
        <f t="shared" si="73"/>
        <v>-0.20588235294117666</v>
      </c>
      <c r="J536" s="102">
        <v>0</v>
      </c>
      <c r="K536" s="102">
        <v>1.6</v>
      </c>
      <c r="L536" s="102">
        <v>24</v>
      </c>
      <c r="M536" s="102">
        <v>7.1</v>
      </c>
      <c r="X536" s="1"/>
      <c r="Y536" s="1"/>
      <c r="Z536" s="1"/>
    </row>
    <row r="537" spans="1:26" s="102" customFormat="1">
      <c r="A537" s="103">
        <v>44397</v>
      </c>
      <c r="B537" s="102" t="s">
        <v>291</v>
      </c>
      <c r="C537" s="102" t="s">
        <v>152</v>
      </c>
      <c r="D537" s="102" t="s">
        <v>162</v>
      </c>
      <c r="E537" s="102" t="s">
        <v>166</v>
      </c>
      <c r="F537" s="102">
        <v>15</v>
      </c>
      <c r="G537" s="102">
        <v>900</v>
      </c>
      <c r="H537" s="102">
        <v>1.6</v>
      </c>
      <c r="I537" s="107">
        <f t="shared" si="73"/>
        <v>-0.20588235294117666</v>
      </c>
      <c r="J537" s="102">
        <v>0</v>
      </c>
      <c r="K537" s="102">
        <v>1.6</v>
      </c>
      <c r="L537" s="102">
        <v>24</v>
      </c>
      <c r="M537" s="102">
        <v>7.1</v>
      </c>
      <c r="X537" s="1"/>
      <c r="Y537" s="1"/>
      <c r="Z537" s="1"/>
    </row>
    <row r="538" spans="1:26" s="102" customFormat="1">
      <c r="A538" s="103">
        <v>44397</v>
      </c>
      <c r="B538" s="1" t="s">
        <v>280</v>
      </c>
      <c r="C538" s="102" t="s">
        <v>153</v>
      </c>
      <c r="D538" s="102" t="s">
        <v>161</v>
      </c>
      <c r="E538" s="102" t="s">
        <v>167</v>
      </c>
      <c r="F538" s="102">
        <v>15</v>
      </c>
      <c r="G538" s="102">
        <v>500</v>
      </c>
      <c r="H538" s="102">
        <v>1.69</v>
      </c>
      <c r="I538" s="102">
        <v>0</v>
      </c>
      <c r="J538" s="102">
        <v>0</v>
      </c>
      <c r="K538" s="102">
        <v>1.69</v>
      </c>
      <c r="L538" s="102">
        <v>24.1</v>
      </c>
      <c r="M538" s="102">
        <v>7.06</v>
      </c>
      <c r="X538" s="1"/>
      <c r="Y538" s="1"/>
      <c r="Z538" s="1"/>
    </row>
    <row r="539" spans="1:26" s="102" customFormat="1">
      <c r="A539" s="103">
        <v>44397</v>
      </c>
      <c r="B539" s="1" t="s">
        <v>281</v>
      </c>
      <c r="C539" s="102" t="s">
        <v>153</v>
      </c>
      <c r="D539" s="102" t="s">
        <v>161</v>
      </c>
      <c r="E539" s="102" t="s">
        <v>167</v>
      </c>
      <c r="F539" s="102">
        <v>15</v>
      </c>
      <c r="G539" s="102">
        <v>500</v>
      </c>
      <c r="H539" s="102">
        <v>1.69</v>
      </c>
      <c r="I539" s="102">
        <v>0</v>
      </c>
      <c r="J539" s="102">
        <v>0</v>
      </c>
      <c r="K539" s="102">
        <v>1.69</v>
      </c>
      <c r="L539" s="102">
        <v>24.1</v>
      </c>
      <c r="M539" s="102">
        <v>7.06</v>
      </c>
      <c r="X539" s="1"/>
      <c r="Y539" s="1"/>
      <c r="Z539" s="1"/>
    </row>
    <row r="540" spans="1:26" s="102" customFormat="1">
      <c r="A540" s="103">
        <v>44397</v>
      </c>
      <c r="B540" s="102" t="s">
        <v>278</v>
      </c>
      <c r="C540" s="102" t="s">
        <v>152</v>
      </c>
      <c r="D540" s="102" t="s">
        <v>161</v>
      </c>
      <c r="E540" s="102" t="s">
        <v>167</v>
      </c>
      <c r="F540" s="102">
        <v>15</v>
      </c>
      <c r="G540" s="102">
        <v>500</v>
      </c>
      <c r="H540" s="102">
        <v>1.69</v>
      </c>
      <c r="I540" s="102">
        <v>0</v>
      </c>
      <c r="J540" s="102">
        <v>0</v>
      </c>
      <c r="K540" s="102">
        <v>1.69</v>
      </c>
      <c r="L540" s="102">
        <v>24.1</v>
      </c>
      <c r="M540" s="102">
        <v>7.06</v>
      </c>
      <c r="X540" s="1"/>
      <c r="Y540" s="1"/>
      <c r="Z540" s="1"/>
    </row>
    <row r="541" spans="1:26" s="102" customFormat="1">
      <c r="A541" s="103">
        <v>44397</v>
      </c>
      <c r="B541" s="102" t="s">
        <v>279</v>
      </c>
      <c r="C541" s="102" t="s">
        <v>152</v>
      </c>
      <c r="D541" s="102" t="s">
        <v>161</v>
      </c>
      <c r="E541" s="102" t="s">
        <v>167</v>
      </c>
      <c r="F541" s="102">
        <v>15</v>
      </c>
      <c r="G541" s="102">
        <v>500</v>
      </c>
      <c r="H541" s="102">
        <v>1.69</v>
      </c>
      <c r="I541" s="102">
        <v>0</v>
      </c>
      <c r="J541" s="102">
        <v>0</v>
      </c>
      <c r="K541" s="102">
        <v>1.69</v>
      </c>
      <c r="L541" s="102">
        <v>24.1</v>
      </c>
      <c r="M541" s="102">
        <v>7.06</v>
      </c>
      <c r="X541" s="1"/>
      <c r="Y541" s="1"/>
      <c r="Z541" s="1"/>
    </row>
    <row r="542" spans="1:26" s="102" customFormat="1">
      <c r="A542" s="103">
        <v>44397</v>
      </c>
      <c r="B542" s="102" t="s">
        <v>284</v>
      </c>
      <c r="C542" s="102" t="s">
        <v>152</v>
      </c>
      <c r="D542" s="102" t="s">
        <v>161</v>
      </c>
      <c r="E542" s="102" t="s">
        <v>167</v>
      </c>
      <c r="F542" s="102">
        <v>15</v>
      </c>
      <c r="G542" s="102">
        <v>600</v>
      </c>
      <c r="H542" s="102">
        <v>1.05</v>
      </c>
      <c r="I542" s="102">
        <v>0</v>
      </c>
      <c r="J542" s="102">
        <v>0</v>
      </c>
      <c r="K542" s="102">
        <v>1.05</v>
      </c>
      <c r="L542" s="102">
        <v>24</v>
      </c>
      <c r="M542" s="102">
        <v>7.09</v>
      </c>
      <c r="X542" s="1"/>
      <c r="Y542" s="1"/>
      <c r="Z542" s="1"/>
    </row>
    <row r="543" spans="1:26" s="102" customFormat="1">
      <c r="A543" s="103">
        <v>44397</v>
      </c>
      <c r="B543" s="102" t="s">
        <v>285</v>
      </c>
      <c r="C543" s="102" t="s">
        <v>152</v>
      </c>
      <c r="D543" s="102" t="s">
        <v>161</v>
      </c>
      <c r="E543" s="102" t="s">
        <v>167</v>
      </c>
      <c r="F543" s="102">
        <v>15</v>
      </c>
      <c r="G543" s="102">
        <v>600</v>
      </c>
      <c r="H543" s="102">
        <v>1.05</v>
      </c>
      <c r="I543" s="102">
        <v>0</v>
      </c>
      <c r="J543" s="102">
        <v>0</v>
      </c>
      <c r="K543" s="102">
        <v>1.05</v>
      </c>
      <c r="L543" s="102">
        <v>24</v>
      </c>
      <c r="M543" s="102">
        <v>7.09</v>
      </c>
      <c r="X543" s="1"/>
      <c r="Y543" s="1"/>
      <c r="Z543" s="1"/>
    </row>
    <row r="544" spans="1:26" s="102" customFormat="1">
      <c r="A544" s="103">
        <v>44397</v>
      </c>
      <c r="B544" s="1" t="s">
        <v>282</v>
      </c>
      <c r="C544" s="102" t="s">
        <v>153</v>
      </c>
      <c r="D544" s="102" t="s">
        <v>161</v>
      </c>
      <c r="E544" s="102" t="s">
        <v>167</v>
      </c>
      <c r="F544" s="102">
        <v>15</v>
      </c>
      <c r="G544" s="102">
        <v>600</v>
      </c>
      <c r="H544" s="102">
        <v>1.05</v>
      </c>
      <c r="I544" s="102">
        <v>0</v>
      </c>
      <c r="J544" s="102">
        <v>0</v>
      </c>
      <c r="K544" s="102">
        <v>1.05</v>
      </c>
      <c r="L544" s="102">
        <v>24</v>
      </c>
      <c r="M544" s="102">
        <v>7.09</v>
      </c>
      <c r="X544" s="1"/>
      <c r="Y544" s="1"/>
      <c r="Z544" s="1"/>
    </row>
    <row r="545" spans="1:26" s="102" customFormat="1">
      <c r="A545" s="103">
        <v>44397</v>
      </c>
      <c r="B545" s="1" t="s">
        <v>283</v>
      </c>
      <c r="C545" s="102" t="s">
        <v>153</v>
      </c>
      <c r="D545" s="102" t="s">
        <v>161</v>
      </c>
      <c r="E545" s="102" t="s">
        <v>167</v>
      </c>
      <c r="F545" s="102">
        <v>15</v>
      </c>
      <c r="G545" s="102">
        <v>600</v>
      </c>
      <c r="H545" s="102">
        <v>1.05</v>
      </c>
      <c r="I545" s="102">
        <v>0</v>
      </c>
      <c r="J545" s="102">
        <v>0</v>
      </c>
      <c r="K545" s="102">
        <v>1.05</v>
      </c>
      <c r="L545" s="102">
        <v>24</v>
      </c>
      <c r="M545" s="102">
        <v>7.09</v>
      </c>
      <c r="X545" s="1"/>
      <c r="Y545" s="1"/>
      <c r="Z545" s="1"/>
    </row>
    <row r="546" spans="1:26" s="102" customFormat="1">
      <c r="A546" s="103">
        <v>44397</v>
      </c>
      <c r="B546" s="102" t="s">
        <v>272</v>
      </c>
      <c r="C546" s="102" t="s">
        <v>152</v>
      </c>
      <c r="D546" s="102" t="s">
        <v>163</v>
      </c>
      <c r="E546" s="102" t="s">
        <v>166</v>
      </c>
      <c r="F546" s="102">
        <v>15</v>
      </c>
      <c r="G546" s="102">
        <v>1120</v>
      </c>
      <c r="H546" s="102">
        <v>1.4</v>
      </c>
      <c r="I546" s="106">
        <f t="shared" ref="I546:I553" si="74">((1.5-H546)*4/(1.5-0.65))</f>
        <v>0.47058823529411808</v>
      </c>
      <c r="J546" s="106">
        <f t="shared" ref="J546:J553" si="75">I546*6</f>
        <v>2.8235294117647083</v>
      </c>
      <c r="K546" s="102">
        <v>1.56</v>
      </c>
      <c r="L546" s="102">
        <v>23.7</v>
      </c>
      <c r="M546" s="102">
        <v>7.17</v>
      </c>
      <c r="X546" s="1"/>
      <c r="Y546" s="1"/>
      <c r="Z546" s="1"/>
    </row>
    <row r="547" spans="1:26" s="102" customFormat="1">
      <c r="A547" s="103">
        <v>44397</v>
      </c>
      <c r="B547" s="102" t="s">
        <v>273</v>
      </c>
      <c r="C547" s="102" t="s">
        <v>152</v>
      </c>
      <c r="D547" s="102" t="s">
        <v>163</v>
      </c>
      <c r="E547" s="102" t="s">
        <v>166</v>
      </c>
      <c r="F547" s="102">
        <v>15</v>
      </c>
      <c r="G547" s="102">
        <v>1120</v>
      </c>
      <c r="H547" s="102">
        <v>1.4</v>
      </c>
      <c r="I547" s="106">
        <f t="shared" si="74"/>
        <v>0.47058823529411808</v>
      </c>
      <c r="J547" s="106">
        <f t="shared" si="75"/>
        <v>2.8235294117647083</v>
      </c>
      <c r="K547" s="102">
        <v>1.56</v>
      </c>
      <c r="L547" s="102">
        <v>23.7</v>
      </c>
      <c r="M547" s="102">
        <v>7.17</v>
      </c>
      <c r="X547" s="1"/>
      <c r="Y547" s="1"/>
      <c r="Z547" s="1"/>
    </row>
    <row r="548" spans="1:26" s="102" customFormat="1">
      <c r="A548" s="103">
        <v>44397</v>
      </c>
      <c r="B548" s="104" t="s">
        <v>270</v>
      </c>
      <c r="C548" s="102" t="s">
        <v>153</v>
      </c>
      <c r="D548" s="102" t="s">
        <v>163</v>
      </c>
      <c r="E548" s="102" t="s">
        <v>166</v>
      </c>
      <c r="F548" s="102">
        <v>15</v>
      </c>
      <c r="G548" s="102">
        <v>1120</v>
      </c>
      <c r="H548" s="102">
        <v>1.4</v>
      </c>
      <c r="I548" s="106">
        <f t="shared" si="74"/>
        <v>0.47058823529411808</v>
      </c>
      <c r="J548" s="106">
        <f t="shared" si="75"/>
        <v>2.8235294117647083</v>
      </c>
      <c r="K548" s="102">
        <v>1.56</v>
      </c>
      <c r="L548" s="102">
        <v>23.7</v>
      </c>
      <c r="M548" s="102">
        <v>7.17</v>
      </c>
      <c r="X548" s="1"/>
      <c r="Y548" s="1"/>
      <c r="Z548" s="1"/>
    </row>
    <row r="549" spans="1:26" s="102" customFormat="1">
      <c r="A549" s="103">
        <v>44397</v>
      </c>
      <c r="B549" s="104" t="s">
        <v>271</v>
      </c>
      <c r="C549" s="102" t="s">
        <v>153</v>
      </c>
      <c r="D549" s="102" t="s">
        <v>163</v>
      </c>
      <c r="E549" s="102" t="s">
        <v>166</v>
      </c>
      <c r="F549" s="102">
        <v>15</v>
      </c>
      <c r="G549" s="102">
        <v>1120</v>
      </c>
      <c r="H549" s="102">
        <v>1.4</v>
      </c>
      <c r="I549" s="106">
        <f t="shared" si="74"/>
        <v>0.47058823529411808</v>
      </c>
      <c r="J549" s="106">
        <f t="shared" si="75"/>
        <v>2.8235294117647083</v>
      </c>
      <c r="K549" s="102">
        <v>1.56</v>
      </c>
      <c r="L549" s="102">
        <v>23.7</v>
      </c>
      <c r="M549" s="102">
        <v>7.17</v>
      </c>
      <c r="X549" s="1"/>
      <c r="Y549" s="1"/>
      <c r="Z549" s="1"/>
    </row>
    <row r="550" spans="1:26" s="102" customFormat="1">
      <c r="A550" s="103">
        <v>44397</v>
      </c>
      <c r="B550" s="104" t="s">
        <v>276</v>
      </c>
      <c r="C550" s="102" t="s">
        <v>153</v>
      </c>
      <c r="D550" s="102" t="s">
        <v>163</v>
      </c>
      <c r="E550" s="102" t="s">
        <v>166</v>
      </c>
      <c r="F550" s="102">
        <v>15</v>
      </c>
      <c r="G550" s="102">
        <v>1120</v>
      </c>
      <c r="H550" s="102">
        <v>1.4</v>
      </c>
      <c r="I550" s="106">
        <f t="shared" si="74"/>
        <v>0.47058823529411808</v>
      </c>
      <c r="J550" s="106">
        <f t="shared" si="75"/>
        <v>2.8235294117647083</v>
      </c>
      <c r="K550" s="102">
        <v>1.56</v>
      </c>
      <c r="L550" s="102">
        <v>23.7</v>
      </c>
      <c r="M550" s="102">
        <v>7.17</v>
      </c>
      <c r="X550" s="1"/>
      <c r="Y550" s="1"/>
      <c r="Z550" s="1"/>
    </row>
    <row r="551" spans="1:26" s="102" customFormat="1">
      <c r="A551" s="103">
        <v>44397</v>
      </c>
      <c r="B551" s="104" t="s">
        <v>277</v>
      </c>
      <c r="C551" s="102" t="s">
        <v>153</v>
      </c>
      <c r="D551" s="102" t="s">
        <v>163</v>
      </c>
      <c r="E551" s="102" t="s">
        <v>166</v>
      </c>
      <c r="F551" s="102">
        <v>15</v>
      </c>
      <c r="G551" s="102">
        <v>1120</v>
      </c>
      <c r="H551" s="102">
        <v>1.4</v>
      </c>
      <c r="I551" s="106">
        <f t="shared" si="74"/>
        <v>0.47058823529411808</v>
      </c>
      <c r="J551" s="106">
        <f t="shared" si="75"/>
        <v>2.8235294117647083</v>
      </c>
      <c r="K551" s="102">
        <v>1.56</v>
      </c>
      <c r="L551" s="102">
        <v>23.7</v>
      </c>
      <c r="M551" s="102">
        <v>7.17</v>
      </c>
      <c r="X551" s="1"/>
      <c r="Y551" s="1"/>
      <c r="Z551" s="1"/>
    </row>
    <row r="552" spans="1:26" s="102" customFormat="1">
      <c r="A552" s="103">
        <v>44397</v>
      </c>
      <c r="B552" s="102" t="s">
        <v>274</v>
      </c>
      <c r="C552" s="102" t="s">
        <v>152</v>
      </c>
      <c r="D552" s="102" t="s">
        <v>163</v>
      </c>
      <c r="E552" s="102" t="s">
        <v>166</v>
      </c>
      <c r="F552" s="102">
        <v>15</v>
      </c>
      <c r="G552" s="102">
        <v>1120</v>
      </c>
      <c r="H552" s="102">
        <v>1.4</v>
      </c>
      <c r="I552" s="106">
        <f t="shared" si="74"/>
        <v>0.47058823529411808</v>
      </c>
      <c r="J552" s="106">
        <f t="shared" si="75"/>
        <v>2.8235294117647083</v>
      </c>
      <c r="K552" s="102">
        <v>1.56</v>
      </c>
      <c r="L552" s="102">
        <v>23.7</v>
      </c>
      <c r="M552" s="102">
        <v>7.17</v>
      </c>
      <c r="X552" s="1"/>
      <c r="Y552" s="1"/>
      <c r="Z552" s="1"/>
    </row>
    <row r="553" spans="1:26" s="102" customFormat="1">
      <c r="A553" s="103">
        <v>44397</v>
      </c>
      <c r="B553" s="102" t="s">
        <v>275</v>
      </c>
      <c r="C553" s="102" t="s">
        <v>152</v>
      </c>
      <c r="D553" s="102" t="s">
        <v>163</v>
      </c>
      <c r="E553" s="102" t="s">
        <v>166</v>
      </c>
      <c r="F553" s="102">
        <v>15</v>
      </c>
      <c r="G553" s="102">
        <v>1120</v>
      </c>
      <c r="H553" s="102">
        <v>1.4</v>
      </c>
      <c r="I553" s="106">
        <f t="shared" si="74"/>
        <v>0.47058823529411808</v>
      </c>
      <c r="J553" s="106">
        <f t="shared" si="75"/>
        <v>2.8235294117647083</v>
      </c>
      <c r="K553" s="102">
        <v>1.56</v>
      </c>
      <c r="L553" s="102">
        <v>23.7</v>
      </c>
      <c r="M553" s="102">
        <v>7.17</v>
      </c>
      <c r="X553" s="1"/>
      <c r="Y553" s="1"/>
      <c r="Z553" s="1"/>
    </row>
    <row r="554" spans="1:26" s="102" customFormat="1">
      <c r="A554" s="103">
        <v>44397</v>
      </c>
      <c r="B554" s="104" t="s">
        <v>264</v>
      </c>
      <c r="C554" s="102" t="s">
        <v>153</v>
      </c>
      <c r="D554" s="102" t="s">
        <v>162</v>
      </c>
      <c r="E554" s="102" t="s">
        <v>167</v>
      </c>
      <c r="F554" s="102">
        <v>15</v>
      </c>
      <c r="G554" s="102">
        <v>700</v>
      </c>
      <c r="H554" s="102">
        <v>1.54</v>
      </c>
      <c r="I554" s="107">
        <v>0</v>
      </c>
      <c r="J554" s="102">
        <f t="shared" ref="J554:J561" si="76">I554*3</f>
        <v>0</v>
      </c>
      <c r="K554" s="102">
        <v>1.54</v>
      </c>
      <c r="L554" s="102">
        <v>24.2</v>
      </c>
      <c r="M554" s="102">
        <v>7.01</v>
      </c>
      <c r="X554" s="1"/>
      <c r="Y554" s="1"/>
      <c r="Z554" s="1"/>
    </row>
    <row r="555" spans="1:26" s="102" customFormat="1">
      <c r="A555" s="103">
        <v>44397</v>
      </c>
      <c r="B555" s="104" t="s">
        <v>265</v>
      </c>
      <c r="C555" s="102" t="s">
        <v>153</v>
      </c>
      <c r="D555" s="102" t="s">
        <v>162</v>
      </c>
      <c r="E555" s="102" t="s">
        <v>167</v>
      </c>
      <c r="F555" s="102">
        <v>15</v>
      </c>
      <c r="G555" s="102">
        <v>700</v>
      </c>
      <c r="H555" s="102">
        <v>1.54</v>
      </c>
      <c r="I555" s="107">
        <v>0</v>
      </c>
      <c r="J555" s="102">
        <f t="shared" si="76"/>
        <v>0</v>
      </c>
      <c r="K555" s="102">
        <v>1.54</v>
      </c>
      <c r="L555" s="102">
        <v>24.2</v>
      </c>
      <c r="M555" s="102">
        <v>7.01</v>
      </c>
      <c r="X555" s="1"/>
      <c r="Y555" s="1"/>
      <c r="Z555" s="1"/>
    </row>
    <row r="556" spans="1:26" s="102" customFormat="1">
      <c r="A556" s="103">
        <v>44397</v>
      </c>
      <c r="B556" s="102" t="s">
        <v>262</v>
      </c>
      <c r="C556" s="102" t="s">
        <v>152</v>
      </c>
      <c r="D556" s="102" t="s">
        <v>162</v>
      </c>
      <c r="E556" s="102" t="s">
        <v>167</v>
      </c>
      <c r="F556" s="102">
        <v>15</v>
      </c>
      <c r="G556" s="102">
        <v>700</v>
      </c>
      <c r="H556" s="102">
        <v>1.54</v>
      </c>
      <c r="I556" s="107">
        <v>0</v>
      </c>
      <c r="J556" s="102">
        <f t="shared" si="76"/>
        <v>0</v>
      </c>
      <c r="K556" s="102">
        <v>1.54</v>
      </c>
      <c r="L556" s="102">
        <v>24.2</v>
      </c>
      <c r="M556" s="102">
        <v>7.01</v>
      </c>
      <c r="X556" s="1"/>
      <c r="Y556" s="1"/>
      <c r="Z556" s="1"/>
    </row>
    <row r="557" spans="1:26" s="102" customFormat="1">
      <c r="A557" s="103">
        <v>44397</v>
      </c>
      <c r="B557" s="102" t="s">
        <v>263</v>
      </c>
      <c r="C557" s="102" t="s">
        <v>152</v>
      </c>
      <c r="D557" s="102" t="s">
        <v>162</v>
      </c>
      <c r="E557" s="102" t="s">
        <v>167</v>
      </c>
      <c r="F557" s="102">
        <v>15</v>
      </c>
      <c r="G557" s="102">
        <v>700</v>
      </c>
      <c r="H557" s="102">
        <v>1.54</v>
      </c>
      <c r="I557" s="107">
        <v>0</v>
      </c>
      <c r="J557" s="102">
        <f t="shared" si="76"/>
        <v>0</v>
      </c>
      <c r="K557" s="102">
        <v>1.54</v>
      </c>
      <c r="L557" s="102">
        <v>24.2</v>
      </c>
      <c r="M557" s="102">
        <v>7.01</v>
      </c>
      <c r="X557" s="1"/>
      <c r="Y557" s="1"/>
      <c r="Z557" s="1"/>
    </row>
    <row r="558" spans="1:26" s="102" customFormat="1">
      <c r="A558" s="103">
        <v>44397</v>
      </c>
      <c r="B558" s="102" t="s">
        <v>268</v>
      </c>
      <c r="C558" s="102" t="s">
        <v>152</v>
      </c>
      <c r="D558" s="102" t="s">
        <v>162</v>
      </c>
      <c r="E558" s="102" t="s">
        <v>167</v>
      </c>
      <c r="F558" s="102">
        <v>15</v>
      </c>
      <c r="G558" s="102">
        <v>430</v>
      </c>
      <c r="H558" s="102">
        <v>1.43</v>
      </c>
      <c r="I558" s="106">
        <f t="shared" ref="I558:I561" si="77">((1.5-H558)*1.75/(1.5-0.65))</f>
        <v>0.14411764705882366</v>
      </c>
      <c r="J558" s="106">
        <f t="shared" si="76"/>
        <v>0.43235294117647094</v>
      </c>
      <c r="K558" s="102">
        <v>1.65</v>
      </c>
      <c r="L558" s="102">
        <v>24.1</v>
      </c>
      <c r="M558" s="102">
        <v>7.05</v>
      </c>
      <c r="X558" s="1"/>
      <c r="Y558" s="1"/>
      <c r="Z558" s="1"/>
    </row>
    <row r="559" spans="1:26" s="102" customFormat="1">
      <c r="A559" s="103">
        <v>44397</v>
      </c>
      <c r="B559" s="102" t="s">
        <v>269</v>
      </c>
      <c r="C559" s="102" t="s">
        <v>152</v>
      </c>
      <c r="D559" s="102" t="s">
        <v>162</v>
      </c>
      <c r="E559" s="102" t="s">
        <v>167</v>
      </c>
      <c r="F559" s="102">
        <v>15</v>
      </c>
      <c r="G559" s="102">
        <v>430</v>
      </c>
      <c r="H559" s="102">
        <v>1.43</v>
      </c>
      <c r="I559" s="106">
        <f t="shared" si="77"/>
        <v>0.14411764705882366</v>
      </c>
      <c r="J559" s="106">
        <f t="shared" si="76"/>
        <v>0.43235294117647094</v>
      </c>
      <c r="K559" s="102">
        <v>1.65</v>
      </c>
      <c r="L559" s="102">
        <v>24.1</v>
      </c>
      <c r="M559" s="102">
        <v>7.05</v>
      </c>
      <c r="X559" s="1"/>
      <c r="Y559" s="1"/>
      <c r="Z559" s="1"/>
    </row>
    <row r="560" spans="1:26" s="102" customFormat="1">
      <c r="A560" s="103">
        <v>44397</v>
      </c>
      <c r="B560" s="104" t="s">
        <v>266</v>
      </c>
      <c r="C560" s="102" t="s">
        <v>153</v>
      </c>
      <c r="D560" s="102" t="s">
        <v>162</v>
      </c>
      <c r="E560" s="102" t="s">
        <v>167</v>
      </c>
      <c r="F560" s="102">
        <v>15</v>
      </c>
      <c r="G560" s="102">
        <v>430</v>
      </c>
      <c r="H560" s="102">
        <v>1.43</v>
      </c>
      <c r="I560" s="106">
        <f t="shared" si="77"/>
        <v>0.14411764705882366</v>
      </c>
      <c r="J560" s="106">
        <f t="shared" si="76"/>
        <v>0.43235294117647094</v>
      </c>
      <c r="K560" s="102">
        <v>1.65</v>
      </c>
      <c r="L560" s="102">
        <v>24.1</v>
      </c>
      <c r="M560" s="102">
        <v>7.05</v>
      </c>
      <c r="X560" s="1"/>
      <c r="Y560" s="1"/>
      <c r="Z560" s="1"/>
    </row>
    <row r="561" spans="1:26" s="102" customFormat="1">
      <c r="A561" s="103">
        <v>44397</v>
      </c>
      <c r="B561" s="104" t="s">
        <v>267</v>
      </c>
      <c r="C561" s="102" t="s">
        <v>153</v>
      </c>
      <c r="D561" s="102" t="s">
        <v>162</v>
      </c>
      <c r="E561" s="102" t="s">
        <v>167</v>
      </c>
      <c r="F561" s="102">
        <v>15</v>
      </c>
      <c r="G561" s="102">
        <v>430</v>
      </c>
      <c r="H561" s="102">
        <v>1.43</v>
      </c>
      <c r="I561" s="106">
        <f t="shared" si="77"/>
        <v>0.14411764705882366</v>
      </c>
      <c r="J561" s="106">
        <f t="shared" si="76"/>
        <v>0.43235294117647094</v>
      </c>
      <c r="K561" s="102">
        <v>1.65</v>
      </c>
      <c r="L561" s="102">
        <v>24.1</v>
      </c>
      <c r="M561" s="102">
        <v>7.05</v>
      </c>
      <c r="X561" s="1"/>
      <c r="Y561" s="1"/>
      <c r="Z561" s="1"/>
    </row>
    <row r="562" spans="1:26" s="102" customFormat="1">
      <c r="A562" s="103">
        <v>44397</v>
      </c>
      <c r="B562" s="102" t="s">
        <v>256</v>
      </c>
      <c r="C562" s="102" t="s">
        <v>152</v>
      </c>
      <c r="D562" s="102" t="s">
        <v>161</v>
      </c>
      <c r="E562" s="102" t="s">
        <v>166</v>
      </c>
      <c r="F562" s="102">
        <v>15</v>
      </c>
      <c r="G562" s="102">
        <v>1200</v>
      </c>
      <c r="H562" s="102">
        <v>1.52</v>
      </c>
      <c r="I562" s="102">
        <v>0</v>
      </c>
      <c r="J562" s="102">
        <v>0</v>
      </c>
      <c r="K562" s="102">
        <v>1.52</v>
      </c>
      <c r="L562" s="102">
        <v>25.4</v>
      </c>
      <c r="M562" s="102">
        <v>6.9</v>
      </c>
      <c r="X562" s="1"/>
      <c r="Y562" s="1"/>
      <c r="Z562" s="1"/>
    </row>
    <row r="563" spans="1:26" s="102" customFormat="1">
      <c r="A563" s="103">
        <v>44397</v>
      </c>
      <c r="B563" s="102" t="s">
        <v>257</v>
      </c>
      <c r="C563" s="102" t="s">
        <v>152</v>
      </c>
      <c r="D563" s="102" t="s">
        <v>161</v>
      </c>
      <c r="E563" s="102" t="s">
        <v>166</v>
      </c>
      <c r="F563" s="102">
        <v>15</v>
      </c>
      <c r="G563" s="102">
        <v>1200</v>
      </c>
      <c r="H563" s="102">
        <v>1.52</v>
      </c>
      <c r="I563" s="102">
        <v>0</v>
      </c>
      <c r="J563" s="102">
        <v>0</v>
      </c>
      <c r="K563" s="102">
        <v>1.52</v>
      </c>
      <c r="L563" s="102">
        <v>25.4</v>
      </c>
      <c r="M563" s="102">
        <v>6.9</v>
      </c>
      <c r="X563" s="1"/>
      <c r="Y563" s="1"/>
      <c r="Z563" s="1"/>
    </row>
    <row r="564" spans="1:26" s="102" customFormat="1">
      <c r="A564" s="103">
        <v>44397</v>
      </c>
      <c r="B564" s="1" t="s">
        <v>254</v>
      </c>
      <c r="C564" s="102" t="s">
        <v>153</v>
      </c>
      <c r="D564" s="102" t="s">
        <v>161</v>
      </c>
      <c r="E564" s="102" t="s">
        <v>166</v>
      </c>
      <c r="F564" s="102">
        <v>15</v>
      </c>
      <c r="G564" s="102">
        <v>1200</v>
      </c>
      <c r="H564" s="102">
        <v>1.52</v>
      </c>
      <c r="I564" s="102">
        <v>0</v>
      </c>
      <c r="J564" s="102">
        <v>0</v>
      </c>
      <c r="K564" s="102">
        <v>1.52</v>
      </c>
      <c r="L564" s="102">
        <v>25.4</v>
      </c>
      <c r="M564" s="102">
        <v>6.9</v>
      </c>
      <c r="X564" s="1"/>
      <c r="Y564" s="1"/>
      <c r="Z564" s="1"/>
    </row>
    <row r="565" spans="1:26" s="102" customFormat="1">
      <c r="A565" s="103">
        <v>44397</v>
      </c>
      <c r="B565" s="1" t="s">
        <v>255</v>
      </c>
      <c r="C565" s="102" t="s">
        <v>153</v>
      </c>
      <c r="D565" s="102" t="s">
        <v>161</v>
      </c>
      <c r="E565" s="102" t="s">
        <v>166</v>
      </c>
      <c r="F565" s="102">
        <v>15</v>
      </c>
      <c r="G565" s="102">
        <v>1200</v>
      </c>
      <c r="H565" s="102">
        <v>1.52</v>
      </c>
      <c r="I565" s="102">
        <v>0</v>
      </c>
      <c r="J565" s="102">
        <v>0</v>
      </c>
      <c r="K565" s="102">
        <v>1.52</v>
      </c>
      <c r="L565" s="102">
        <v>25.4</v>
      </c>
      <c r="M565" s="102">
        <v>6.9</v>
      </c>
      <c r="X565" s="1"/>
      <c r="Y565" s="1"/>
      <c r="Z565" s="1"/>
    </row>
    <row r="566" spans="1:26" s="102" customFormat="1">
      <c r="A566" s="103">
        <v>44397</v>
      </c>
      <c r="B566" s="1" t="s">
        <v>260</v>
      </c>
      <c r="C566" s="102" t="s">
        <v>153</v>
      </c>
      <c r="D566" s="102" t="s">
        <v>161</v>
      </c>
      <c r="E566" s="102" t="s">
        <v>166</v>
      </c>
      <c r="F566" s="102">
        <v>15</v>
      </c>
      <c r="G566" s="102">
        <v>1200</v>
      </c>
      <c r="H566" s="102">
        <v>1.52</v>
      </c>
      <c r="I566" s="102">
        <v>0</v>
      </c>
      <c r="J566" s="102">
        <v>0</v>
      </c>
      <c r="K566" s="102">
        <v>1.52</v>
      </c>
      <c r="L566" s="102">
        <v>25.4</v>
      </c>
      <c r="M566" s="102">
        <v>6.9</v>
      </c>
      <c r="X566" s="1"/>
      <c r="Y566" s="1"/>
      <c r="Z566" s="1"/>
    </row>
    <row r="567" spans="1:26" s="102" customFormat="1">
      <c r="A567" s="103">
        <v>44397</v>
      </c>
      <c r="B567" s="1" t="s">
        <v>261</v>
      </c>
      <c r="C567" s="102" t="s">
        <v>153</v>
      </c>
      <c r="D567" s="102" t="s">
        <v>161</v>
      </c>
      <c r="E567" s="102" t="s">
        <v>166</v>
      </c>
      <c r="F567" s="102">
        <v>15</v>
      </c>
      <c r="G567" s="102">
        <v>1200</v>
      </c>
      <c r="H567" s="102">
        <v>1.52</v>
      </c>
      <c r="I567" s="102">
        <v>0</v>
      </c>
      <c r="J567" s="102">
        <v>0</v>
      </c>
      <c r="K567" s="102">
        <v>1.52</v>
      </c>
      <c r="L567" s="102">
        <v>25.4</v>
      </c>
      <c r="M567" s="102">
        <v>6.9</v>
      </c>
      <c r="X567" s="1"/>
      <c r="Y567" s="1"/>
      <c r="Z567" s="1"/>
    </row>
    <row r="568" spans="1:26" s="102" customFormat="1">
      <c r="A568" s="103">
        <v>44397</v>
      </c>
      <c r="B568" s="102" t="s">
        <v>258</v>
      </c>
      <c r="C568" s="102" t="s">
        <v>152</v>
      </c>
      <c r="D568" s="102" t="s">
        <v>161</v>
      </c>
      <c r="E568" s="102" t="s">
        <v>166</v>
      </c>
      <c r="F568" s="102">
        <v>15</v>
      </c>
      <c r="G568" s="102">
        <v>1200</v>
      </c>
      <c r="H568" s="102">
        <v>1.52</v>
      </c>
      <c r="I568" s="102">
        <v>0</v>
      </c>
      <c r="J568" s="102">
        <v>0</v>
      </c>
      <c r="K568" s="102">
        <v>1.52</v>
      </c>
      <c r="L568" s="102">
        <v>25.4</v>
      </c>
      <c r="M568" s="102">
        <v>6.9</v>
      </c>
      <c r="X568" s="1"/>
      <c r="Y568" s="1"/>
      <c r="Z568" s="1"/>
    </row>
    <row r="569" spans="1:26" s="102" customFormat="1">
      <c r="A569" s="103">
        <v>44397</v>
      </c>
      <c r="B569" s="102" t="s">
        <v>259</v>
      </c>
      <c r="C569" s="102" t="s">
        <v>152</v>
      </c>
      <c r="D569" s="102" t="s">
        <v>161</v>
      </c>
      <c r="E569" s="102" t="s">
        <v>166</v>
      </c>
      <c r="F569" s="102">
        <v>15</v>
      </c>
      <c r="G569" s="102">
        <v>1200</v>
      </c>
      <c r="H569" s="102">
        <v>1.52</v>
      </c>
      <c r="I569" s="102">
        <v>0</v>
      </c>
      <c r="J569" s="102">
        <v>0</v>
      </c>
      <c r="K569" s="102">
        <v>1.52</v>
      </c>
      <c r="L569" s="102">
        <v>25.4</v>
      </c>
      <c r="M569" s="102">
        <v>6.9</v>
      </c>
      <c r="X569" s="1"/>
      <c r="Y569" s="1"/>
      <c r="Z569" s="1"/>
    </row>
    <row r="570" spans="1:26" s="102" customFormat="1">
      <c r="A570" s="103">
        <v>44397</v>
      </c>
      <c r="B570" s="104" t="s">
        <v>248</v>
      </c>
      <c r="C570" s="102" t="s">
        <v>153</v>
      </c>
      <c r="D570" s="102" t="s">
        <v>163</v>
      </c>
      <c r="E570" s="102" t="s">
        <v>167</v>
      </c>
      <c r="F570" s="102">
        <v>15</v>
      </c>
      <c r="G570" s="102">
        <v>530</v>
      </c>
      <c r="H570" s="102">
        <v>1.37</v>
      </c>
      <c r="I570" s="106">
        <f t="shared" ref="I570:I577" si="78">((1.5-H570)*4/(1.5-0.65))</f>
        <v>0.61176470588235243</v>
      </c>
      <c r="J570" s="106">
        <f t="shared" ref="J570:J573" si="79">I570*3</f>
        <v>1.8352941176470572</v>
      </c>
      <c r="K570" s="102">
        <v>1.57</v>
      </c>
      <c r="L570" s="102">
        <v>24.3</v>
      </c>
      <c r="M570" s="102">
        <v>7.26</v>
      </c>
      <c r="X570" s="1"/>
      <c r="Y570" s="1"/>
      <c r="Z570" s="1"/>
    </row>
    <row r="571" spans="1:26" s="102" customFormat="1">
      <c r="A571" s="103">
        <v>44397</v>
      </c>
      <c r="B571" s="104" t="s">
        <v>249</v>
      </c>
      <c r="C571" s="102" t="s">
        <v>153</v>
      </c>
      <c r="D571" s="102" t="s">
        <v>163</v>
      </c>
      <c r="E571" s="102" t="s">
        <v>167</v>
      </c>
      <c r="F571" s="102">
        <v>15</v>
      </c>
      <c r="G571" s="102">
        <v>530</v>
      </c>
      <c r="H571" s="102">
        <v>1.37</v>
      </c>
      <c r="I571" s="106">
        <f t="shared" si="78"/>
        <v>0.61176470588235243</v>
      </c>
      <c r="J571" s="106">
        <f t="shared" si="79"/>
        <v>1.8352941176470572</v>
      </c>
      <c r="K571" s="102">
        <v>1.57</v>
      </c>
      <c r="L571" s="102">
        <v>24.3</v>
      </c>
      <c r="M571" s="102">
        <v>7.26</v>
      </c>
      <c r="X571" s="1"/>
      <c r="Y571" s="1"/>
      <c r="Z571" s="1"/>
    </row>
    <row r="572" spans="1:26" s="102" customFormat="1">
      <c r="A572" s="103">
        <v>44397</v>
      </c>
      <c r="B572" s="102" t="s">
        <v>246</v>
      </c>
      <c r="C572" s="102" t="s">
        <v>152</v>
      </c>
      <c r="D572" s="102" t="s">
        <v>163</v>
      </c>
      <c r="E572" s="102" t="s">
        <v>167</v>
      </c>
      <c r="F572" s="102">
        <v>15</v>
      </c>
      <c r="G572" s="102">
        <v>530</v>
      </c>
      <c r="H572" s="102">
        <v>1.37</v>
      </c>
      <c r="I572" s="106">
        <f t="shared" si="78"/>
        <v>0.61176470588235243</v>
      </c>
      <c r="J572" s="106">
        <f t="shared" si="79"/>
        <v>1.8352941176470572</v>
      </c>
      <c r="K572" s="102">
        <v>1.57</v>
      </c>
      <c r="L572" s="102">
        <v>24.3</v>
      </c>
      <c r="M572" s="102">
        <v>7.26</v>
      </c>
      <c r="X572" s="1"/>
      <c r="Y572" s="1"/>
      <c r="Z572" s="1"/>
    </row>
    <row r="573" spans="1:26" s="102" customFormat="1">
      <c r="A573" s="103">
        <v>44397</v>
      </c>
      <c r="B573" s="102" t="s">
        <v>247</v>
      </c>
      <c r="C573" s="102" t="s">
        <v>152</v>
      </c>
      <c r="D573" s="102" t="s">
        <v>163</v>
      </c>
      <c r="E573" s="102" t="s">
        <v>167</v>
      </c>
      <c r="F573" s="102">
        <v>15</v>
      </c>
      <c r="G573" s="102">
        <v>530</v>
      </c>
      <c r="H573" s="102">
        <v>1.37</v>
      </c>
      <c r="I573" s="106">
        <f t="shared" si="78"/>
        <v>0.61176470588235243</v>
      </c>
      <c r="J573" s="106">
        <f t="shared" si="79"/>
        <v>1.8352941176470572</v>
      </c>
      <c r="K573" s="102">
        <v>1.57</v>
      </c>
      <c r="L573" s="102">
        <v>24.3</v>
      </c>
      <c r="M573" s="102">
        <v>7.26</v>
      </c>
      <c r="X573" s="1"/>
      <c r="Y573" s="1"/>
      <c r="Z573" s="1"/>
    </row>
    <row r="574" spans="1:26" s="102" customFormat="1">
      <c r="A574" s="103">
        <v>44397</v>
      </c>
      <c r="B574" s="102" t="s">
        <v>252</v>
      </c>
      <c r="C574" s="102" t="s">
        <v>152</v>
      </c>
      <c r="D574" s="102" t="s">
        <v>163</v>
      </c>
      <c r="E574" s="102" t="s">
        <v>167</v>
      </c>
      <c r="F574" s="102">
        <v>15</v>
      </c>
      <c r="G574" s="102">
        <v>550</v>
      </c>
      <c r="H574" s="102">
        <v>1.51</v>
      </c>
      <c r="I574" s="106">
        <f t="shared" si="78"/>
        <v>-4.7058823529411806E-2</v>
      </c>
      <c r="J574" s="106">
        <v>0</v>
      </c>
      <c r="K574" s="102">
        <v>1.51</v>
      </c>
      <c r="L574" s="102">
        <v>25.1</v>
      </c>
      <c r="M574" s="102">
        <v>7.18</v>
      </c>
      <c r="X574" s="1"/>
      <c r="Y574" s="1"/>
      <c r="Z574" s="1"/>
    </row>
    <row r="575" spans="1:26" s="102" customFormat="1">
      <c r="A575" s="103">
        <v>44397</v>
      </c>
      <c r="B575" s="102" t="s">
        <v>253</v>
      </c>
      <c r="C575" s="102" t="s">
        <v>152</v>
      </c>
      <c r="D575" s="102" t="s">
        <v>163</v>
      </c>
      <c r="E575" s="102" t="s">
        <v>167</v>
      </c>
      <c r="F575" s="102">
        <v>15</v>
      </c>
      <c r="G575" s="102">
        <v>550</v>
      </c>
      <c r="H575" s="102">
        <v>1.51</v>
      </c>
      <c r="I575" s="106">
        <f t="shared" si="78"/>
        <v>-4.7058823529411806E-2</v>
      </c>
      <c r="J575" s="106">
        <v>0</v>
      </c>
      <c r="K575" s="102">
        <v>1.51</v>
      </c>
      <c r="L575" s="102">
        <v>25.1</v>
      </c>
      <c r="M575" s="102">
        <v>7.18</v>
      </c>
      <c r="X575" s="1"/>
      <c r="Y575" s="1"/>
      <c r="Z575" s="1"/>
    </row>
    <row r="576" spans="1:26" s="102" customFormat="1">
      <c r="A576" s="103">
        <v>44397</v>
      </c>
      <c r="B576" s="104" t="s">
        <v>250</v>
      </c>
      <c r="C576" s="102" t="s">
        <v>153</v>
      </c>
      <c r="D576" s="102" t="s">
        <v>163</v>
      </c>
      <c r="E576" s="102" t="s">
        <v>167</v>
      </c>
      <c r="F576" s="102">
        <v>15</v>
      </c>
      <c r="G576" s="102">
        <v>550</v>
      </c>
      <c r="H576" s="102">
        <v>1.51</v>
      </c>
      <c r="I576" s="106">
        <f t="shared" si="78"/>
        <v>-4.7058823529411806E-2</v>
      </c>
      <c r="J576" s="106">
        <v>0</v>
      </c>
      <c r="K576" s="102">
        <v>1.51</v>
      </c>
      <c r="L576" s="102">
        <v>25.1</v>
      </c>
      <c r="M576" s="102">
        <v>7.18</v>
      </c>
      <c r="X576" s="1"/>
      <c r="Y576" s="1"/>
      <c r="Z576" s="1"/>
    </row>
    <row r="577" spans="1:26" s="102" customFormat="1">
      <c r="A577" s="103">
        <v>44397</v>
      </c>
      <c r="B577" s="104" t="s">
        <v>251</v>
      </c>
      <c r="C577" s="102" t="s">
        <v>153</v>
      </c>
      <c r="D577" s="102" t="s">
        <v>163</v>
      </c>
      <c r="E577" s="102" t="s">
        <v>167</v>
      </c>
      <c r="F577" s="102">
        <v>15</v>
      </c>
      <c r="G577" s="102">
        <v>550</v>
      </c>
      <c r="H577" s="102">
        <v>1.51</v>
      </c>
      <c r="I577" s="106">
        <f t="shared" si="78"/>
        <v>-4.7058823529411806E-2</v>
      </c>
      <c r="J577" s="106">
        <v>0</v>
      </c>
      <c r="K577" s="102">
        <v>1.51</v>
      </c>
      <c r="L577" s="102">
        <v>25.1</v>
      </c>
      <c r="M577" s="102">
        <v>7.18</v>
      </c>
      <c r="X577" s="1"/>
      <c r="Y577" s="1"/>
      <c r="Z577" s="1"/>
    </row>
    <row r="578" spans="1:26" s="102" customFormat="1">
      <c r="A578" s="103">
        <v>44400</v>
      </c>
      <c r="B578" s="1" t="s">
        <v>222</v>
      </c>
      <c r="C578" s="102" t="s">
        <v>153</v>
      </c>
      <c r="D578" s="102" t="s">
        <v>161</v>
      </c>
      <c r="E578" s="102" t="s">
        <v>167</v>
      </c>
      <c r="F578" s="102">
        <v>18</v>
      </c>
      <c r="G578" s="102">
        <v>0</v>
      </c>
      <c r="H578" s="102">
        <v>1.51</v>
      </c>
      <c r="I578" s="102">
        <v>0</v>
      </c>
      <c r="J578" s="102">
        <v>0</v>
      </c>
      <c r="K578" s="102">
        <v>1.51</v>
      </c>
      <c r="N578" s="102">
        <v>27.4</v>
      </c>
      <c r="X578" s="1"/>
      <c r="Y578" s="1"/>
      <c r="Z578" s="1"/>
    </row>
    <row r="579" spans="1:26" s="102" customFormat="1">
      <c r="A579" s="103">
        <v>44400</v>
      </c>
      <c r="B579" s="1" t="s">
        <v>223</v>
      </c>
      <c r="C579" s="102" t="s">
        <v>153</v>
      </c>
      <c r="D579" s="102" t="s">
        <v>161</v>
      </c>
      <c r="E579" s="102" t="s">
        <v>167</v>
      </c>
      <c r="F579" s="102">
        <v>18</v>
      </c>
      <c r="G579" s="102">
        <v>0</v>
      </c>
      <c r="H579" s="102">
        <v>1.51</v>
      </c>
      <c r="I579" s="102">
        <v>0</v>
      </c>
      <c r="J579" s="102">
        <v>0</v>
      </c>
      <c r="K579" s="102">
        <v>1.51</v>
      </c>
      <c r="N579" s="102">
        <v>27.4</v>
      </c>
      <c r="X579" s="1"/>
      <c r="Y579" s="1"/>
      <c r="Z579" s="1"/>
    </row>
    <row r="580" spans="1:26" s="102" customFormat="1">
      <c r="A580" s="103">
        <v>44400</v>
      </c>
      <c r="B580" s="102" t="s">
        <v>224</v>
      </c>
      <c r="C580" s="102" t="s">
        <v>152</v>
      </c>
      <c r="D580" s="102" t="s">
        <v>161</v>
      </c>
      <c r="E580" s="102" t="s">
        <v>167</v>
      </c>
      <c r="F580" s="102">
        <v>18</v>
      </c>
      <c r="G580" s="102">
        <v>0</v>
      </c>
      <c r="H580" s="102">
        <v>1.51</v>
      </c>
      <c r="I580" s="102">
        <v>0</v>
      </c>
      <c r="J580" s="102">
        <v>0</v>
      </c>
      <c r="K580" s="102">
        <v>1.51</v>
      </c>
      <c r="N580" s="102">
        <v>27.4</v>
      </c>
      <c r="X580" s="1"/>
      <c r="Y580" s="1"/>
      <c r="Z580" s="1"/>
    </row>
    <row r="581" spans="1:26" s="102" customFormat="1">
      <c r="A581" s="103">
        <v>44400</v>
      </c>
      <c r="B581" s="102" t="s">
        <v>225</v>
      </c>
      <c r="C581" s="102" t="s">
        <v>152</v>
      </c>
      <c r="D581" s="102" t="s">
        <v>161</v>
      </c>
      <c r="E581" s="102" t="s">
        <v>167</v>
      </c>
      <c r="F581" s="102">
        <v>18</v>
      </c>
      <c r="G581" s="102">
        <v>0</v>
      </c>
      <c r="H581" s="102">
        <v>1.51</v>
      </c>
      <c r="I581" s="102">
        <v>0</v>
      </c>
      <c r="J581" s="102">
        <v>0</v>
      </c>
      <c r="K581" s="102">
        <v>1.51</v>
      </c>
      <c r="N581" s="102">
        <v>27.4</v>
      </c>
      <c r="X581" s="1"/>
      <c r="Y581" s="1"/>
      <c r="Z581" s="1"/>
    </row>
    <row r="582" spans="1:26" s="102" customFormat="1">
      <c r="A582" s="103">
        <v>44400</v>
      </c>
      <c r="B582" s="102" t="s">
        <v>226</v>
      </c>
      <c r="C582" s="102" t="s">
        <v>152</v>
      </c>
      <c r="D582" s="102" t="s">
        <v>161</v>
      </c>
      <c r="E582" s="102" t="s">
        <v>167</v>
      </c>
      <c r="F582" s="102">
        <v>18</v>
      </c>
      <c r="G582" s="102">
        <v>0</v>
      </c>
      <c r="H582" s="102">
        <v>1.78</v>
      </c>
      <c r="I582" s="102">
        <v>0</v>
      </c>
      <c r="J582" s="102">
        <v>0</v>
      </c>
      <c r="K582" s="102">
        <v>1.78</v>
      </c>
      <c r="N582" s="102">
        <v>34.1</v>
      </c>
      <c r="X582" s="1"/>
      <c r="Y582" s="1"/>
      <c r="Z582" s="1"/>
    </row>
    <row r="583" spans="1:26" s="102" customFormat="1">
      <c r="A583" s="103">
        <v>44400</v>
      </c>
      <c r="B583" s="102" t="s">
        <v>227</v>
      </c>
      <c r="C583" s="102" t="s">
        <v>152</v>
      </c>
      <c r="D583" s="102" t="s">
        <v>161</v>
      </c>
      <c r="E583" s="102" t="s">
        <v>167</v>
      </c>
      <c r="F583" s="102">
        <v>18</v>
      </c>
      <c r="G583" s="102">
        <v>0</v>
      </c>
      <c r="H583" s="102">
        <v>1.78</v>
      </c>
      <c r="I583" s="102">
        <v>0</v>
      </c>
      <c r="J583" s="102">
        <v>0</v>
      </c>
      <c r="K583" s="102">
        <v>1.78</v>
      </c>
      <c r="N583" s="102">
        <v>34.1</v>
      </c>
      <c r="X583" s="1"/>
      <c r="Y583" s="1"/>
      <c r="Z583" s="1"/>
    </row>
    <row r="584" spans="1:26" s="102" customFormat="1">
      <c r="A584" s="103">
        <v>44400</v>
      </c>
      <c r="B584" s="1" t="s">
        <v>228</v>
      </c>
      <c r="C584" s="102" t="s">
        <v>153</v>
      </c>
      <c r="D584" s="102" t="s">
        <v>161</v>
      </c>
      <c r="E584" s="102" t="s">
        <v>167</v>
      </c>
      <c r="F584" s="102">
        <v>18</v>
      </c>
      <c r="G584" s="102">
        <v>0</v>
      </c>
      <c r="H584" s="102">
        <v>1.78</v>
      </c>
      <c r="I584" s="102">
        <v>0</v>
      </c>
      <c r="J584" s="102">
        <v>0</v>
      </c>
      <c r="K584" s="102">
        <v>1.78</v>
      </c>
      <c r="N584" s="102">
        <v>34.1</v>
      </c>
      <c r="O584" s="111"/>
      <c r="X584" s="1"/>
      <c r="Y584" s="1"/>
      <c r="Z584" s="1"/>
    </row>
    <row r="585" spans="1:26" s="102" customFormat="1">
      <c r="A585" s="103">
        <v>44400</v>
      </c>
      <c r="B585" s="1" t="s">
        <v>229</v>
      </c>
      <c r="C585" s="102" t="s">
        <v>153</v>
      </c>
      <c r="D585" s="102" t="s">
        <v>161</v>
      </c>
      <c r="E585" s="102" t="s">
        <v>167</v>
      </c>
      <c r="F585" s="102">
        <v>18</v>
      </c>
      <c r="G585" s="102">
        <v>0</v>
      </c>
      <c r="H585" s="102">
        <v>1.78</v>
      </c>
      <c r="I585" s="102">
        <v>0</v>
      </c>
      <c r="J585" s="102">
        <v>0</v>
      </c>
      <c r="K585" s="102">
        <v>1.78</v>
      </c>
      <c r="N585" s="102">
        <v>34.1</v>
      </c>
      <c r="O585" s="111"/>
      <c r="X585" s="1"/>
      <c r="Y585" s="1"/>
      <c r="Z585" s="1"/>
    </row>
    <row r="586" spans="1:26" s="102" customFormat="1">
      <c r="A586" s="103">
        <v>44400</v>
      </c>
      <c r="B586" s="102" t="s">
        <v>230</v>
      </c>
      <c r="C586" s="102" t="s">
        <v>152</v>
      </c>
      <c r="D586" s="102" t="s">
        <v>162</v>
      </c>
      <c r="E586" s="102" t="s">
        <v>166</v>
      </c>
      <c r="F586" s="102">
        <v>18</v>
      </c>
      <c r="G586" s="102">
        <v>0</v>
      </c>
      <c r="H586" s="102">
        <v>1.62</v>
      </c>
      <c r="I586" s="102">
        <v>0</v>
      </c>
      <c r="J586" s="102">
        <v>0</v>
      </c>
      <c r="K586" s="102">
        <v>1.62</v>
      </c>
      <c r="N586" s="102">
        <v>25.1</v>
      </c>
      <c r="O586" s="111"/>
      <c r="X586" s="1"/>
      <c r="Y586" s="1"/>
      <c r="Z586" s="1"/>
    </row>
    <row r="587" spans="1:26" s="102" customFormat="1">
      <c r="A587" s="103">
        <v>44400</v>
      </c>
      <c r="B587" s="102" t="s">
        <v>231</v>
      </c>
      <c r="C587" s="102" t="s">
        <v>152</v>
      </c>
      <c r="D587" s="102" t="s">
        <v>162</v>
      </c>
      <c r="E587" s="102" t="s">
        <v>166</v>
      </c>
      <c r="F587" s="102">
        <v>18</v>
      </c>
      <c r="G587" s="102">
        <v>0</v>
      </c>
      <c r="H587" s="102">
        <v>1.62</v>
      </c>
      <c r="I587" s="102">
        <v>0</v>
      </c>
      <c r="J587" s="102">
        <v>0</v>
      </c>
      <c r="K587" s="102">
        <v>1.62</v>
      </c>
      <c r="N587" s="102">
        <v>25.1</v>
      </c>
      <c r="X587" s="1"/>
      <c r="Y587" s="1"/>
      <c r="Z587" s="1"/>
    </row>
    <row r="588" spans="1:26" s="102" customFormat="1">
      <c r="A588" s="103">
        <v>44400</v>
      </c>
      <c r="B588" s="104" t="s">
        <v>232</v>
      </c>
      <c r="C588" s="102" t="s">
        <v>153</v>
      </c>
      <c r="D588" s="102" t="s">
        <v>162</v>
      </c>
      <c r="E588" s="102" t="s">
        <v>166</v>
      </c>
      <c r="F588" s="102">
        <v>18</v>
      </c>
      <c r="G588" s="102">
        <v>0</v>
      </c>
      <c r="H588" s="102">
        <v>1.62</v>
      </c>
      <c r="I588" s="102">
        <v>0</v>
      </c>
      <c r="J588" s="102">
        <v>0</v>
      </c>
      <c r="K588" s="102">
        <v>1.62</v>
      </c>
      <c r="N588" s="102">
        <v>25.1</v>
      </c>
      <c r="X588" s="1"/>
      <c r="Y588" s="1"/>
      <c r="Z588" s="1"/>
    </row>
    <row r="589" spans="1:26" s="102" customFormat="1">
      <c r="A589" s="103">
        <v>44400</v>
      </c>
      <c r="B589" s="104" t="s">
        <v>233</v>
      </c>
      <c r="C589" s="102" t="s">
        <v>153</v>
      </c>
      <c r="D589" s="102" t="s">
        <v>162</v>
      </c>
      <c r="E589" s="102" t="s">
        <v>166</v>
      </c>
      <c r="F589" s="102">
        <v>18</v>
      </c>
      <c r="G589" s="102">
        <v>0</v>
      </c>
      <c r="H589" s="102">
        <v>1.62</v>
      </c>
      <c r="I589" s="102">
        <v>0</v>
      </c>
      <c r="J589" s="102">
        <v>0</v>
      </c>
      <c r="K589" s="102">
        <v>1.62</v>
      </c>
      <c r="N589" s="102">
        <v>25.1</v>
      </c>
      <c r="X589" s="1"/>
      <c r="Y589" s="1"/>
      <c r="Z589" s="1"/>
    </row>
    <row r="590" spans="1:26" s="102" customFormat="1">
      <c r="A590" s="103">
        <v>44400</v>
      </c>
      <c r="B590" s="104" t="s">
        <v>234</v>
      </c>
      <c r="C590" s="102" t="s">
        <v>153</v>
      </c>
      <c r="D590" s="102" t="s">
        <v>162</v>
      </c>
      <c r="E590" s="102" t="s">
        <v>166</v>
      </c>
      <c r="F590" s="102">
        <v>18</v>
      </c>
      <c r="G590" s="102">
        <v>0</v>
      </c>
      <c r="H590" s="102">
        <v>1.62</v>
      </c>
      <c r="I590" s="102">
        <v>0</v>
      </c>
      <c r="J590" s="102">
        <v>0</v>
      </c>
      <c r="K590" s="102">
        <v>1.62</v>
      </c>
      <c r="N590" s="102">
        <v>25.1</v>
      </c>
      <c r="X590" s="1"/>
      <c r="Y590" s="1"/>
      <c r="Z590" s="1"/>
    </row>
    <row r="591" spans="1:26" s="102" customFormat="1">
      <c r="A591" s="103">
        <v>44400</v>
      </c>
      <c r="B591" s="104" t="s">
        <v>235</v>
      </c>
      <c r="C591" s="102" t="s">
        <v>153</v>
      </c>
      <c r="D591" s="102" t="s">
        <v>162</v>
      </c>
      <c r="E591" s="102" t="s">
        <v>166</v>
      </c>
      <c r="F591" s="102">
        <v>18</v>
      </c>
      <c r="G591" s="102">
        <v>0</v>
      </c>
      <c r="H591" s="102">
        <v>1.62</v>
      </c>
      <c r="I591" s="102">
        <v>0</v>
      </c>
      <c r="J591" s="102">
        <v>0</v>
      </c>
      <c r="K591" s="102">
        <v>1.62</v>
      </c>
      <c r="N591" s="102">
        <v>25.1</v>
      </c>
      <c r="X591" s="1"/>
      <c r="Y591" s="1"/>
      <c r="Z591" s="1"/>
    </row>
    <row r="592" spans="1:26" s="102" customFormat="1">
      <c r="A592" s="103">
        <v>44400</v>
      </c>
      <c r="B592" s="102" t="s">
        <v>236</v>
      </c>
      <c r="C592" s="102" t="s">
        <v>152</v>
      </c>
      <c r="D592" s="102" t="s">
        <v>162</v>
      </c>
      <c r="E592" s="102" t="s">
        <v>166</v>
      </c>
      <c r="F592" s="102">
        <v>18</v>
      </c>
      <c r="G592" s="102">
        <v>0</v>
      </c>
      <c r="H592" s="102">
        <v>1.62</v>
      </c>
      <c r="I592" s="102">
        <v>0</v>
      </c>
      <c r="J592" s="102">
        <v>0</v>
      </c>
      <c r="K592" s="102">
        <v>1.62</v>
      </c>
      <c r="N592" s="102">
        <v>25.1</v>
      </c>
      <c r="X592" s="1"/>
      <c r="Y592" s="1"/>
      <c r="Z592" s="1"/>
    </row>
    <row r="593" spans="1:26" s="102" customFormat="1">
      <c r="A593" s="103">
        <v>44400</v>
      </c>
      <c r="B593" s="102" t="s">
        <v>237</v>
      </c>
      <c r="C593" s="102" t="s">
        <v>152</v>
      </c>
      <c r="D593" s="102" t="s">
        <v>162</v>
      </c>
      <c r="E593" s="102" t="s">
        <v>166</v>
      </c>
      <c r="F593" s="102">
        <v>18</v>
      </c>
      <c r="G593" s="102">
        <v>0</v>
      </c>
      <c r="H593" s="102">
        <v>1.62</v>
      </c>
      <c r="I593" s="102">
        <v>0</v>
      </c>
      <c r="J593" s="102">
        <v>0</v>
      </c>
      <c r="K593" s="102">
        <v>1.62</v>
      </c>
      <c r="N593" s="102">
        <v>25.1</v>
      </c>
      <c r="X593" s="1"/>
      <c r="Y593" s="1"/>
      <c r="Z593" s="1"/>
    </row>
    <row r="594" spans="1:26" s="102" customFormat="1">
      <c r="A594" s="103">
        <v>44400</v>
      </c>
      <c r="B594" s="104" t="s">
        <v>238</v>
      </c>
      <c r="C594" s="102" t="s">
        <v>153</v>
      </c>
      <c r="D594" s="102" t="s">
        <v>163</v>
      </c>
      <c r="E594" s="102" t="s">
        <v>167</v>
      </c>
      <c r="F594" s="102">
        <v>18</v>
      </c>
      <c r="G594" s="102">
        <v>0</v>
      </c>
      <c r="H594" s="102">
        <v>1.83</v>
      </c>
      <c r="I594" s="102">
        <v>0</v>
      </c>
      <c r="J594" s="102">
        <v>0</v>
      </c>
      <c r="K594" s="102">
        <v>1.83</v>
      </c>
      <c r="N594" s="102">
        <v>23.3</v>
      </c>
      <c r="X594" s="1"/>
      <c r="Y594" s="1"/>
      <c r="Z594" s="1"/>
    </row>
    <row r="595" spans="1:26" s="102" customFormat="1">
      <c r="A595" s="103">
        <v>44400</v>
      </c>
      <c r="B595" s="104" t="s">
        <v>239</v>
      </c>
      <c r="C595" s="102" t="s">
        <v>153</v>
      </c>
      <c r="D595" s="102" t="s">
        <v>163</v>
      </c>
      <c r="E595" s="102" t="s">
        <v>167</v>
      </c>
      <c r="F595" s="102">
        <v>18</v>
      </c>
      <c r="G595" s="102">
        <v>0</v>
      </c>
      <c r="H595" s="102">
        <v>1.83</v>
      </c>
      <c r="I595" s="102">
        <v>0</v>
      </c>
      <c r="J595" s="102">
        <v>0</v>
      </c>
      <c r="K595" s="102">
        <v>1.83</v>
      </c>
      <c r="N595" s="102">
        <v>23.3</v>
      </c>
      <c r="X595" s="1"/>
      <c r="Y595" s="1"/>
      <c r="Z595" s="1"/>
    </row>
    <row r="596" spans="1:26" s="102" customFormat="1">
      <c r="A596" s="103">
        <v>44400</v>
      </c>
      <c r="B596" s="102" t="s">
        <v>240</v>
      </c>
      <c r="C596" s="102" t="s">
        <v>152</v>
      </c>
      <c r="D596" s="102" t="s">
        <v>163</v>
      </c>
      <c r="E596" s="102" t="s">
        <v>167</v>
      </c>
      <c r="F596" s="102">
        <v>18</v>
      </c>
      <c r="G596" s="102">
        <v>0</v>
      </c>
      <c r="H596" s="102">
        <v>1.83</v>
      </c>
      <c r="I596" s="102">
        <v>0</v>
      </c>
      <c r="J596" s="102">
        <v>0</v>
      </c>
      <c r="K596" s="102">
        <v>1.83</v>
      </c>
      <c r="N596" s="102">
        <v>23.3</v>
      </c>
      <c r="X596" s="1"/>
      <c r="Y596" s="1"/>
      <c r="Z596" s="1"/>
    </row>
    <row r="597" spans="1:26" s="102" customFormat="1">
      <c r="A597" s="103">
        <v>44400</v>
      </c>
      <c r="B597" s="102" t="s">
        <v>241</v>
      </c>
      <c r="C597" s="102" t="s">
        <v>152</v>
      </c>
      <c r="D597" s="102" t="s">
        <v>163</v>
      </c>
      <c r="E597" s="102" t="s">
        <v>167</v>
      </c>
      <c r="F597" s="102">
        <v>18</v>
      </c>
      <c r="G597" s="102">
        <v>0</v>
      </c>
      <c r="H597" s="102">
        <v>1.83</v>
      </c>
      <c r="I597" s="102">
        <v>0</v>
      </c>
      <c r="J597" s="102">
        <v>0</v>
      </c>
      <c r="K597" s="102">
        <v>1.83</v>
      </c>
      <c r="N597" s="102">
        <v>23.3</v>
      </c>
      <c r="X597" s="1"/>
      <c r="Y597" s="1"/>
      <c r="Z597" s="1"/>
    </row>
    <row r="598" spans="1:26" s="102" customFormat="1">
      <c r="A598" s="103">
        <v>44400</v>
      </c>
      <c r="B598" s="102" t="s">
        <v>242</v>
      </c>
      <c r="C598" s="102" t="s">
        <v>152</v>
      </c>
      <c r="D598" s="102" t="s">
        <v>163</v>
      </c>
      <c r="E598" s="102" t="s">
        <v>167</v>
      </c>
      <c r="F598" s="102">
        <v>18</v>
      </c>
      <c r="G598" s="102">
        <v>0</v>
      </c>
      <c r="H598" s="102">
        <v>1.54</v>
      </c>
      <c r="I598" s="102">
        <v>0</v>
      </c>
      <c r="J598" s="102">
        <v>0</v>
      </c>
      <c r="K598" s="102">
        <v>1.54</v>
      </c>
      <c r="N598" s="102">
        <v>25.1</v>
      </c>
      <c r="O598" s="111"/>
      <c r="X598" s="1"/>
      <c r="Y598" s="1"/>
      <c r="Z598" s="1"/>
    </row>
    <row r="599" spans="1:26" s="102" customFormat="1">
      <c r="A599" s="103">
        <v>44400</v>
      </c>
      <c r="B599" s="102" t="s">
        <v>243</v>
      </c>
      <c r="C599" s="102" t="s">
        <v>152</v>
      </c>
      <c r="D599" s="102" t="s">
        <v>163</v>
      </c>
      <c r="E599" s="102" t="s">
        <v>167</v>
      </c>
      <c r="F599" s="102">
        <v>18</v>
      </c>
      <c r="G599" s="102">
        <v>0</v>
      </c>
      <c r="H599" s="102">
        <v>1.54</v>
      </c>
      <c r="I599" s="102">
        <v>0</v>
      </c>
      <c r="J599" s="102">
        <v>0</v>
      </c>
      <c r="K599" s="102">
        <v>1.54</v>
      </c>
      <c r="N599" s="102">
        <v>25.1</v>
      </c>
      <c r="O599" s="111"/>
      <c r="X599" s="1"/>
      <c r="Y599" s="1"/>
      <c r="Z599" s="1"/>
    </row>
    <row r="600" spans="1:26" s="102" customFormat="1">
      <c r="A600" s="103">
        <v>44400</v>
      </c>
      <c r="B600" s="104" t="s">
        <v>244</v>
      </c>
      <c r="C600" s="102" t="s">
        <v>153</v>
      </c>
      <c r="D600" s="102" t="s">
        <v>163</v>
      </c>
      <c r="E600" s="102" t="s">
        <v>167</v>
      </c>
      <c r="F600" s="102">
        <v>18</v>
      </c>
      <c r="G600" s="102">
        <v>0</v>
      </c>
      <c r="H600" s="102">
        <v>1.54</v>
      </c>
      <c r="I600" s="102">
        <v>0</v>
      </c>
      <c r="J600" s="102">
        <v>0</v>
      </c>
      <c r="K600" s="102">
        <v>1.54</v>
      </c>
      <c r="N600" s="102">
        <v>25.1</v>
      </c>
      <c r="O600" s="111"/>
      <c r="X600" s="1"/>
      <c r="Y600" s="1"/>
      <c r="Z600" s="1"/>
    </row>
    <row r="601" spans="1:26" s="102" customFormat="1">
      <c r="A601" s="103">
        <v>44400</v>
      </c>
      <c r="B601" s="104" t="s">
        <v>245</v>
      </c>
      <c r="C601" s="102" t="s">
        <v>153</v>
      </c>
      <c r="D601" s="102" t="s">
        <v>163</v>
      </c>
      <c r="E601" s="102" t="s">
        <v>167</v>
      </c>
      <c r="F601" s="102">
        <v>18</v>
      </c>
      <c r="G601" s="102">
        <v>0</v>
      </c>
      <c r="H601" s="102">
        <v>1.54</v>
      </c>
      <c r="I601" s="102">
        <v>0</v>
      </c>
      <c r="J601" s="102">
        <v>0</v>
      </c>
      <c r="K601" s="102">
        <v>1.54</v>
      </c>
      <c r="N601" s="102">
        <v>25.1</v>
      </c>
      <c r="O601" s="111"/>
      <c r="X601" s="1"/>
      <c r="Y601" s="1"/>
      <c r="Z601" s="1"/>
    </row>
    <row r="602" spans="1:26" s="102" customFormat="1">
      <c r="A602" s="103">
        <v>44400</v>
      </c>
      <c r="B602" s="102" t="s">
        <v>197</v>
      </c>
      <c r="C602" s="102" t="s">
        <v>152</v>
      </c>
      <c r="D602" s="102" t="s">
        <v>161</v>
      </c>
      <c r="E602" s="102" t="s">
        <v>166</v>
      </c>
      <c r="F602" s="102">
        <v>18</v>
      </c>
      <c r="G602" s="102">
        <v>0</v>
      </c>
      <c r="H602" s="102">
        <v>1.65</v>
      </c>
      <c r="I602" s="102">
        <v>0</v>
      </c>
      <c r="J602" s="102">
        <v>0</v>
      </c>
      <c r="K602" s="102">
        <v>1.65</v>
      </c>
      <c r="N602" s="102">
        <v>8.8000000000000007</v>
      </c>
      <c r="O602" s="111"/>
      <c r="X602" s="1"/>
      <c r="Y602" s="1"/>
      <c r="Z602" s="1"/>
    </row>
    <row r="603" spans="1:26" s="102" customFormat="1">
      <c r="A603" s="103">
        <v>44400</v>
      </c>
      <c r="B603" s="102" t="s">
        <v>198</v>
      </c>
      <c r="C603" s="102" t="s">
        <v>152</v>
      </c>
      <c r="D603" s="102" t="s">
        <v>161</v>
      </c>
      <c r="E603" s="102" t="s">
        <v>166</v>
      </c>
      <c r="F603" s="102">
        <v>18</v>
      </c>
      <c r="G603" s="102">
        <v>0</v>
      </c>
      <c r="H603" s="102">
        <v>1.65</v>
      </c>
      <c r="I603" s="102">
        <v>0</v>
      </c>
      <c r="J603" s="102">
        <v>0</v>
      </c>
      <c r="K603" s="102">
        <v>1.65</v>
      </c>
      <c r="N603" s="102">
        <v>8.8000000000000007</v>
      </c>
      <c r="X603" s="1"/>
      <c r="Y603" s="1"/>
      <c r="Z603" s="1"/>
    </row>
    <row r="604" spans="1:26" s="102" customFormat="1">
      <c r="A604" s="103">
        <v>44400</v>
      </c>
      <c r="B604" s="1" t="s">
        <v>199</v>
      </c>
      <c r="C604" s="102" t="s">
        <v>153</v>
      </c>
      <c r="D604" s="102" t="s">
        <v>161</v>
      </c>
      <c r="E604" s="102" t="s">
        <v>166</v>
      </c>
      <c r="F604" s="102">
        <v>18</v>
      </c>
      <c r="G604" s="102">
        <v>0</v>
      </c>
      <c r="H604" s="102">
        <v>1.65</v>
      </c>
      <c r="I604" s="102">
        <v>0</v>
      </c>
      <c r="J604" s="102">
        <v>0</v>
      </c>
      <c r="K604" s="102">
        <v>1.65</v>
      </c>
      <c r="N604" s="102">
        <v>8.8000000000000007</v>
      </c>
      <c r="X604" s="1"/>
      <c r="Y604" s="1"/>
      <c r="Z604" s="1"/>
    </row>
    <row r="605" spans="1:26" s="102" customFormat="1">
      <c r="A605" s="103">
        <v>44400</v>
      </c>
      <c r="B605" s="1" t="s">
        <v>200</v>
      </c>
      <c r="C605" s="102" t="s">
        <v>153</v>
      </c>
      <c r="D605" s="102" t="s">
        <v>161</v>
      </c>
      <c r="E605" s="102" t="s">
        <v>166</v>
      </c>
      <c r="F605" s="102">
        <v>18</v>
      </c>
      <c r="G605" s="102">
        <v>0</v>
      </c>
      <c r="H605" s="102">
        <v>1.65</v>
      </c>
      <c r="I605" s="102">
        <v>0</v>
      </c>
      <c r="J605" s="102">
        <v>0</v>
      </c>
      <c r="K605" s="102">
        <v>1.65</v>
      </c>
      <c r="N605" s="102">
        <v>8.8000000000000007</v>
      </c>
      <c r="X605" s="1"/>
      <c r="Y605" s="1"/>
      <c r="Z605" s="1"/>
    </row>
    <row r="606" spans="1:26" s="102" customFormat="1">
      <c r="A606" s="103">
        <v>44400</v>
      </c>
      <c r="B606" s="1" t="s">
        <v>201</v>
      </c>
      <c r="C606" s="102" t="s">
        <v>153</v>
      </c>
      <c r="D606" s="102" t="s">
        <v>161</v>
      </c>
      <c r="E606" s="102" t="s">
        <v>166</v>
      </c>
      <c r="F606" s="102">
        <v>18</v>
      </c>
      <c r="G606" s="102">
        <v>0</v>
      </c>
      <c r="H606" s="102">
        <v>1.65</v>
      </c>
      <c r="I606" s="102">
        <v>0</v>
      </c>
      <c r="J606" s="102">
        <v>0</v>
      </c>
      <c r="K606" s="102">
        <v>1.65</v>
      </c>
      <c r="N606" s="102">
        <v>8.8000000000000007</v>
      </c>
      <c r="X606" s="1"/>
      <c r="Y606" s="1"/>
      <c r="Z606" s="1"/>
    </row>
    <row r="607" spans="1:26" s="102" customFormat="1">
      <c r="A607" s="103">
        <v>44400</v>
      </c>
      <c r="B607" s="1" t="s">
        <v>202</v>
      </c>
      <c r="C607" s="102" t="s">
        <v>153</v>
      </c>
      <c r="D607" s="102" t="s">
        <v>161</v>
      </c>
      <c r="E607" s="102" t="s">
        <v>166</v>
      </c>
      <c r="F607" s="102">
        <v>18</v>
      </c>
      <c r="G607" s="102">
        <v>0</v>
      </c>
      <c r="H607" s="102">
        <v>1.65</v>
      </c>
      <c r="I607" s="102">
        <v>0</v>
      </c>
      <c r="J607" s="102">
        <v>0</v>
      </c>
      <c r="K607" s="102">
        <v>1.65</v>
      </c>
      <c r="N607" s="102">
        <v>8.8000000000000007</v>
      </c>
      <c r="X607" s="1"/>
      <c r="Y607" s="1"/>
      <c r="Z607" s="1"/>
    </row>
    <row r="608" spans="1:26" s="102" customFormat="1">
      <c r="A608" s="103">
        <v>44400</v>
      </c>
      <c r="B608" s="102" t="s">
        <v>203</v>
      </c>
      <c r="C608" s="102" t="s">
        <v>152</v>
      </c>
      <c r="D608" s="102" t="s">
        <v>161</v>
      </c>
      <c r="E608" s="102" t="s">
        <v>166</v>
      </c>
      <c r="F608" s="102">
        <v>18</v>
      </c>
      <c r="G608" s="102">
        <v>0</v>
      </c>
      <c r="H608" s="102">
        <v>1.65</v>
      </c>
      <c r="I608" s="102">
        <v>0</v>
      </c>
      <c r="J608" s="102">
        <v>0</v>
      </c>
      <c r="K608" s="102">
        <v>1.65</v>
      </c>
      <c r="N608" s="102">
        <v>8.8000000000000007</v>
      </c>
      <c r="X608" s="1"/>
      <c r="Y608" s="1"/>
      <c r="Z608" s="1"/>
    </row>
    <row r="609" spans="1:26" s="102" customFormat="1">
      <c r="A609" s="103">
        <v>44400</v>
      </c>
      <c r="B609" s="102" t="s">
        <v>204</v>
      </c>
      <c r="C609" s="102" t="s">
        <v>152</v>
      </c>
      <c r="D609" s="102" t="s">
        <v>161</v>
      </c>
      <c r="E609" s="102" t="s">
        <v>166</v>
      </c>
      <c r="F609" s="102">
        <v>18</v>
      </c>
      <c r="G609" s="102">
        <v>0</v>
      </c>
      <c r="H609" s="102">
        <v>1.65</v>
      </c>
      <c r="I609" s="102">
        <v>0</v>
      </c>
      <c r="J609" s="102">
        <v>0</v>
      </c>
      <c r="K609" s="102">
        <v>1.65</v>
      </c>
      <c r="N609" s="102">
        <v>8.8000000000000007</v>
      </c>
      <c r="X609" s="1"/>
      <c r="Y609" s="1"/>
      <c r="Z609" s="1"/>
    </row>
    <row r="610" spans="1:26" s="102" customFormat="1">
      <c r="A610" s="103">
        <v>44400</v>
      </c>
      <c r="B610" s="104" t="s">
        <v>205</v>
      </c>
      <c r="C610" s="102" t="s">
        <v>153</v>
      </c>
      <c r="D610" s="102" t="s">
        <v>162</v>
      </c>
      <c r="E610" s="102" t="s">
        <v>167</v>
      </c>
      <c r="F610" s="102">
        <v>18</v>
      </c>
      <c r="G610" s="102">
        <v>0</v>
      </c>
      <c r="H610" s="102">
        <v>1.7</v>
      </c>
      <c r="I610" s="102">
        <v>0</v>
      </c>
      <c r="J610" s="102">
        <v>0</v>
      </c>
      <c r="K610" s="102">
        <v>1.7</v>
      </c>
      <c r="N610" s="102">
        <v>21</v>
      </c>
      <c r="X610" s="1"/>
      <c r="Y610" s="1"/>
      <c r="Z610" s="1"/>
    </row>
    <row r="611" spans="1:26" s="102" customFormat="1">
      <c r="A611" s="103">
        <v>44400</v>
      </c>
      <c r="B611" s="104" t="s">
        <v>206</v>
      </c>
      <c r="C611" s="102" t="s">
        <v>153</v>
      </c>
      <c r="D611" s="102" t="s">
        <v>162</v>
      </c>
      <c r="E611" s="102" t="s">
        <v>167</v>
      </c>
      <c r="F611" s="102">
        <v>18</v>
      </c>
      <c r="G611" s="102">
        <v>0</v>
      </c>
      <c r="H611" s="102">
        <v>1.7</v>
      </c>
      <c r="I611" s="102">
        <v>0</v>
      </c>
      <c r="J611" s="102">
        <v>0</v>
      </c>
      <c r="K611" s="102">
        <v>1.7</v>
      </c>
      <c r="N611" s="102">
        <v>21</v>
      </c>
      <c r="X611" s="1"/>
      <c r="Y611" s="1"/>
      <c r="Z611" s="1"/>
    </row>
    <row r="612" spans="1:26" s="102" customFormat="1">
      <c r="A612" s="103">
        <v>44400</v>
      </c>
      <c r="B612" s="102" t="s">
        <v>207</v>
      </c>
      <c r="C612" s="102" t="s">
        <v>152</v>
      </c>
      <c r="D612" s="102" t="s">
        <v>162</v>
      </c>
      <c r="E612" s="102" t="s">
        <v>167</v>
      </c>
      <c r="F612" s="102">
        <v>18</v>
      </c>
      <c r="G612" s="102">
        <v>0</v>
      </c>
      <c r="H612" s="102">
        <v>1.7</v>
      </c>
      <c r="I612" s="102">
        <v>0</v>
      </c>
      <c r="J612" s="102">
        <v>0</v>
      </c>
      <c r="K612" s="102">
        <v>1.7</v>
      </c>
      <c r="N612" s="102">
        <v>21</v>
      </c>
      <c r="X612" s="1"/>
      <c r="Y612" s="1"/>
      <c r="Z612" s="1"/>
    </row>
    <row r="613" spans="1:26" s="102" customFormat="1">
      <c r="A613" s="103">
        <v>44400</v>
      </c>
      <c r="B613" s="102" t="s">
        <v>208</v>
      </c>
      <c r="C613" s="102" t="s">
        <v>152</v>
      </c>
      <c r="D613" s="102" t="s">
        <v>162</v>
      </c>
      <c r="E613" s="102" t="s">
        <v>167</v>
      </c>
      <c r="F613" s="102">
        <v>18</v>
      </c>
      <c r="G613" s="102">
        <v>0</v>
      </c>
      <c r="H613" s="102">
        <v>1.7</v>
      </c>
      <c r="I613" s="102">
        <v>0</v>
      </c>
      <c r="J613" s="102">
        <v>0</v>
      </c>
      <c r="K613" s="102">
        <v>1.7</v>
      </c>
      <c r="N613" s="102">
        <v>21</v>
      </c>
      <c r="X613" s="1"/>
      <c r="Y613" s="1"/>
      <c r="Z613" s="1"/>
    </row>
    <row r="614" spans="1:26" s="102" customFormat="1">
      <c r="A614" s="103">
        <v>44400</v>
      </c>
      <c r="B614" s="102" t="s">
        <v>209</v>
      </c>
      <c r="C614" s="102" t="s">
        <v>152</v>
      </c>
      <c r="D614" s="102" t="s">
        <v>162</v>
      </c>
      <c r="E614" s="102" t="s">
        <v>167</v>
      </c>
      <c r="F614" s="102">
        <v>18</v>
      </c>
      <c r="G614" s="102">
        <v>0</v>
      </c>
      <c r="H614" s="102">
        <v>1.73</v>
      </c>
      <c r="I614" s="102">
        <v>0</v>
      </c>
      <c r="J614" s="102">
        <v>0</v>
      </c>
      <c r="K614" s="102">
        <v>1.73</v>
      </c>
      <c r="N614" s="102">
        <v>25</v>
      </c>
      <c r="X614" s="1"/>
      <c r="Y614" s="1"/>
      <c r="Z614" s="1"/>
    </row>
    <row r="615" spans="1:26" s="102" customFormat="1">
      <c r="A615" s="103">
        <v>44400</v>
      </c>
      <c r="B615" s="102" t="s">
        <v>210</v>
      </c>
      <c r="C615" s="102" t="s">
        <v>152</v>
      </c>
      <c r="D615" s="102" t="s">
        <v>162</v>
      </c>
      <c r="E615" s="102" t="s">
        <v>167</v>
      </c>
      <c r="F615" s="102">
        <v>18</v>
      </c>
      <c r="G615" s="102">
        <v>0</v>
      </c>
      <c r="H615" s="102">
        <v>1.73</v>
      </c>
      <c r="I615" s="102">
        <v>0</v>
      </c>
      <c r="J615" s="102">
        <v>0</v>
      </c>
      <c r="K615" s="102">
        <v>1.73</v>
      </c>
      <c r="N615" s="102">
        <v>25</v>
      </c>
      <c r="X615" s="1"/>
      <c r="Y615" s="1"/>
      <c r="Z615" s="1"/>
    </row>
    <row r="616" spans="1:26" s="102" customFormat="1">
      <c r="A616" s="103">
        <v>44400</v>
      </c>
      <c r="B616" s="104" t="s">
        <v>211</v>
      </c>
      <c r="C616" s="102" t="s">
        <v>153</v>
      </c>
      <c r="D616" s="102" t="s">
        <v>162</v>
      </c>
      <c r="E616" s="102" t="s">
        <v>167</v>
      </c>
      <c r="F616" s="102">
        <v>18</v>
      </c>
      <c r="G616" s="102">
        <v>0</v>
      </c>
      <c r="H616" s="102">
        <v>1.73</v>
      </c>
      <c r="I616" s="102">
        <v>0</v>
      </c>
      <c r="J616" s="102">
        <v>0</v>
      </c>
      <c r="K616" s="102">
        <v>1.73</v>
      </c>
      <c r="N616" s="102">
        <v>25</v>
      </c>
      <c r="X616" s="1"/>
      <c r="Y616" s="1"/>
      <c r="Z616" s="1"/>
    </row>
    <row r="617" spans="1:26" s="102" customFormat="1">
      <c r="A617" s="103">
        <v>44400</v>
      </c>
      <c r="B617" s="104" t="s">
        <v>212</v>
      </c>
      <c r="C617" s="102" t="s">
        <v>153</v>
      </c>
      <c r="D617" s="102" t="s">
        <v>162</v>
      </c>
      <c r="E617" s="102" t="s">
        <v>167</v>
      </c>
      <c r="F617" s="102">
        <v>18</v>
      </c>
      <c r="G617" s="102">
        <v>0</v>
      </c>
      <c r="H617" s="102">
        <v>1.73</v>
      </c>
      <c r="I617" s="102">
        <v>0</v>
      </c>
      <c r="J617" s="102">
        <v>0</v>
      </c>
      <c r="K617" s="102">
        <v>1.73</v>
      </c>
      <c r="N617" s="102">
        <v>25</v>
      </c>
      <c r="X617" s="1"/>
      <c r="Y617" s="1"/>
      <c r="Z617" s="1"/>
    </row>
    <row r="618" spans="1:26" s="102" customFormat="1">
      <c r="A618" s="103">
        <v>44400</v>
      </c>
      <c r="B618" s="102" t="s">
        <v>213</v>
      </c>
      <c r="C618" s="102" t="s">
        <v>152</v>
      </c>
      <c r="D618" s="102" t="s">
        <v>163</v>
      </c>
      <c r="E618" s="102" t="s">
        <v>166</v>
      </c>
      <c r="F618" s="102">
        <v>18</v>
      </c>
      <c r="G618" s="102">
        <v>0</v>
      </c>
      <c r="H618" s="102">
        <v>1.56</v>
      </c>
      <c r="I618" s="102">
        <v>0</v>
      </c>
      <c r="J618" s="102">
        <v>0</v>
      </c>
      <c r="K618" s="102">
        <v>1.56</v>
      </c>
      <c r="N618" s="102">
        <v>33.6</v>
      </c>
      <c r="X618" s="1"/>
      <c r="Y618" s="1"/>
      <c r="Z618" s="1"/>
    </row>
    <row r="619" spans="1:26" s="102" customFormat="1">
      <c r="A619" s="103">
        <v>44400</v>
      </c>
      <c r="B619" s="102" t="s">
        <v>214</v>
      </c>
      <c r="C619" s="102" t="s">
        <v>152</v>
      </c>
      <c r="D619" s="102" t="s">
        <v>163</v>
      </c>
      <c r="E619" s="102" t="s">
        <v>166</v>
      </c>
      <c r="F619" s="102">
        <v>18</v>
      </c>
      <c r="G619" s="102">
        <v>0</v>
      </c>
      <c r="H619" s="102">
        <v>1.56</v>
      </c>
      <c r="I619" s="102">
        <v>0</v>
      </c>
      <c r="J619" s="102">
        <v>0</v>
      </c>
      <c r="K619" s="102">
        <v>1.56</v>
      </c>
      <c r="N619" s="102">
        <v>33.6</v>
      </c>
      <c r="X619" s="1"/>
      <c r="Y619" s="1"/>
      <c r="Z619" s="1"/>
    </row>
    <row r="620" spans="1:26" s="102" customFormat="1">
      <c r="A620" s="103">
        <v>44400</v>
      </c>
      <c r="B620" s="104" t="s">
        <v>215</v>
      </c>
      <c r="C620" s="102" t="s">
        <v>153</v>
      </c>
      <c r="D620" s="102" t="s">
        <v>163</v>
      </c>
      <c r="E620" s="102" t="s">
        <v>166</v>
      </c>
      <c r="F620" s="102">
        <v>18</v>
      </c>
      <c r="G620" s="102">
        <v>0</v>
      </c>
      <c r="H620" s="102">
        <v>1.56</v>
      </c>
      <c r="I620" s="102">
        <v>0</v>
      </c>
      <c r="J620" s="102">
        <v>0</v>
      </c>
      <c r="K620" s="102">
        <v>1.56</v>
      </c>
      <c r="N620" s="102">
        <v>33.6</v>
      </c>
      <c r="X620" s="1"/>
      <c r="Y620" s="1"/>
      <c r="Z620" s="1"/>
    </row>
    <row r="621" spans="1:26" s="102" customFormat="1">
      <c r="A621" s="103">
        <v>44400</v>
      </c>
      <c r="B621" s="104" t="s">
        <v>216</v>
      </c>
      <c r="C621" s="102" t="s">
        <v>153</v>
      </c>
      <c r="D621" s="102" t="s">
        <v>163</v>
      </c>
      <c r="E621" s="102" t="s">
        <v>166</v>
      </c>
      <c r="F621" s="102">
        <v>18</v>
      </c>
      <c r="G621" s="102">
        <v>0</v>
      </c>
      <c r="H621" s="102">
        <v>1.56</v>
      </c>
      <c r="I621" s="102">
        <v>0</v>
      </c>
      <c r="J621" s="102">
        <v>0</v>
      </c>
      <c r="K621" s="102">
        <v>1.56</v>
      </c>
      <c r="N621" s="102">
        <v>33.6</v>
      </c>
      <c r="X621" s="1"/>
      <c r="Y621" s="1"/>
      <c r="Z621" s="1"/>
    </row>
    <row r="622" spans="1:26" s="102" customFormat="1">
      <c r="A622" s="103">
        <v>44400</v>
      </c>
      <c r="B622" s="104" t="s">
        <v>217</v>
      </c>
      <c r="C622" s="102" t="s">
        <v>153</v>
      </c>
      <c r="D622" s="102" t="s">
        <v>163</v>
      </c>
      <c r="E622" s="102" t="s">
        <v>166</v>
      </c>
      <c r="F622" s="102">
        <v>18</v>
      </c>
      <c r="G622" s="102">
        <v>0</v>
      </c>
      <c r="H622" s="102">
        <v>1.56</v>
      </c>
      <c r="I622" s="102">
        <v>0</v>
      </c>
      <c r="J622" s="102">
        <v>0</v>
      </c>
      <c r="K622" s="102">
        <v>1.56</v>
      </c>
      <c r="N622" s="102">
        <v>33.6</v>
      </c>
      <c r="X622" s="1"/>
      <c r="Y622" s="1"/>
      <c r="Z622" s="1"/>
    </row>
    <row r="623" spans="1:26" s="102" customFormat="1">
      <c r="A623" s="103">
        <v>44400</v>
      </c>
      <c r="B623" s="104" t="s">
        <v>218</v>
      </c>
      <c r="C623" s="102" t="s">
        <v>153</v>
      </c>
      <c r="D623" s="102" t="s">
        <v>163</v>
      </c>
      <c r="E623" s="102" t="s">
        <v>166</v>
      </c>
      <c r="F623" s="102">
        <v>18</v>
      </c>
      <c r="G623" s="102">
        <v>0</v>
      </c>
      <c r="H623" s="102">
        <v>1.56</v>
      </c>
      <c r="I623" s="102">
        <v>0</v>
      </c>
      <c r="J623" s="102">
        <v>0</v>
      </c>
      <c r="K623" s="102">
        <v>1.56</v>
      </c>
      <c r="N623" s="102">
        <v>33.6</v>
      </c>
      <c r="X623" s="1"/>
      <c r="Y623" s="1"/>
      <c r="Z623" s="1"/>
    </row>
    <row r="624" spans="1:26" s="102" customFormat="1">
      <c r="A624" s="103">
        <v>44400</v>
      </c>
      <c r="B624" s="102" t="s">
        <v>219</v>
      </c>
      <c r="C624" s="102" t="s">
        <v>152</v>
      </c>
      <c r="D624" s="102" t="s">
        <v>163</v>
      </c>
      <c r="E624" s="102" t="s">
        <v>166</v>
      </c>
      <c r="F624" s="102">
        <v>18</v>
      </c>
      <c r="G624" s="102">
        <v>0</v>
      </c>
      <c r="H624" s="102">
        <v>1.56</v>
      </c>
      <c r="I624" s="102">
        <v>0</v>
      </c>
      <c r="J624" s="102">
        <v>0</v>
      </c>
      <c r="K624" s="102">
        <v>1.56</v>
      </c>
      <c r="N624" s="102">
        <v>33.6</v>
      </c>
      <c r="O624" s="111"/>
      <c r="X624" s="1"/>
      <c r="Y624" s="1"/>
      <c r="Z624" s="1"/>
    </row>
    <row r="625" spans="1:23">
      <c r="A625" s="103">
        <v>44400</v>
      </c>
      <c r="B625" s="102" t="s">
        <v>220</v>
      </c>
      <c r="C625" s="102" t="s">
        <v>152</v>
      </c>
      <c r="D625" s="102" t="s">
        <v>163</v>
      </c>
      <c r="E625" s="102" t="s">
        <v>166</v>
      </c>
      <c r="F625" s="102">
        <v>18</v>
      </c>
      <c r="G625" s="102">
        <v>0</v>
      </c>
      <c r="H625" s="102">
        <v>1.56</v>
      </c>
      <c r="I625" s="102">
        <v>0</v>
      </c>
      <c r="J625" s="102">
        <v>0</v>
      </c>
      <c r="K625" s="102">
        <v>1.56</v>
      </c>
      <c r="N625" s="102">
        <v>33.6</v>
      </c>
      <c r="O625" s="111"/>
      <c r="V625" s="102"/>
      <c r="W625" s="102"/>
    </row>
    <row r="626" spans="1:23">
      <c r="A626" s="103">
        <v>44400</v>
      </c>
      <c r="B626" s="102" t="s">
        <v>288</v>
      </c>
      <c r="C626" s="102" t="s">
        <v>152</v>
      </c>
      <c r="D626" s="102" t="s">
        <v>162</v>
      </c>
      <c r="E626" s="102" t="s">
        <v>166</v>
      </c>
      <c r="F626" s="102">
        <v>18</v>
      </c>
      <c r="G626" s="102">
        <v>0</v>
      </c>
      <c r="H626" s="102">
        <v>1.73</v>
      </c>
      <c r="I626" s="102">
        <v>0</v>
      </c>
      <c r="J626" s="102">
        <v>0</v>
      </c>
      <c r="K626" s="102">
        <v>1.73</v>
      </c>
      <c r="N626" s="102">
        <v>39.9</v>
      </c>
      <c r="O626" s="111"/>
      <c r="V626" s="102"/>
      <c r="W626" s="102"/>
    </row>
    <row r="627" spans="1:23">
      <c r="A627" s="103">
        <v>44400</v>
      </c>
      <c r="B627" s="102" t="s">
        <v>289</v>
      </c>
      <c r="C627" s="102" t="s">
        <v>152</v>
      </c>
      <c r="D627" s="102" t="s">
        <v>162</v>
      </c>
      <c r="E627" s="102" t="s">
        <v>166</v>
      </c>
      <c r="F627" s="102">
        <v>18</v>
      </c>
      <c r="G627" s="102">
        <v>0</v>
      </c>
      <c r="H627" s="102">
        <v>1.73</v>
      </c>
      <c r="I627" s="102">
        <v>0</v>
      </c>
      <c r="J627" s="102">
        <v>0</v>
      </c>
      <c r="K627" s="102">
        <v>1.73</v>
      </c>
      <c r="N627" s="102">
        <v>39.9</v>
      </c>
      <c r="O627" s="111"/>
      <c r="V627" s="102"/>
      <c r="W627" s="102"/>
    </row>
    <row r="628" spans="1:23">
      <c r="A628" s="103">
        <v>44400</v>
      </c>
      <c r="B628" s="104" t="s">
        <v>286</v>
      </c>
      <c r="C628" s="102" t="s">
        <v>153</v>
      </c>
      <c r="D628" s="102" t="s">
        <v>162</v>
      </c>
      <c r="E628" s="102" t="s">
        <v>166</v>
      </c>
      <c r="F628" s="102">
        <v>18</v>
      </c>
      <c r="G628" s="102">
        <v>0</v>
      </c>
      <c r="H628" s="102">
        <v>1.73</v>
      </c>
      <c r="I628" s="102">
        <v>0</v>
      </c>
      <c r="J628" s="102">
        <v>0</v>
      </c>
      <c r="K628" s="102">
        <v>1.73</v>
      </c>
      <c r="N628" s="102">
        <v>39.9</v>
      </c>
      <c r="V628" s="102"/>
      <c r="W628" s="102"/>
    </row>
    <row r="629" spans="1:23">
      <c r="A629" s="103">
        <v>44400</v>
      </c>
      <c r="B629" s="104" t="s">
        <v>287</v>
      </c>
      <c r="C629" s="102" t="s">
        <v>153</v>
      </c>
      <c r="D629" s="102" t="s">
        <v>162</v>
      </c>
      <c r="E629" s="102" t="s">
        <v>166</v>
      </c>
      <c r="F629" s="102">
        <v>18</v>
      </c>
      <c r="G629" s="102">
        <v>0</v>
      </c>
      <c r="H629" s="102">
        <v>1.73</v>
      </c>
      <c r="I629" s="102">
        <v>0</v>
      </c>
      <c r="J629" s="102">
        <v>0</v>
      </c>
      <c r="K629" s="102">
        <v>1.73</v>
      </c>
      <c r="N629" s="102">
        <v>39.9</v>
      </c>
      <c r="V629" s="102"/>
      <c r="W629" s="102"/>
    </row>
    <row r="630" spans="1:23">
      <c r="A630" s="103">
        <v>44400</v>
      </c>
      <c r="B630" s="104" t="s">
        <v>292</v>
      </c>
      <c r="C630" s="102" t="s">
        <v>153</v>
      </c>
      <c r="D630" s="102" t="s">
        <v>162</v>
      </c>
      <c r="E630" s="102" t="s">
        <v>166</v>
      </c>
      <c r="F630" s="102">
        <v>18</v>
      </c>
      <c r="G630" s="102">
        <v>0</v>
      </c>
      <c r="H630" s="102">
        <v>1.73</v>
      </c>
      <c r="I630" s="102">
        <v>0</v>
      </c>
      <c r="J630" s="102">
        <v>0</v>
      </c>
      <c r="K630" s="102">
        <v>1.73</v>
      </c>
      <c r="N630" s="102">
        <v>39.9</v>
      </c>
      <c r="V630" s="102"/>
      <c r="W630" s="102"/>
    </row>
    <row r="631" spans="1:23">
      <c r="A631" s="103">
        <v>44400</v>
      </c>
      <c r="B631" s="104" t="s">
        <v>293</v>
      </c>
      <c r="C631" s="102" t="s">
        <v>153</v>
      </c>
      <c r="D631" s="102" t="s">
        <v>162</v>
      </c>
      <c r="E631" s="102" t="s">
        <v>166</v>
      </c>
      <c r="F631" s="102">
        <v>18</v>
      </c>
      <c r="G631" s="102">
        <v>0</v>
      </c>
      <c r="H631" s="102">
        <v>1.73</v>
      </c>
      <c r="I631" s="102">
        <v>0</v>
      </c>
      <c r="J631" s="102">
        <v>0</v>
      </c>
      <c r="K631" s="102">
        <v>1.73</v>
      </c>
      <c r="N631" s="102">
        <v>39.9</v>
      </c>
      <c r="V631" s="102"/>
      <c r="W631" s="102"/>
    </row>
    <row r="632" spans="1:23">
      <c r="A632" s="103">
        <v>44400</v>
      </c>
      <c r="B632" s="102" t="s">
        <v>290</v>
      </c>
      <c r="C632" s="102" t="s">
        <v>152</v>
      </c>
      <c r="D632" s="102" t="s">
        <v>162</v>
      </c>
      <c r="E632" s="102" t="s">
        <v>166</v>
      </c>
      <c r="F632" s="102">
        <v>18</v>
      </c>
      <c r="G632" s="102">
        <v>0</v>
      </c>
      <c r="H632" s="102">
        <v>1.73</v>
      </c>
      <c r="I632" s="102">
        <v>0</v>
      </c>
      <c r="J632" s="102">
        <v>0</v>
      </c>
      <c r="K632" s="102">
        <v>1.73</v>
      </c>
      <c r="N632" s="102">
        <v>39.9</v>
      </c>
      <c r="V632" s="102"/>
      <c r="W632" s="102"/>
    </row>
    <row r="633" spans="1:23">
      <c r="A633" s="103">
        <v>44400</v>
      </c>
      <c r="B633" s="102" t="s">
        <v>291</v>
      </c>
      <c r="C633" s="102" t="s">
        <v>152</v>
      </c>
      <c r="D633" s="102" t="s">
        <v>162</v>
      </c>
      <c r="E633" s="102" t="s">
        <v>166</v>
      </c>
      <c r="F633" s="102">
        <v>18</v>
      </c>
      <c r="G633" s="102">
        <v>0</v>
      </c>
      <c r="H633" s="102">
        <v>1.73</v>
      </c>
      <c r="I633" s="102">
        <v>0</v>
      </c>
      <c r="J633" s="102">
        <v>0</v>
      </c>
      <c r="K633" s="102">
        <v>1.73</v>
      </c>
      <c r="N633" s="102">
        <v>39.9</v>
      </c>
      <c r="V633" s="102"/>
      <c r="W633" s="102"/>
    </row>
    <row r="634" spans="1:23">
      <c r="A634" s="103">
        <v>44400</v>
      </c>
      <c r="B634" s="1" t="s">
        <v>280</v>
      </c>
      <c r="C634" s="102" t="s">
        <v>153</v>
      </c>
      <c r="D634" s="102" t="s">
        <v>161</v>
      </c>
      <c r="E634" s="102" t="s">
        <v>167</v>
      </c>
      <c r="F634" s="102">
        <v>18</v>
      </c>
      <c r="G634" s="102">
        <v>0</v>
      </c>
      <c r="H634" s="102">
        <v>1.92</v>
      </c>
      <c r="I634" s="102">
        <v>0</v>
      </c>
      <c r="J634" s="102">
        <v>0</v>
      </c>
      <c r="K634" s="102">
        <v>1.92</v>
      </c>
      <c r="N634" s="102">
        <v>11.2</v>
      </c>
      <c r="V634" s="102"/>
      <c r="W634" s="102"/>
    </row>
    <row r="635" spans="1:23">
      <c r="A635" s="103">
        <v>44400</v>
      </c>
      <c r="B635" s="1" t="s">
        <v>281</v>
      </c>
      <c r="C635" s="102" t="s">
        <v>153</v>
      </c>
      <c r="D635" s="102" t="s">
        <v>161</v>
      </c>
      <c r="E635" s="102" t="s">
        <v>167</v>
      </c>
      <c r="F635" s="102">
        <v>18</v>
      </c>
      <c r="G635" s="102">
        <v>0</v>
      </c>
      <c r="H635" s="102">
        <v>1.92</v>
      </c>
      <c r="I635" s="102">
        <v>0</v>
      </c>
      <c r="J635" s="102">
        <v>0</v>
      </c>
      <c r="K635" s="102">
        <v>1.92</v>
      </c>
      <c r="N635" s="102">
        <v>11.2</v>
      </c>
      <c r="V635" s="102"/>
      <c r="W635" s="102"/>
    </row>
    <row r="636" spans="1:23">
      <c r="A636" s="103">
        <v>44400</v>
      </c>
      <c r="B636" s="102" t="s">
        <v>278</v>
      </c>
      <c r="C636" s="102" t="s">
        <v>152</v>
      </c>
      <c r="D636" s="102" t="s">
        <v>161</v>
      </c>
      <c r="E636" s="102" t="s">
        <v>167</v>
      </c>
      <c r="F636" s="102">
        <v>18</v>
      </c>
      <c r="G636" s="102">
        <v>0</v>
      </c>
      <c r="H636" s="102">
        <v>1.92</v>
      </c>
      <c r="I636" s="102">
        <v>0</v>
      </c>
      <c r="J636" s="102">
        <v>0</v>
      </c>
      <c r="K636" s="102">
        <v>1.92</v>
      </c>
      <c r="N636" s="102">
        <v>11.2</v>
      </c>
      <c r="V636" s="102"/>
      <c r="W636" s="102"/>
    </row>
    <row r="637" spans="1:23">
      <c r="A637" s="103">
        <v>44400</v>
      </c>
      <c r="B637" s="102" t="s">
        <v>279</v>
      </c>
      <c r="C637" s="102" t="s">
        <v>152</v>
      </c>
      <c r="D637" s="102" t="s">
        <v>161</v>
      </c>
      <c r="E637" s="102" t="s">
        <v>167</v>
      </c>
      <c r="F637" s="102">
        <v>18</v>
      </c>
      <c r="G637" s="102">
        <v>0</v>
      </c>
      <c r="H637" s="102">
        <v>1.92</v>
      </c>
      <c r="I637" s="102">
        <v>0</v>
      </c>
      <c r="J637" s="102">
        <v>0</v>
      </c>
      <c r="K637" s="102">
        <v>1.92</v>
      </c>
      <c r="N637" s="102">
        <v>11.2</v>
      </c>
      <c r="V637" s="102"/>
      <c r="W637" s="102"/>
    </row>
    <row r="638" spans="1:23">
      <c r="A638" s="103">
        <v>44400</v>
      </c>
      <c r="B638" s="102" t="s">
        <v>284</v>
      </c>
      <c r="C638" s="102" t="s">
        <v>152</v>
      </c>
      <c r="D638" s="102" t="s">
        <v>161</v>
      </c>
      <c r="E638" s="102" t="s">
        <v>167</v>
      </c>
      <c r="F638" s="102">
        <v>18</v>
      </c>
      <c r="G638" s="102">
        <v>0</v>
      </c>
      <c r="H638" s="102">
        <v>1.06</v>
      </c>
      <c r="I638" s="102">
        <v>0</v>
      </c>
      <c r="J638" s="102">
        <v>0</v>
      </c>
      <c r="K638" s="102">
        <v>1.06</v>
      </c>
      <c r="N638" s="102">
        <v>14.1</v>
      </c>
      <c r="V638" s="102"/>
      <c r="W638" s="102"/>
    </row>
    <row r="639" spans="1:23">
      <c r="A639" s="103">
        <v>44400</v>
      </c>
      <c r="B639" s="102" t="s">
        <v>285</v>
      </c>
      <c r="C639" s="102" t="s">
        <v>152</v>
      </c>
      <c r="D639" s="102" t="s">
        <v>161</v>
      </c>
      <c r="E639" s="102" t="s">
        <v>167</v>
      </c>
      <c r="F639" s="102">
        <v>18</v>
      </c>
      <c r="G639" s="102">
        <v>0</v>
      </c>
      <c r="H639" s="102">
        <v>1.06</v>
      </c>
      <c r="I639" s="102">
        <v>0</v>
      </c>
      <c r="J639" s="102">
        <v>0</v>
      </c>
      <c r="K639" s="102">
        <v>1.06</v>
      </c>
      <c r="N639" s="102">
        <v>14.1</v>
      </c>
      <c r="V639" s="102"/>
      <c r="W639" s="102"/>
    </row>
    <row r="640" spans="1:23">
      <c r="A640" s="103">
        <v>44400</v>
      </c>
      <c r="B640" s="1" t="s">
        <v>282</v>
      </c>
      <c r="C640" s="102" t="s">
        <v>153</v>
      </c>
      <c r="D640" s="102" t="s">
        <v>161</v>
      </c>
      <c r="E640" s="102" t="s">
        <v>167</v>
      </c>
      <c r="F640" s="102">
        <v>18</v>
      </c>
      <c r="G640" s="102">
        <v>0</v>
      </c>
      <c r="H640" s="102">
        <v>1.06</v>
      </c>
      <c r="I640" s="102">
        <v>0</v>
      </c>
      <c r="J640" s="102">
        <v>0</v>
      </c>
      <c r="K640" s="102">
        <v>1.06</v>
      </c>
      <c r="N640" s="102">
        <v>14.1</v>
      </c>
      <c r="V640" s="102"/>
      <c r="W640" s="102"/>
    </row>
    <row r="641" spans="1:23">
      <c r="A641" s="103">
        <v>44400</v>
      </c>
      <c r="B641" s="1" t="s">
        <v>283</v>
      </c>
      <c r="C641" s="102" t="s">
        <v>153</v>
      </c>
      <c r="D641" s="102" t="s">
        <v>161</v>
      </c>
      <c r="E641" s="102" t="s">
        <v>167</v>
      </c>
      <c r="F641" s="102">
        <v>18</v>
      </c>
      <c r="G641" s="102">
        <v>0</v>
      </c>
      <c r="H641" s="102">
        <v>1.06</v>
      </c>
      <c r="I641" s="102">
        <v>0</v>
      </c>
      <c r="J641" s="102">
        <v>0</v>
      </c>
      <c r="K641" s="102">
        <v>1.06</v>
      </c>
      <c r="N641" s="102">
        <v>14.1</v>
      </c>
      <c r="V641" s="102"/>
      <c r="W641" s="102"/>
    </row>
    <row r="642" spans="1:23">
      <c r="A642" s="103">
        <v>44400</v>
      </c>
      <c r="B642" s="102" t="s">
        <v>272</v>
      </c>
      <c r="C642" s="102" t="s">
        <v>152</v>
      </c>
      <c r="D642" s="102" t="s">
        <v>163</v>
      </c>
      <c r="E642" s="102" t="s">
        <v>166</v>
      </c>
      <c r="F642" s="102">
        <v>18</v>
      </c>
      <c r="G642" s="102">
        <v>0</v>
      </c>
      <c r="H642" s="102">
        <v>1.52</v>
      </c>
      <c r="I642" s="102">
        <v>0</v>
      </c>
      <c r="J642" s="102">
        <v>0</v>
      </c>
      <c r="K642" s="102">
        <v>1.52</v>
      </c>
      <c r="N642" s="102">
        <v>25</v>
      </c>
      <c r="V642" s="102"/>
      <c r="W642" s="102"/>
    </row>
    <row r="643" spans="1:23">
      <c r="A643" s="103">
        <v>44400</v>
      </c>
      <c r="B643" s="102" t="s">
        <v>273</v>
      </c>
      <c r="C643" s="102" t="s">
        <v>152</v>
      </c>
      <c r="D643" s="102" t="s">
        <v>163</v>
      </c>
      <c r="E643" s="102" t="s">
        <v>166</v>
      </c>
      <c r="F643" s="102">
        <v>18</v>
      </c>
      <c r="G643" s="102">
        <v>0</v>
      </c>
      <c r="H643" s="102">
        <v>1.52</v>
      </c>
      <c r="I643" s="102">
        <v>0</v>
      </c>
      <c r="J643" s="102">
        <v>0</v>
      </c>
      <c r="K643" s="102">
        <v>1.52</v>
      </c>
      <c r="N643" s="102">
        <v>25</v>
      </c>
      <c r="V643" s="102"/>
      <c r="W643" s="102"/>
    </row>
    <row r="644" spans="1:23">
      <c r="A644" s="103">
        <v>44400</v>
      </c>
      <c r="B644" s="104" t="s">
        <v>270</v>
      </c>
      <c r="C644" s="102" t="s">
        <v>153</v>
      </c>
      <c r="D644" s="102" t="s">
        <v>163</v>
      </c>
      <c r="E644" s="102" t="s">
        <v>166</v>
      </c>
      <c r="F644" s="102">
        <v>18</v>
      </c>
      <c r="G644" s="102">
        <v>0</v>
      </c>
      <c r="H644" s="102">
        <v>1.52</v>
      </c>
      <c r="I644" s="102">
        <v>0</v>
      </c>
      <c r="J644" s="102">
        <v>0</v>
      </c>
      <c r="K644" s="102">
        <v>1.52</v>
      </c>
      <c r="N644" s="102">
        <v>25</v>
      </c>
      <c r="V644" s="102"/>
      <c r="W644" s="102"/>
    </row>
    <row r="645" spans="1:23">
      <c r="A645" s="103">
        <v>44400</v>
      </c>
      <c r="B645" s="104" t="s">
        <v>271</v>
      </c>
      <c r="C645" s="102" t="s">
        <v>153</v>
      </c>
      <c r="D645" s="102" t="s">
        <v>163</v>
      </c>
      <c r="E645" s="102" t="s">
        <v>166</v>
      </c>
      <c r="F645" s="102">
        <v>18</v>
      </c>
      <c r="G645" s="102">
        <v>0</v>
      </c>
      <c r="H645" s="102">
        <v>1.52</v>
      </c>
      <c r="I645" s="102">
        <v>0</v>
      </c>
      <c r="J645" s="102">
        <v>0</v>
      </c>
      <c r="K645" s="102">
        <v>1.52</v>
      </c>
      <c r="N645" s="102">
        <v>25</v>
      </c>
      <c r="O645" s="111"/>
      <c r="V645" s="102"/>
      <c r="W645" s="102"/>
    </row>
    <row r="646" spans="1:23">
      <c r="A646" s="103">
        <v>44400</v>
      </c>
      <c r="B646" s="104" t="s">
        <v>276</v>
      </c>
      <c r="C646" s="102" t="s">
        <v>153</v>
      </c>
      <c r="D646" s="102" t="s">
        <v>163</v>
      </c>
      <c r="E646" s="102" t="s">
        <v>166</v>
      </c>
      <c r="F646" s="102">
        <v>18</v>
      </c>
      <c r="G646" s="102">
        <v>0</v>
      </c>
      <c r="H646" s="102">
        <v>1.52</v>
      </c>
      <c r="I646" s="102">
        <v>0</v>
      </c>
      <c r="J646" s="102">
        <v>0</v>
      </c>
      <c r="K646" s="102">
        <v>1.52</v>
      </c>
      <c r="N646" s="102">
        <v>25</v>
      </c>
      <c r="O646" s="111"/>
      <c r="V646" s="102"/>
      <c r="W646" s="102"/>
    </row>
    <row r="647" spans="1:23">
      <c r="A647" s="103">
        <v>44400</v>
      </c>
      <c r="B647" s="104" t="s">
        <v>277</v>
      </c>
      <c r="C647" s="102" t="s">
        <v>153</v>
      </c>
      <c r="D647" s="102" t="s">
        <v>163</v>
      </c>
      <c r="E647" s="102" t="s">
        <v>166</v>
      </c>
      <c r="F647" s="102">
        <v>18</v>
      </c>
      <c r="G647" s="102">
        <v>0</v>
      </c>
      <c r="H647" s="102">
        <v>1.52</v>
      </c>
      <c r="I647" s="102">
        <v>0</v>
      </c>
      <c r="J647" s="102">
        <v>0</v>
      </c>
      <c r="K647" s="102">
        <v>1.52</v>
      </c>
      <c r="N647" s="102">
        <v>25</v>
      </c>
      <c r="O647" s="111"/>
      <c r="V647" s="102"/>
      <c r="W647" s="102"/>
    </row>
    <row r="648" spans="1:23">
      <c r="A648" s="103">
        <v>44400</v>
      </c>
      <c r="B648" s="102" t="s">
        <v>274</v>
      </c>
      <c r="C648" s="102" t="s">
        <v>152</v>
      </c>
      <c r="D648" s="102" t="s">
        <v>163</v>
      </c>
      <c r="E648" s="102" t="s">
        <v>166</v>
      </c>
      <c r="F648" s="102">
        <v>18</v>
      </c>
      <c r="G648" s="102">
        <v>0</v>
      </c>
      <c r="H648" s="102">
        <v>1.52</v>
      </c>
      <c r="I648" s="102">
        <v>0</v>
      </c>
      <c r="J648" s="102">
        <v>0</v>
      </c>
      <c r="K648" s="102">
        <v>1.52</v>
      </c>
      <c r="N648" s="102">
        <v>25</v>
      </c>
      <c r="O648" s="111"/>
      <c r="V648" s="102"/>
      <c r="W648" s="102"/>
    </row>
    <row r="649" spans="1:23">
      <c r="A649" s="103">
        <v>44400</v>
      </c>
      <c r="B649" s="102" t="s">
        <v>275</v>
      </c>
      <c r="C649" s="102" t="s">
        <v>152</v>
      </c>
      <c r="D649" s="102" t="s">
        <v>163</v>
      </c>
      <c r="E649" s="102" t="s">
        <v>166</v>
      </c>
      <c r="F649" s="102">
        <v>18</v>
      </c>
      <c r="G649" s="102">
        <v>0</v>
      </c>
      <c r="H649" s="102">
        <v>1.52</v>
      </c>
      <c r="I649" s="102">
        <v>0</v>
      </c>
      <c r="J649" s="102">
        <v>0</v>
      </c>
      <c r="K649" s="102">
        <v>1.52</v>
      </c>
      <c r="N649" s="102">
        <v>25</v>
      </c>
      <c r="V649" s="102"/>
      <c r="W649" s="102"/>
    </row>
    <row r="650" spans="1:23">
      <c r="A650" s="103">
        <v>44400</v>
      </c>
      <c r="B650" s="104" t="s">
        <v>264</v>
      </c>
      <c r="C650" s="102" t="s">
        <v>153</v>
      </c>
      <c r="D650" s="102" t="s">
        <v>162</v>
      </c>
      <c r="E650" s="102" t="s">
        <v>167</v>
      </c>
      <c r="F650" s="102">
        <v>18</v>
      </c>
      <c r="G650" s="102">
        <v>0</v>
      </c>
      <c r="H650" s="102">
        <v>1.73</v>
      </c>
      <c r="I650" s="102">
        <v>0</v>
      </c>
      <c r="J650" s="102">
        <v>0</v>
      </c>
      <c r="K650" s="102">
        <v>1.73</v>
      </c>
      <c r="N650" s="102">
        <v>33.4</v>
      </c>
      <c r="V650" s="102"/>
      <c r="W650" s="102"/>
    </row>
    <row r="651" spans="1:23">
      <c r="A651" s="103">
        <v>44400</v>
      </c>
      <c r="B651" s="104" t="s">
        <v>265</v>
      </c>
      <c r="C651" s="102" t="s">
        <v>153</v>
      </c>
      <c r="D651" s="102" t="s">
        <v>162</v>
      </c>
      <c r="E651" s="102" t="s">
        <v>167</v>
      </c>
      <c r="F651" s="102">
        <v>18</v>
      </c>
      <c r="G651" s="102">
        <v>0</v>
      </c>
      <c r="H651" s="102">
        <v>1.73</v>
      </c>
      <c r="I651" s="102">
        <v>0</v>
      </c>
      <c r="J651" s="102">
        <v>0</v>
      </c>
      <c r="K651" s="102">
        <v>1.73</v>
      </c>
      <c r="N651" s="102">
        <v>33.4</v>
      </c>
      <c r="V651" s="102"/>
      <c r="W651" s="102"/>
    </row>
    <row r="652" spans="1:23">
      <c r="A652" s="103">
        <v>44400</v>
      </c>
      <c r="B652" s="102" t="s">
        <v>262</v>
      </c>
      <c r="C652" s="102" t="s">
        <v>152</v>
      </c>
      <c r="D652" s="102" t="s">
        <v>162</v>
      </c>
      <c r="E652" s="102" t="s">
        <v>167</v>
      </c>
      <c r="F652" s="102">
        <v>18</v>
      </c>
      <c r="G652" s="102">
        <v>0</v>
      </c>
      <c r="H652" s="102">
        <v>1.73</v>
      </c>
      <c r="I652" s="102">
        <v>0</v>
      </c>
      <c r="J652" s="102">
        <v>0</v>
      </c>
      <c r="K652" s="102">
        <v>1.73</v>
      </c>
      <c r="N652" s="102">
        <v>33.4</v>
      </c>
      <c r="V652" s="102"/>
      <c r="W652" s="102"/>
    </row>
    <row r="653" spans="1:23">
      <c r="A653" s="103">
        <v>44400</v>
      </c>
      <c r="B653" s="102" t="s">
        <v>263</v>
      </c>
      <c r="C653" s="102" t="s">
        <v>152</v>
      </c>
      <c r="D653" s="102" t="s">
        <v>162</v>
      </c>
      <c r="E653" s="102" t="s">
        <v>167</v>
      </c>
      <c r="F653" s="102">
        <v>18</v>
      </c>
      <c r="G653" s="102">
        <v>0</v>
      </c>
      <c r="H653" s="102">
        <v>1.73</v>
      </c>
      <c r="I653" s="102">
        <v>0</v>
      </c>
      <c r="J653" s="102">
        <v>0</v>
      </c>
      <c r="K653" s="102">
        <v>1.73</v>
      </c>
      <c r="N653" s="102">
        <v>33.4</v>
      </c>
      <c r="V653" s="102"/>
      <c r="W653" s="102"/>
    </row>
    <row r="654" spans="1:23">
      <c r="A654" s="103">
        <v>44400</v>
      </c>
      <c r="B654" s="102" t="s">
        <v>268</v>
      </c>
      <c r="C654" s="102" t="s">
        <v>152</v>
      </c>
      <c r="D654" s="102" t="s">
        <v>162</v>
      </c>
      <c r="E654" s="102" t="s">
        <v>167</v>
      </c>
      <c r="F654" s="102">
        <v>18</v>
      </c>
      <c r="G654" s="102">
        <v>0</v>
      </c>
      <c r="H654" s="102">
        <v>1.74</v>
      </c>
      <c r="I654" s="102">
        <v>0</v>
      </c>
      <c r="J654" s="102">
        <v>0</v>
      </c>
      <c r="K654" s="102">
        <v>1.74</v>
      </c>
      <c r="N654" s="102">
        <v>36.9</v>
      </c>
      <c r="V654" s="102"/>
      <c r="W654" s="102"/>
    </row>
    <row r="655" spans="1:23">
      <c r="A655" s="103">
        <v>44400</v>
      </c>
      <c r="B655" s="102" t="s">
        <v>269</v>
      </c>
      <c r="C655" s="102" t="s">
        <v>152</v>
      </c>
      <c r="D655" s="102" t="s">
        <v>162</v>
      </c>
      <c r="E655" s="102" t="s">
        <v>167</v>
      </c>
      <c r="F655" s="102">
        <v>18</v>
      </c>
      <c r="G655" s="102">
        <v>0</v>
      </c>
      <c r="H655" s="102">
        <v>1.74</v>
      </c>
      <c r="I655" s="102">
        <v>0</v>
      </c>
      <c r="J655" s="102">
        <v>0</v>
      </c>
      <c r="K655" s="102">
        <v>1.74</v>
      </c>
      <c r="N655" s="102">
        <v>36.9</v>
      </c>
      <c r="V655" s="102"/>
      <c r="W655" s="102"/>
    </row>
    <row r="656" spans="1:23">
      <c r="A656" s="103">
        <v>44400</v>
      </c>
      <c r="B656" s="104" t="s">
        <v>266</v>
      </c>
      <c r="C656" s="102" t="s">
        <v>153</v>
      </c>
      <c r="D656" s="102" t="s">
        <v>162</v>
      </c>
      <c r="E656" s="102" t="s">
        <v>167</v>
      </c>
      <c r="F656" s="102">
        <v>18</v>
      </c>
      <c r="G656" s="102">
        <v>0</v>
      </c>
      <c r="H656" s="102">
        <v>1.74</v>
      </c>
      <c r="I656" s="102">
        <v>0</v>
      </c>
      <c r="J656" s="102">
        <v>0</v>
      </c>
      <c r="K656" s="102">
        <v>1.74</v>
      </c>
      <c r="N656" s="102">
        <v>36.9</v>
      </c>
      <c r="V656" s="102"/>
      <c r="W656" s="102"/>
    </row>
    <row r="657" spans="1:23">
      <c r="A657" s="103">
        <v>44400</v>
      </c>
      <c r="B657" s="104" t="s">
        <v>267</v>
      </c>
      <c r="C657" s="102" t="s">
        <v>153</v>
      </c>
      <c r="D657" s="102" t="s">
        <v>162</v>
      </c>
      <c r="E657" s="102" t="s">
        <v>167</v>
      </c>
      <c r="F657" s="102">
        <v>18</v>
      </c>
      <c r="G657" s="102">
        <v>0</v>
      </c>
      <c r="H657" s="102">
        <v>1.74</v>
      </c>
      <c r="I657" s="102">
        <v>0</v>
      </c>
      <c r="J657" s="102">
        <v>0</v>
      </c>
      <c r="K657" s="102">
        <v>1.74</v>
      </c>
      <c r="N657" s="102">
        <v>36.9</v>
      </c>
      <c r="V657" s="102"/>
      <c r="W657" s="102"/>
    </row>
    <row r="658" spans="1:23">
      <c r="A658" s="103">
        <v>44400</v>
      </c>
      <c r="B658" s="102" t="s">
        <v>256</v>
      </c>
      <c r="C658" s="102" t="s">
        <v>152</v>
      </c>
      <c r="D658" s="102" t="s">
        <v>161</v>
      </c>
      <c r="E658" s="102" t="s">
        <v>166</v>
      </c>
      <c r="F658" s="102">
        <v>18</v>
      </c>
      <c r="G658" s="102">
        <v>0</v>
      </c>
      <c r="H658" s="102">
        <v>1.72</v>
      </c>
      <c r="I658" s="102">
        <v>0</v>
      </c>
      <c r="J658" s="102">
        <v>0</v>
      </c>
      <c r="K658" s="102">
        <v>1.72</v>
      </c>
      <c r="N658" s="102">
        <v>15.8</v>
      </c>
      <c r="V658" s="102"/>
      <c r="W658" s="102"/>
    </row>
    <row r="659" spans="1:23">
      <c r="A659" s="103">
        <v>44400</v>
      </c>
      <c r="B659" s="102" t="s">
        <v>257</v>
      </c>
      <c r="C659" s="102" t="s">
        <v>152</v>
      </c>
      <c r="D659" s="102" t="s">
        <v>161</v>
      </c>
      <c r="E659" s="102" t="s">
        <v>166</v>
      </c>
      <c r="F659" s="102">
        <v>18</v>
      </c>
      <c r="G659" s="102">
        <v>0</v>
      </c>
      <c r="H659" s="102">
        <v>1.72</v>
      </c>
      <c r="I659" s="102">
        <v>0</v>
      </c>
      <c r="J659" s="102">
        <v>0</v>
      </c>
      <c r="K659" s="102">
        <v>1.72</v>
      </c>
      <c r="N659" s="102">
        <v>15.8</v>
      </c>
      <c r="V659" s="102"/>
      <c r="W659" s="102"/>
    </row>
    <row r="660" spans="1:23">
      <c r="A660" s="103">
        <v>44400</v>
      </c>
      <c r="B660" s="1" t="s">
        <v>254</v>
      </c>
      <c r="C660" s="102" t="s">
        <v>153</v>
      </c>
      <c r="D660" s="102" t="s">
        <v>161</v>
      </c>
      <c r="E660" s="102" t="s">
        <v>166</v>
      </c>
      <c r="F660" s="102">
        <v>18</v>
      </c>
      <c r="G660" s="102">
        <v>0</v>
      </c>
      <c r="H660" s="102">
        <v>1.72</v>
      </c>
      <c r="I660" s="102">
        <v>0</v>
      </c>
      <c r="J660" s="102">
        <v>0</v>
      </c>
      <c r="K660" s="102">
        <v>1.72</v>
      </c>
      <c r="N660" s="102">
        <v>15.8</v>
      </c>
      <c r="V660" s="102"/>
      <c r="W660" s="102"/>
    </row>
    <row r="661" spans="1:23">
      <c r="A661" s="103">
        <v>44400</v>
      </c>
      <c r="B661" s="1" t="s">
        <v>255</v>
      </c>
      <c r="C661" s="102" t="s">
        <v>153</v>
      </c>
      <c r="D661" s="102" t="s">
        <v>161</v>
      </c>
      <c r="E661" s="102" t="s">
        <v>166</v>
      </c>
      <c r="F661" s="102">
        <v>18</v>
      </c>
      <c r="G661" s="102">
        <v>0</v>
      </c>
      <c r="H661" s="102">
        <v>1.72</v>
      </c>
      <c r="I661" s="102">
        <v>0</v>
      </c>
      <c r="J661" s="102">
        <v>0</v>
      </c>
      <c r="K661" s="102">
        <v>1.72</v>
      </c>
      <c r="N661" s="102">
        <v>15.8</v>
      </c>
      <c r="V661" s="102"/>
      <c r="W661" s="102"/>
    </row>
    <row r="662" spans="1:23">
      <c r="A662" s="103">
        <v>44400</v>
      </c>
      <c r="B662" s="1" t="s">
        <v>260</v>
      </c>
      <c r="C662" s="102" t="s">
        <v>153</v>
      </c>
      <c r="D662" s="102" t="s">
        <v>161</v>
      </c>
      <c r="E662" s="102" t="s">
        <v>166</v>
      </c>
      <c r="F662" s="102">
        <v>18</v>
      </c>
      <c r="G662" s="102">
        <v>0</v>
      </c>
      <c r="H662" s="102">
        <v>1.72</v>
      </c>
      <c r="I662" s="102">
        <v>0</v>
      </c>
      <c r="J662" s="102">
        <v>0</v>
      </c>
      <c r="K662" s="102">
        <v>1.72</v>
      </c>
      <c r="N662" s="102">
        <v>15.8</v>
      </c>
      <c r="V662" s="102"/>
      <c r="W662" s="102"/>
    </row>
    <row r="663" spans="1:23">
      <c r="A663" s="103">
        <v>44400</v>
      </c>
      <c r="B663" s="1" t="s">
        <v>261</v>
      </c>
      <c r="C663" s="102" t="s">
        <v>153</v>
      </c>
      <c r="D663" s="102" t="s">
        <v>161</v>
      </c>
      <c r="E663" s="102" t="s">
        <v>166</v>
      </c>
      <c r="F663" s="102">
        <v>18</v>
      </c>
      <c r="G663" s="102">
        <v>0</v>
      </c>
      <c r="H663" s="102">
        <v>1.72</v>
      </c>
      <c r="I663" s="102">
        <v>0</v>
      </c>
      <c r="J663" s="102">
        <v>0</v>
      </c>
      <c r="K663" s="102">
        <v>1.72</v>
      </c>
      <c r="N663" s="102">
        <v>15.8</v>
      </c>
      <c r="V663" s="102"/>
      <c r="W663" s="102"/>
    </row>
    <row r="664" spans="1:23">
      <c r="A664" s="103">
        <v>44400</v>
      </c>
      <c r="B664" s="102" t="s">
        <v>258</v>
      </c>
      <c r="C664" s="102" t="s">
        <v>152</v>
      </c>
      <c r="D664" s="102" t="s">
        <v>161</v>
      </c>
      <c r="E664" s="102" t="s">
        <v>166</v>
      </c>
      <c r="F664" s="102">
        <v>18</v>
      </c>
      <c r="G664" s="102">
        <v>0</v>
      </c>
      <c r="H664" s="102">
        <v>1.72</v>
      </c>
      <c r="I664" s="102">
        <v>0</v>
      </c>
      <c r="J664" s="102">
        <v>0</v>
      </c>
      <c r="K664" s="102">
        <v>1.72</v>
      </c>
      <c r="N664" s="102">
        <v>15.8</v>
      </c>
      <c r="V664" s="102"/>
      <c r="W664" s="102"/>
    </row>
    <row r="665" spans="1:23">
      <c r="A665" s="103">
        <v>44400</v>
      </c>
      <c r="B665" s="102" t="s">
        <v>259</v>
      </c>
      <c r="C665" s="102" t="s">
        <v>152</v>
      </c>
      <c r="D665" s="102" t="s">
        <v>161</v>
      </c>
      <c r="E665" s="102" t="s">
        <v>166</v>
      </c>
      <c r="F665" s="102">
        <v>18</v>
      </c>
      <c r="G665" s="102">
        <v>0</v>
      </c>
      <c r="H665" s="102">
        <v>1.72</v>
      </c>
      <c r="I665" s="102">
        <v>0</v>
      </c>
      <c r="J665" s="102">
        <v>0</v>
      </c>
      <c r="K665" s="102">
        <v>1.72</v>
      </c>
      <c r="N665" s="102">
        <v>15.8</v>
      </c>
      <c r="V665" s="102"/>
      <c r="W665" s="102"/>
    </row>
    <row r="666" spans="1:23">
      <c r="A666" s="103">
        <v>44400</v>
      </c>
      <c r="B666" s="104" t="s">
        <v>248</v>
      </c>
      <c r="C666" s="102" t="s">
        <v>153</v>
      </c>
      <c r="D666" s="102" t="s">
        <v>163</v>
      </c>
      <c r="E666" s="102" t="s">
        <v>167</v>
      </c>
      <c r="F666" s="102">
        <v>18</v>
      </c>
      <c r="G666" s="102">
        <v>0</v>
      </c>
      <c r="H666" s="102">
        <v>1.61</v>
      </c>
      <c r="I666" s="102">
        <v>0</v>
      </c>
      <c r="J666" s="102">
        <v>0</v>
      </c>
      <c r="K666" s="102">
        <v>1.61</v>
      </c>
      <c r="N666" s="102">
        <v>28.5</v>
      </c>
      <c r="V666" s="102"/>
      <c r="W666" s="102"/>
    </row>
    <row r="667" spans="1:23">
      <c r="A667" s="103">
        <v>44400</v>
      </c>
      <c r="B667" s="104" t="s">
        <v>249</v>
      </c>
      <c r="C667" s="102" t="s">
        <v>153</v>
      </c>
      <c r="D667" s="102" t="s">
        <v>163</v>
      </c>
      <c r="E667" s="102" t="s">
        <v>167</v>
      </c>
      <c r="F667" s="102">
        <v>18</v>
      </c>
      <c r="G667" s="102">
        <v>0</v>
      </c>
      <c r="H667" s="102">
        <v>1.61</v>
      </c>
      <c r="I667" s="102">
        <v>0</v>
      </c>
      <c r="J667" s="102">
        <v>0</v>
      </c>
      <c r="K667" s="102">
        <v>1.61</v>
      </c>
      <c r="N667" s="102">
        <v>28.5</v>
      </c>
      <c r="V667" s="102"/>
      <c r="W667" s="102"/>
    </row>
    <row r="668" spans="1:23">
      <c r="A668" s="103">
        <v>44400</v>
      </c>
      <c r="B668" s="102" t="s">
        <v>246</v>
      </c>
      <c r="C668" s="102" t="s">
        <v>152</v>
      </c>
      <c r="D668" s="102" t="s">
        <v>163</v>
      </c>
      <c r="E668" s="102" t="s">
        <v>167</v>
      </c>
      <c r="F668" s="102">
        <v>18</v>
      </c>
      <c r="G668" s="102">
        <v>0</v>
      </c>
      <c r="H668" s="102">
        <v>1.61</v>
      </c>
      <c r="I668" s="102">
        <v>0</v>
      </c>
      <c r="J668" s="102">
        <v>0</v>
      </c>
      <c r="K668" s="102">
        <v>1.61</v>
      </c>
      <c r="N668" s="102">
        <v>28.5</v>
      </c>
      <c r="V668" s="102"/>
      <c r="W668" s="102"/>
    </row>
    <row r="669" spans="1:23">
      <c r="A669" s="103">
        <v>44400</v>
      </c>
      <c r="B669" s="102" t="s">
        <v>247</v>
      </c>
      <c r="C669" s="102" t="s">
        <v>152</v>
      </c>
      <c r="D669" s="102" t="s">
        <v>163</v>
      </c>
      <c r="E669" s="102" t="s">
        <v>167</v>
      </c>
      <c r="F669" s="102">
        <v>18</v>
      </c>
      <c r="G669" s="102">
        <v>0</v>
      </c>
      <c r="H669" s="102">
        <v>1.61</v>
      </c>
      <c r="I669" s="102">
        <v>0</v>
      </c>
      <c r="J669" s="102">
        <v>0</v>
      </c>
      <c r="K669" s="102">
        <v>1.61</v>
      </c>
      <c r="N669" s="102">
        <v>28.5</v>
      </c>
      <c r="V669" s="102"/>
      <c r="W669" s="102"/>
    </row>
    <row r="670" spans="1:23">
      <c r="A670" s="103">
        <v>44400</v>
      </c>
      <c r="B670" s="102" t="s">
        <v>252</v>
      </c>
      <c r="C670" s="102" t="s">
        <v>152</v>
      </c>
      <c r="D670" s="102" t="s">
        <v>163</v>
      </c>
      <c r="E670" s="102" t="s">
        <v>167</v>
      </c>
      <c r="F670" s="102">
        <v>18</v>
      </c>
      <c r="G670" s="102">
        <v>0</v>
      </c>
      <c r="H670" s="102">
        <v>1.48</v>
      </c>
      <c r="I670" s="102">
        <v>0</v>
      </c>
      <c r="J670" s="102">
        <v>0</v>
      </c>
      <c r="K670" s="102">
        <v>1.48</v>
      </c>
      <c r="N670" s="102">
        <v>38</v>
      </c>
      <c r="O670" s="111"/>
      <c r="V670" s="102"/>
      <c r="W670" s="102"/>
    </row>
    <row r="671" spans="1:23">
      <c r="A671" s="103">
        <v>44400</v>
      </c>
      <c r="B671" s="102" t="s">
        <v>253</v>
      </c>
      <c r="C671" s="102" t="s">
        <v>152</v>
      </c>
      <c r="D671" s="102" t="s">
        <v>163</v>
      </c>
      <c r="E671" s="102" t="s">
        <v>167</v>
      </c>
      <c r="F671" s="102">
        <v>18</v>
      </c>
      <c r="G671" s="102">
        <v>0</v>
      </c>
      <c r="H671" s="102">
        <v>1.48</v>
      </c>
      <c r="I671" s="102">
        <v>0</v>
      </c>
      <c r="J671" s="102">
        <v>0</v>
      </c>
      <c r="K671" s="102">
        <v>1.48</v>
      </c>
      <c r="N671" s="102">
        <v>38</v>
      </c>
      <c r="O671" s="111"/>
      <c r="V671" s="102"/>
      <c r="W671" s="102"/>
    </row>
    <row r="672" spans="1:23">
      <c r="A672" s="103">
        <v>44400</v>
      </c>
      <c r="B672" s="104" t="s">
        <v>250</v>
      </c>
      <c r="C672" s="102" t="s">
        <v>153</v>
      </c>
      <c r="D672" s="102" t="s">
        <v>163</v>
      </c>
      <c r="E672" s="102" t="s">
        <v>167</v>
      </c>
      <c r="F672" s="102">
        <v>18</v>
      </c>
      <c r="G672" s="102">
        <v>0</v>
      </c>
      <c r="H672" s="102">
        <v>1.48</v>
      </c>
      <c r="I672" s="102">
        <v>0</v>
      </c>
      <c r="J672" s="102">
        <v>0</v>
      </c>
      <c r="K672" s="102">
        <v>1.48</v>
      </c>
      <c r="N672" s="102">
        <v>38</v>
      </c>
      <c r="V672" s="102"/>
      <c r="W672" s="102"/>
    </row>
    <row r="673" spans="1:23">
      <c r="A673" s="103">
        <v>44400</v>
      </c>
      <c r="B673" s="104" t="s">
        <v>251</v>
      </c>
      <c r="C673" s="102" t="s">
        <v>153</v>
      </c>
      <c r="D673" s="102" t="s">
        <v>163</v>
      </c>
      <c r="E673" s="102" t="s">
        <v>167</v>
      </c>
      <c r="F673" s="102">
        <v>18</v>
      </c>
      <c r="G673" s="102">
        <v>0</v>
      </c>
      <c r="H673" s="102">
        <v>1.48</v>
      </c>
      <c r="I673" s="102">
        <v>0</v>
      </c>
      <c r="J673" s="102">
        <v>0</v>
      </c>
      <c r="K673" s="102">
        <v>1.48</v>
      </c>
      <c r="N673" s="102">
        <v>38</v>
      </c>
      <c r="V673" s="102"/>
      <c r="W673" s="102"/>
    </row>
    <row r="674" spans="1:23">
      <c r="A674" s="103">
        <v>44403</v>
      </c>
      <c r="B674" s="1" t="s">
        <v>222</v>
      </c>
      <c r="C674" s="102" t="s">
        <v>153</v>
      </c>
      <c r="D674" s="102" t="s">
        <v>161</v>
      </c>
      <c r="E674" s="102" t="s">
        <v>167</v>
      </c>
      <c r="F674" s="102">
        <v>21</v>
      </c>
      <c r="Q674" s="102">
        <v>8</v>
      </c>
      <c r="R674" s="112">
        <f t="shared" ref="R674:R705" si="80">Q674/O290</f>
        <v>1</v>
      </c>
      <c r="S674" s="112"/>
      <c r="T674" s="112"/>
      <c r="V674" s="102"/>
      <c r="W674" s="102"/>
    </row>
    <row r="675" spans="1:23">
      <c r="A675" s="103">
        <v>44403</v>
      </c>
      <c r="B675" s="1" t="s">
        <v>223</v>
      </c>
      <c r="C675" s="102" t="s">
        <v>153</v>
      </c>
      <c r="D675" s="102" t="s">
        <v>161</v>
      </c>
      <c r="E675" s="102" t="s">
        <v>167</v>
      </c>
      <c r="F675" s="102">
        <v>21</v>
      </c>
      <c r="Q675" s="102">
        <v>7</v>
      </c>
      <c r="R675" s="112">
        <f t="shared" si="80"/>
        <v>0.875</v>
      </c>
      <c r="S675" s="112"/>
      <c r="T675" s="112"/>
      <c r="V675" s="102"/>
      <c r="W675" s="102"/>
    </row>
    <row r="676" spans="1:23">
      <c r="A676" s="103">
        <v>44403</v>
      </c>
      <c r="B676" s="102" t="s">
        <v>224</v>
      </c>
      <c r="C676" s="102" t="s">
        <v>152</v>
      </c>
      <c r="D676" s="102" t="s">
        <v>161</v>
      </c>
      <c r="E676" s="102" t="s">
        <v>167</v>
      </c>
      <c r="F676" s="102">
        <v>21</v>
      </c>
      <c r="Q676" s="102">
        <v>7</v>
      </c>
      <c r="R676" s="112">
        <f t="shared" si="80"/>
        <v>0.875</v>
      </c>
      <c r="S676" s="112"/>
      <c r="T676" s="112"/>
      <c r="V676" s="102"/>
      <c r="W676" s="102"/>
    </row>
    <row r="677" spans="1:23">
      <c r="A677" s="103">
        <v>44403</v>
      </c>
      <c r="B677" s="102" t="s">
        <v>225</v>
      </c>
      <c r="C677" s="102" t="s">
        <v>152</v>
      </c>
      <c r="D677" s="102" t="s">
        <v>161</v>
      </c>
      <c r="E677" s="102" t="s">
        <v>167</v>
      </c>
      <c r="F677" s="102">
        <v>21</v>
      </c>
      <c r="Q677" s="102">
        <v>7</v>
      </c>
      <c r="R677" s="112">
        <f t="shared" si="80"/>
        <v>1</v>
      </c>
      <c r="S677" s="112"/>
      <c r="T677" s="112"/>
      <c r="V677" s="102"/>
      <c r="W677" s="102"/>
    </row>
    <row r="678" spans="1:23">
      <c r="A678" s="103">
        <v>44403</v>
      </c>
      <c r="B678" s="102" t="s">
        <v>226</v>
      </c>
      <c r="C678" s="102" t="s">
        <v>152</v>
      </c>
      <c r="D678" s="102" t="s">
        <v>161</v>
      </c>
      <c r="E678" s="102" t="s">
        <v>167</v>
      </c>
      <c r="F678" s="102">
        <v>21</v>
      </c>
      <c r="Q678" s="102">
        <v>8</v>
      </c>
      <c r="R678" s="112">
        <f t="shared" si="80"/>
        <v>1</v>
      </c>
      <c r="S678" s="112"/>
      <c r="T678" s="112"/>
      <c r="V678" s="102"/>
      <c r="W678" s="102"/>
    </row>
    <row r="679" spans="1:23">
      <c r="A679" s="103">
        <v>44403</v>
      </c>
      <c r="B679" s="102" t="s">
        <v>227</v>
      </c>
      <c r="C679" s="102" t="s">
        <v>152</v>
      </c>
      <c r="D679" s="102" t="s">
        <v>161</v>
      </c>
      <c r="E679" s="102" t="s">
        <v>167</v>
      </c>
      <c r="F679" s="102">
        <v>21</v>
      </c>
      <c r="Q679" s="102">
        <v>5</v>
      </c>
      <c r="R679" s="112">
        <f t="shared" si="80"/>
        <v>1</v>
      </c>
      <c r="S679" s="112"/>
      <c r="T679" s="112"/>
      <c r="V679" s="102"/>
      <c r="W679" s="102"/>
    </row>
    <row r="680" spans="1:23">
      <c r="A680" s="103">
        <v>44403</v>
      </c>
      <c r="B680" s="1" t="s">
        <v>228</v>
      </c>
      <c r="C680" s="102" t="s">
        <v>153</v>
      </c>
      <c r="D680" s="102" t="s">
        <v>161</v>
      </c>
      <c r="E680" s="102" t="s">
        <v>167</v>
      </c>
      <c r="F680" s="102">
        <v>21</v>
      </c>
      <c r="Q680" s="102">
        <v>6</v>
      </c>
      <c r="R680" s="112">
        <f t="shared" si="80"/>
        <v>1</v>
      </c>
      <c r="S680" s="112"/>
      <c r="T680" s="112"/>
      <c r="V680" s="102"/>
      <c r="W680" s="102"/>
    </row>
    <row r="681" spans="1:23">
      <c r="A681" s="103">
        <v>44403</v>
      </c>
      <c r="B681" s="1" t="s">
        <v>229</v>
      </c>
      <c r="C681" s="102" t="s">
        <v>153</v>
      </c>
      <c r="D681" s="102" t="s">
        <v>161</v>
      </c>
      <c r="E681" s="102" t="s">
        <v>167</v>
      </c>
      <c r="F681" s="102">
        <v>21</v>
      </c>
      <c r="Q681" s="102">
        <v>8</v>
      </c>
      <c r="R681" s="112">
        <f t="shared" si="80"/>
        <v>0.88888888888888884</v>
      </c>
      <c r="S681" s="112"/>
      <c r="T681" s="112"/>
      <c r="V681" s="102"/>
      <c r="W681" s="102"/>
    </row>
    <row r="682" spans="1:23">
      <c r="A682" s="103">
        <v>44403</v>
      </c>
      <c r="B682" s="102" t="s">
        <v>230</v>
      </c>
      <c r="C682" s="102" t="s">
        <v>152</v>
      </c>
      <c r="D682" s="102" t="s">
        <v>162</v>
      </c>
      <c r="E682" s="102" t="s">
        <v>166</v>
      </c>
      <c r="F682" s="102">
        <v>21</v>
      </c>
      <c r="Q682" s="102">
        <v>6</v>
      </c>
      <c r="R682" s="112">
        <f t="shared" si="80"/>
        <v>1</v>
      </c>
      <c r="S682" s="112"/>
      <c r="T682" s="112"/>
      <c r="V682" s="102"/>
      <c r="W682" s="102"/>
    </row>
    <row r="683" spans="1:23">
      <c r="A683" s="103">
        <v>44403</v>
      </c>
      <c r="B683" s="102" t="s">
        <v>231</v>
      </c>
      <c r="C683" s="102" t="s">
        <v>152</v>
      </c>
      <c r="D683" s="102" t="s">
        <v>162</v>
      </c>
      <c r="E683" s="102" t="s">
        <v>166</v>
      </c>
      <c r="F683" s="102">
        <v>21</v>
      </c>
      <c r="Q683" s="102">
        <v>7</v>
      </c>
      <c r="R683" s="112">
        <f t="shared" si="80"/>
        <v>1</v>
      </c>
      <c r="S683" s="112"/>
      <c r="T683" s="112"/>
      <c r="V683" s="102"/>
      <c r="W683" s="102"/>
    </row>
    <row r="684" spans="1:23">
      <c r="A684" s="103">
        <v>44403</v>
      </c>
      <c r="B684" s="104" t="s">
        <v>232</v>
      </c>
      <c r="C684" s="102" t="s">
        <v>153</v>
      </c>
      <c r="D684" s="102" t="s">
        <v>162</v>
      </c>
      <c r="E684" s="102" t="s">
        <v>166</v>
      </c>
      <c r="F684" s="102">
        <v>21</v>
      </c>
      <c r="Q684" s="102">
        <v>9</v>
      </c>
      <c r="R684" s="112">
        <f t="shared" si="80"/>
        <v>1</v>
      </c>
      <c r="S684" s="112"/>
      <c r="T684" s="112"/>
      <c r="V684" s="102"/>
      <c r="W684" s="102"/>
    </row>
    <row r="685" spans="1:23">
      <c r="A685" s="103">
        <v>44403</v>
      </c>
      <c r="B685" s="104" t="s">
        <v>233</v>
      </c>
      <c r="C685" s="102" t="s">
        <v>153</v>
      </c>
      <c r="D685" s="102" t="s">
        <v>162</v>
      </c>
      <c r="E685" s="102" t="s">
        <v>166</v>
      </c>
      <c r="F685" s="102">
        <v>21</v>
      </c>
      <c r="Q685" s="102">
        <v>7</v>
      </c>
      <c r="R685" s="112">
        <f t="shared" si="80"/>
        <v>1</v>
      </c>
      <c r="S685" s="112"/>
      <c r="T685" s="112"/>
      <c r="V685" s="102"/>
      <c r="W685" s="102"/>
    </row>
    <row r="686" spans="1:23">
      <c r="A686" s="103">
        <v>44403</v>
      </c>
      <c r="B686" s="104" t="s">
        <v>234</v>
      </c>
      <c r="C686" s="102" t="s">
        <v>153</v>
      </c>
      <c r="D686" s="102" t="s">
        <v>162</v>
      </c>
      <c r="E686" s="102" t="s">
        <v>166</v>
      </c>
      <c r="F686" s="102">
        <v>21</v>
      </c>
      <c r="Q686" s="102">
        <v>9</v>
      </c>
      <c r="R686" s="112">
        <f t="shared" si="80"/>
        <v>1</v>
      </c>
      <c r="S686" s="112"/>
      <c r="T686" s="112"/>
      <c r="V686" s="102"/>
      <c r="W686" s="102"/>
    </row>
    <row r="687" spans="1:23">
      <c r="A687" s="103">
        <v>44403</v>
      </c>
      <c r="B687" s="104" t="s">
        <v>235</v>
      </c>
      <c r="C687" s="102" t="s">
        <v>153</v>
      </c>
      <c r="D687" s="102" t="s">
        <v>162</v>
      </c>
      <c r="E687" s="102" t="s">
        <v>166</v>
      </c>
      <c r="F687" s="102">
        <v>21</v>
      </c>
      <c r="Q687" s="102">
        <v>7</v>
      </c>
      <c r="R687" s="112">
        <f t="shared" si="80"/>
        <v>1</v>
      </c>
      <c r="S687" s="112"/>
      <c r="T687" s="112"/>
      <c r="V687" s="102"/>
      <c r="W687" s="102"/>
    </row>
    <row r="688" spans="1:23">
      <c r="A688" s="103">
        <v>44403</v>
      </c>
      <c r="B688" s="102" t="s">
        <v>236</v>
      </c>
      <c r="C688" s="102" t="s">
        <v>152</v>
      </c>
      <c r="D688" s="102" t="s">
        <v>162</v>
      </c>
      <c r="E688" s="102" t="s">
        <v>166</v>
      </c>
      <c r="F688" s="102">
        <v>21</v>
      </c>
      <c r="Q688" s="102">
        <v>5</v>
      </c>
      <c r="R688" s="112">
        <f t="shared" si="80"/>
        <v>1</v>
      </c>
      <c r="S688" s="112"/>
      <c r="T688" s="112"/>
      <c r="V688" s="102"/>
      <c r="W688" s="102"/>
    </row>
    <row r="689" spans="1:23">
      <c r="A689" s="103">
        <v>44403</v>
      </c>
      <c r="B689" s="102" t="s">
        <v>237</v>
      </c>
      <c r="C689" s="102" t="s">
        <v>152</v>
      </c>
      <c r="D689" s="102" t="s">
        <v>162</v>
      </c>
      <c r="E689" s="102" t="s">
        <v>166</v>
      </c>
      <c r="F689" s="102">
        <v>21</v>
      </c>
      <c r="Q689" s="102">
        <v>7</v>
      </c>
      <c r="R689" s="112">
        <f t="shared" si="80"/>
        <v>1</v>
      </c>
      <c r="S689" s="112"/>
      <c r="T689" s="112"/>
      <c r="V689" s="102"/>
      <c r="W689" s="102"/>
    </row>
    <row r="690" spans="1:23">
      <c r="A690" s="103">
        <v>44403</v>
      </c>
      <c r="B690" s="104" t="s">
        <v>238</v>
      </c>
      <c r="C690" s="102" t="s">
        <v>153</v>
      </c>
      <c r="D690" s="102" t="s">
        <v>163</v>
      </c>
      <c r="E690" s="102" t="s">
        <v>167</v>
      </c>
      <c r="F690" s="102">
        <v>21</v>
      </c>
      <c r="Q690" s="102">
        <v>6</v>
      </c>
      <c r="R690" s="112">
        <f t="shared" si="80"/>
        <v>1</v>
      </c>
      <c r="S690" s="112"/>
      <c r="T690" s="112"/>
      <c r="V690" s="102"/>
      <c r="W690" s="102"/>
    </row>
    <row r="691" spans="1:23">
      <c r="A691" s="103">
        <v>44403</v>
      </c>
      <c r="B691" s="104" t="s">
        <v>239</v>
      </c>
      <c r="C691" s="102" t="s">
        <v>153</v>
      </c>
      <c r="D691" s="102" t="s">
        <v>163</v>
      </c>
      <c r="E691" s="102" t="s">
        <v>167</v>
      </c>
      <c r="F691" s="102">
        <v>21</v>
      </c>
      <c r="Q691" s="102">
        <v>7</v>
      </c>
      <c r="R691" s="112">
        <f t="shared" si="80"/>
        <v>0.875</v>
      </c>
      <c r="S691" s="112"/>
      <c r="T691" s="112"/>
      <c r="V691" s="102"/>
      <c r="W691" s="102"/>
    </row>
    <row r="692" spans="1:23">
      <c r="A692" s="103">
        <v>44403</v>
      </c>
      <c r="B692" s="102" t="s">
        <v>240</v>
      </c>
      <c r="C692" s="102" t="s">
        <v>152</v>
      </c>
      <c r="D692" s="102" t="s">
        <v>163</v>
      </c>
      <c r="E692" s="102" t="s">
        <v>167</v>
      </c>
      <c r="F692" s="102">
        <v>21</v>
      </c>
      <c r="Q692" s="102">
        <v>8</v>
      </c>
      <c r="R692" s="112">
        <f t="shared" si="80"/>
        <v>1</v>
      </c>
      <c r="S692" s="112"/>
      <c r="T692" s="112"/>
      <c r="V692" s="102"/>
      <c r="W692" s="102"/>
    </row>
    <row r="693" spans="1:23">
      <c r="A693" s="103">
        <v>44403</v>
      </c>
      <c r="B693" s="102" t="s">
        <v>241</v>
      </c>
      <c r="C693" s="102" t="s">
        <v>152</v>
      </c>
      <c r="D693" s="102" t="s">
        <v>163</v>
      </c>
      <c r="E693" s="102" t="s">
        <v>167</v>
      </c>
      <c r="F693" s="102">
        <v>21</v>
      </c>
      <c r="Q693" s="102">
        <v>6</v>
      </c>
      <c r="R693" s="112">
        <f t="shared" si="80"/>
        <v>1</v>
      </c>
      <c r="S693" s="112"/>
      <c r="T693" s="112"/>
      <c r="V693" s="102"/>
      <c r="W693" s="102"/>
    </row>
    <row r="694" spans="1:23">
      <c r="A694" s="103">
        <v>44403</v>
      </c>
      <c r="B694" s="102" t="s">
        <v>242</v>
      </c>
      <c r="C694" s="102" t="s">
        <v>152</v>
      </c>
      <c r="D694" s="102" t="s">
        <v>163</v>
      </c>
      <c r="E694" s="102" t="s">
        <v>167</v>
      </c>
      <c r="F694" s="102">
        <v>21</v>
      </c>
      <c r="Q694" s="102">
        <v>8</v>
      </c>
      <c r="R694" s="112">
        <f t="shared" si="80"/>
        <v>1</v>
      </c>
      <c r="S694" s="112"/>
      <c r="T694" s="112"/>
      <c r="V694" s="102"/>
      <c r="W694" s="102"/>
    </row>
    <row r="695" spans="1:23">
      <c r="A695" s="103">
        <v>44403</v>
      </c>
      <c r="B695" s="102" t="s">
        <v>243</v>
      </c>
      <c r="C695" s="102" t="s">
        <v>152</v>
      </c>
      <c r="D695" s="102" t="s">
        <v>163</v>
      </c>
      <c r="E695" s="102" t="s">
        <v>167</v>
      </c>
      <c r="F695" s="102">
        <v>21</v>
      </c>
      <c r="Q695" s="102">
        <v>8</v>
      </c>
      <c r="R695" s="112">
        <f t="shared" si="80"/>
        <v>1</v>
      </c>
      <c r="S695" s="112"/>
      <c r="T695" s="112"/>
      <c r="V695" s="102"/>
      <c r="W695" s="102"/>
    </row>
    <row r="696" spans="1:23">
      <c r="A696" s="103">
        <v>44403</v>
      </c>
      <c r="B696" s="104" t="s">
        <v>244</v>
      </c>
      <c r="C696" s="102" t="s">
        <v>153</v>
      </c>
      <c r="D696" s="102" t="s">
        <v>163</v>
      </c>
      <c r="E696" s="102" t="s">
        <v>167</v>
      </c>
      <c r="F696" s="102">
        <v>21</v>
      </c>
      <c r="Q696" s="102">
        <v>8</v>
      </c>
      <c r="R696" s="112">
        <f t="shared" si="80"/>
        <v>1</v>
      </c>
      <c r="S696" s="112"/>
      <c r="T696" s="112"/>
      <c r="V696" s="102"/>
      <c r="W696" s="102"/>
    </row>
    <row r="697" spans="1:23">
      <c r="A697" s="103">
        <v>44403</v>
      </c>
      <c r="B697" s="104" t="s">
        <v>245</v>
      </c>
      <c r="C697" s="102" t="s">
        <v>153</v>
      </c>
      <c r="D697" s="102" t="s">
        <v>163</v>
      </c>
      <c r="E697" s="102" t="s">
        <v>167</v>
      </c>
      <c r="F697" s="102">
        <v>21</v>
      </c>
      <c r="Q697" s="102">
        <v>9</v>
      </c>
      <c r="R697" s="112">
        <f t="shared" si="80"/>
        <v>1</v>
      </c>
      <c r="S697" s="112"/>
      <c r="T697" s="112"/>
      <c r="V697" s="102"/>
      <c r="W697" s="102"/>
    </row>
    <row r="698" spans="1:23">
      <c r="A698" s="103">
        <v>44403</v>
      </c>
      <c r="B698" s="102" t="s">
        <v>197</v>
      </c>
      <c r="C698" s="102" t="s">
        <v>152</v>
      </c>
      <c r="D698" s="102" t="s">
        <v>161</v>
      </c>
      <c r="E698" s="102" t="s">
        <v>166</v>
      </c>
      <c r="F698" s="102">
        <v>21</v>
      </c>
      <c r="Q698" s="102">
        <v>9</v>
      </c>
      <c r="R698" s="112">
        <f t="shared" si="80"/>
        <v>1</v>
      </c>
      <c r="S698" s="112"/>
      <c r="T698" s="112"/>
      <c r="V698" s="102"/>
      <c r="W698" s="102"/>
    </row>
    <row r="699" spans="1:23">
      <c r="A699" s="103">
        <v>44403</v>
      </c>
      <c r="B699" s="102" t="s">
        <v>198</v>
      </c>
      <c r="C699" s="102" t="s">
        <v>152</v>
      </c>
      <c r="D699" s="102" t="s">
        <v>161</v>
      </c>
      <c r="E699" s="102" t="s">
        <v>166</v>
      </c>
      <c r="F699" s="102">
        <v>21</v>
      </c>
      <c r="Q699" s="102">
        <v>6</v>
      </c>
      <c r="R699" s="112">
        <f t="shared" si="80"/>
        <v>0.8571428571428571</v>
      </c>
      <c r="S699" s="112"/>
      <c r="T699" s="112"/>
      <c r="V699" s="102"/>
      <c r="W699" s="102"/>
    </row>
    <row r="700" spans="1:23">
      <c r="A700" s="103">
        <v>44403</v>
      </c>
      <c r="B700" s="1" t="s">
        <v>199</v>
      </c>
      <c r="C700" s="102" t="s">
        <v>153</v>
      </c>
      <c r="D700" s="102" t="s">
        <v>161</v>
      </c>
      <c r="E700" s="102" t="s">
        <v>166</v>
      </c>
      <c r="F700" s="102">
        <v>21</v>
      </c>
      <c r="Q700" s="102">
        <v>9</v>
      </c>
      <c r="R700" s="112">
        <f t="shared" si="80"/>
        <v>1</v>
      </c>
      <c r="S700" s="112"/>
      <c r="T700" s="112"/>
      <c r="V700" s="102"/>
      <c r="W700" s="102"/>
    </row>
    <row r="701" spans="1:23">
      <c r="A701" s="103">
        <v>44403</v>
      </c>
      <c r="B701" s="1" t="s">
        <v>200</v>
      </c>
      <c r="C701" s="102" t="s">
        <v>153</v>
      </c>
      <c r="D701" s="102" t="s">
        <v>161</v>
      </c>
      <c r="E701" s="102" t="s">
        <v>166</v>
      </c>
      <c r="F701" s="102">
        <v>21</v>
      </c>
      <c r="Q701" s="102">
        <v>9</v>
      </c>
      <c r="R701" s="112">
        <f t="shared" si="80"/>
        <v>1</v>
      </c>
      <c r="S701" s="112"/>
      <c r="T701" s="112"/>
      <c r="V701" s="102"/>
      <c r="W701" s="102"/>
    </row>
    <row r="702" spans="1:23">
      <c r="A702" s="103">
        <v>44403</v>
      </c>
      <c r="B702" s="1" t="s">
        <v>201</v>
      </c>
      <c r="C702" s="102" t="s">
        <v>153</v>
      </c>
      <c r="D702" s="102" t="s">
        <v>161</v>
      </c>
      <c r="E702" s="102" t="s">
        <v>166</v>
      </c>
      <c r="F702" s="102">
        <v>21</v>
      </c>
      <c r="Q702" s="102">
        <v>5</v>
      </c>
      <c r="R702" s="112">
        <f t="shared" si="80"/>
        <v>0.7142857142857143</v>
      </c>
      <c r="S702" s="112"/>
      <c r="T702" s="112"/>
      <c r="V702" s="102"/>
      <c r="W702" s="102"/>
    </row>
    <row r="703" spans="1:23">
      <c r="A703" s="103">
        <v>44403</v>
      </c>
      <c r="B703" s="1" t="s">
        <v>202</v>
      </c>
      <c r="C703" s="102" t="s">
        <v>153</v>
      </c>
      <c r="D703" s="102" t="s">
        <v>161</v>
      </c>
      <c r="E703" s="102" t="s">
        <v>166</v>
      </c>
      <c r="F703" s="102">
        <v>21</v>
      </c>
      <c r="Q703" s="102">
        <v>9</v>
      </c>
      <c r="R703" s="112">
        <f t="shared" si="80"/>
        <v>1</v>
      </c>
      <c r="S703" s="112"/>
      <c r="T703" s="112"/>
      <c r="V703" s="102"/>
      <c r="W703" s="102"/>
    </row>
    <row r="704" spans="1:23">
      <c r="A704" s="103">
        <v>44403</v>
      </c>
      <c r="B704" s="102" t="s">
        <v>203</v>
      </c>
      <c r="C704" s="102" t="s">
        <v>152</v>
      </c>
      <c r="D704" s="102" t="s">
        <v>161</v>
      </c>
      <c r="E704" s="102" t="s">
        <v>166</v>
      </c>
      <c r="F704" s="102">
        <v>21</v>
      </c>
      <c r="Q704" s="102">
        <v>6</v>
      </c>
      <c r="R704" s="112">
        <f t="shared" si="80"/>
        <v>1</v>
      </c>
      <c r="S704" s="112"/>
      <c r="T704" s="112"/>
      <c r="V704" s="102"/>
      <c r="W704" s="102"/>
    </row>
    <row r="705" spans="1:26" s="102" customFormat="1">
      <c r="A705" s="103">
        <v>44403</v>
      </c>
      <c r="B705" s="102" t="s">
        <v>204</v>
      </c>
      <c r="C705" s="102" t="s">
        <v>152</v>
      </c>
      <c r="D705" s="102" t="s">
        <v>161</v>
      </c>
      <c r="E705" s="102" t="s">
        <v>166</v>
      </c>
      <c r="F705" s="102">
        <v>21</v>
      </c>
      <c r="Q705" s="102">
        <v>7</v>
      </c>
      <c r="R705" s="112">
        <f t="shared" si="80"/>
        <v>1</v>
      </c>
      <c r="S705" s="112"/>
      <c r="T705" s="112"/>
      <c r="X705" s="1"/>
      <c r="Y705" s="1"/>
      <c r="Z705" s="1"/>
    </row>
    <row r="706" spans="1:26" s="102" customFormat="1">
      <c r="A706" s="103">
        <v>44403</v>
      </c>
      <c r="B706" s="104" t="s">
        <v>205</v>
      </c>
      <c r="C706" s="102" t="s">
        <v>153</v>
      </c>
      <c r="D706" s="102" t="s">
        <v>162</v>
      </c>
      <c r="E706" s="102" t="s">
        <v>167</v>
      </c>
      <c r="F706" s="102">
        <v>21</v>
      </c>
      <c r="Q706" s="102">
        <v>7</v>
      </c>
      <c r="R706" s="112">
        <f t="shared" ref="R706:R737" si="81">Q706/O322</f>
        <v>0.875</v>
      </c>
      <c r="S706" s="112"/>
      <c r="T706" s="112"/>
      <c r="X706" s="1"/>
      <c r="Y706" s="1"/>
      <c r="Z706" s="1"/>
    </row>
    <row r="707" spans="1:26" s="102" customFormat="1">
      <c r="A707" s="103">
        <v>44403</v>
      </c>
      <c r="B707" s="104" t="s">
        <v>206</v>
      </c>
      <c r="C707" s="102" t="s">
        <v>153</v>
      </c>
      <c r="D707" s="102" t="s">
        <v>162</v>
      </c>
      <c r="E707" s="102" t="s">
        <v>167</v>
      </c>
      <c r="F707" s="102">
        <v>21</v>
      </c>
      <c r="Q707" s="102">
        <v>7</v>
      </c>
      <c r="R707" s="112">
        <f t="shared" si="81"/>
        <v>1</v>
      </c>
      <c r="S707" s="112"/>
      <c r="T707" s="112"/>
      <c r="X707" s="1"/>
      <c r="Y707" s="1"/>
      <c r="Z707" s="1"/>
    </row>
    <row r="708" spans="1:26" s="102" customFormat="1">
      <c r="A708" s="103">
        <v>44403</v>
      </c>
      <c r="B708" s="102" t="s">
        <v>207</v>
      </c>
      <c r="C708" s="102" t="s">
        <v>152</v>
      </c>
      <c r="D708" s="102" t="s">
        <v>162</v>
      </c>
      <c r="E708" s="102" t="s">
        <v>167</v>
      </c>
      <c r="F708" s="102">
        <v>21</v>
      </c>
      <c r="Q708" s="102">
        <v>7</v>
      </c>
      <c r="R708" s="112">
        <f t="shared" si="81"/>
        <v>1</v>
      </c>
      <c r="S708" s="112"/>
      <c r="T708" s="112"/>
      <c r="X708" s="1"/>
      <c r="Y708" s="1"/>
      <c r="Z708" s="1"/>
    </row>
    <row r="709" spans="1:26" s="102" customFormat="1">
      <c r="A709" s="103">
        <v>44403</v>
      </c>
      <c r="B709" s="102" t="s">
        <v>208</v>
      </c>
      <c r="C709" s="102" t="s">
        <v>152</v>
      </c>
      <c r="D709" s="102" t="s">
        <v>162</v>
      </c>
      <c r="E709" s="102" t="s">
        <v>167</v>
      </c>
      <c r="F709" s="102">
        <v>21</v>
      </c>
      <c r="Q709" s="102">
        <v>8</v>
      </c>
      <c r="R709" s="112">
        <f t="shared" si="81"/>
        <v>1</v>
      </c>
      <c r="S709" s="112"/>
      <c r="T709" s="112"/>
      <c r="X709" s="1"/>
      <c r="Y709" s="1"/>
      <c r="Z709" s="1"/>
    </row>
    <row r="710" spans="1:26" s="102" customFormat="1">
      <c r="A710" s="103">
        <v>44403</v>
      </c>
      <c r="B710" s="102" t="s">
        <v>209</v>
      </c>
      <c r="C710" s="102" t="s">
        <v>152</v>
      </c>
      <c r="D710" s="102" t="s">
        <v>162</v>
      </c>
      <c r="E710" s="102" t="s">
        <v>167</v>
      </c>
      <c r="F710" s="102">
        <v>21</v>
      </c>
      <c r="Q710" s="102">
        <v>7</v>
      </c>
      <c r="R710" s="112">
        <f t="shared" si="81"/>
        <v>1</v>
      </c>
      <c r="S710" s="112"/>
      <c r="T710" s="112"/>
      <c r="X710" s="1"/>
      <c r="Y710" s="1"/>
      <c r="Z710" s="1"/>
    </row>
    <row r="711" spans="1:26" s="102" customFormat="1">
      <c r="A711" s="103">
        <v>44403</v>
      </c>
      <c r="B711" s="102" t="s">
        <v>210</v>
      </c>
      <c r="C711" s="102" t="s">
        <v>152</v>
      </c>
      <c r="D711" s="102" t="s">
        <v>162</v>
      </c>
      <c r="E711" s="102" t="s">
        <v>167</v>
      </c>
      <c r="F711" s="102">
        <v>21</v>
      </c>
      <c r="Q711" s="102">
        <v>7</v>
      </c>
      <c r="R711" s="112">
        <f t="shared" si="81"/>
        <v>1</v>
      </c>
      <c r="S711" s="112"/>
      <c r="T711" s="112"/>
      <c r="X711" s="1"/>
      <c r="Y711" s="1"/>
      <c r="Z711" s="1"/>
    </row>
    <row r="712" spans="1:26" s="102" customFormat="1">
      <c r="A712" s="103">
        <v>44403</v>
      </c>
      <c r="B712" s="104" t="s">
        <v>211</v>
      </c>
      <c r="C712" s="102" t="s">
        <v>153</v>
      </c>
      <c r="D712" s="102" t="s">
        <v>162</v>
      </c>
      <c r="E712" s="102" t="s">
        <v>167</v>
      </c>
      <c r="F712" s="102">
        <v>21</v>
      </c>
      <c r="Q712" s="102">
        <v>9</v>
      </c>
      <c r="R712" s="112">
        <f t="shared" si="81"/>
        <v>1</v>
      </c>
      <c r="S712" s="112"/>
      <c r="T712" s="112"/>
      <c r="X712" s="1"/>
      <c r="Y712" s="1"/>
      <c r="Z712" s="1"/>
    </row>
    <row r="713" spans="1:26" s="102" customFormat="1">
      <c r="A713" s="103">
        <v>44403</v>
      </c>
      <c r="B713" s="104" t="s">
        <v>212</v>
      </c>
      <c r="C713" s="102" t="s">
        <v>153</v>
      </c>
      <c r="D713" s="102" t="s">
        <v>162</v>
      </c>
      <c r="E713" s="102" t="s">
        <v>167</v>
      </c>
      <c r="F713" s="102">
        <v>21</v>
      </c>
      <c r="Q713" s="102">
        <v>7</v>
      </c>
      <c r="R713" s="112">
        <f t="shared" si="81"/>
        <v>0.875</v>
      </c>
      <c r="S713" s="112"/>
      <c r="T713" s="112"/>
      <c r="X713" s="1"/>
      <c r="Y713" s="1"/>
      <c r="Z713" s="1"/>
    </row>
    <row r="714" spans="1:26" s="102" customFormat="1">
      <c r="A714" s="103">
        <v>44403</v>
      </c>
      <c r="B714" s="102" t="s">
        <v>213</v>
      </c>
      <c r="C714" s="102" t="s">
        <v>152</v>
      </c>
      <c r="D714" s="102" t="s">
        <v>163</v>
      </c>
      <c r="E714" s="102" t="s">
        <v>166</v>
      </c>
      <c r="F714" s="102">
        <v>21</v>
      </c>
      <c r="Q714" s="102">
        <v>7</v>
      </c>
      <c r="R714" s="112">
        <f t="shared" si="81"/>
        <v>1</v>
      </c>
      <c r="S714" s="112"/>
      <c r="T714" s="112"/>
      <c r="X714" s="1"/>
      <c r="Y714" s="1"/>
      <c r="Z714" s="1"/>
    </row>
    <row r="715" spans="1:26" s="102" customFormat="1">
      <c r="A715" s="103">
        <v>44403</v>
      </c>
      <c r="B715" s="102" t="s">
        <v>214</v>
      </c>
      <c r="C715" s="102" t="s">
        <v>152</v>
      </c>
      <c r="D715" s="102" t="s">
        <v>163</v>
      </c>
      <c r="E715" s="102" t="s">
        <v>166</v>
      </c>
      <c r="F715" s="102">
        <v>21</v>
      </c>
      <c r="Q715" s="102">
        <v>8</v>
      </c>
      <c r="R715" s="112">
        <f t="shared" si="81"/>
        <v>1</v>
      </c>
      <c r="S715" s="112"/>
      <c r="T715" s="112"/>
      <c r="X715" s="1"/>
      <c r="Y715" s="1"/>
      <c r="Z715" s="1"/>
    </row>
    <row r="716" spans="1:26" s="102" customFormat="1">
      <c r="A716" s="103">
        <v>44403</v>
      </c>
      <c r="B716" s="104" t="s">
        <v>215</v>
      </c>
      <c r="C716" s="102" t="s">
        <v>153</v>
      </c>
      <c r="D716" s="102" t="s">
        <v>163</v>
      </c>
      <c r="E716" s="102" t="s">
        <v>166</v>
      </c>
      <c r="F716" s="102">
        <v>21</v>
      </c>
      <c r="Q716" s="102">
        <v>8</v>
      </c>
      <c r="R716" s="112">
        <f t="shared" si="81"/>
        <v>1</v>
      </c>
      <c r="S716" s="112"/>
      <c r="T716" s="112"/>
      <c r="X716" s="1"/>
      <c r="Y716" s="1"/>
      <c r="Z716" s="1"/>
    </row>
    <row r="717" spans="1:26" s="102" customFormat="1">
      <c r="A717" s="103">
        <v>44403</v>
      </c>
      <c r="B717" s="104" t="s">
        <v>216</v>
      </c>
      <c r="C717" s="102" t="s">
        <v>153</v>
      </c>
      <c r="D717" s="102" t="s">
        <v>163</v>
      </c>
      <c r="E717" s="102" t="s">
        <v>166</v>
      </c>
      <c r="F717" s="102">
        <v>21</v>
      </c>
      <c r="Q717" s="102">
        <v>7</v>
      </c>
      <c r="R717" s="112">
        <f t="shared" si="81"/>
        <v>1</v>
      </c>
      <c r="S717" s="112"/>
      <c r="T717" s="112"/>
      <c r="X717" s="1"/>
      <c r="Y717" s="1"/>
      <c r="Z717" s="1"/>
    </row>
    <row r="718" spans="1:26" s="102" customFormat="1">
      <c r="A718" s="103">
        <v>44403</v>
      </c>
      <c r="B718" s="104" t="s">
        <v>217</v>
      </c>
      <c r="C718" s="102" t="s">
        <v>153</v>
      </c>
      <c r="D718" s="102" t="s">
        <v>163</v>
      </c>
      <c r="E718" s="102" t="s">
        <v>166</v>
      </c>
      <c r="F718" s="102">
        <v>21</v>
      </c>
      <c r="Q718" s="102">
        <v>7</v>
      </c>
      <c r="R718" s="112">
        <f t="shared" si="81"/>
        <v>1</v>
      </c>
      <c r="S718" s="112"/>
      <c r="T718" s="112"/>
      <c r="X718" s="1"/>
      <c r="Y718" s="1"/>
      <c r="Z718" s="1"/>
    </row>
    <row r="719" spans="1:26" s="102" customFormat="1">
      <c r="A719" s="103">
        <v>44403</v>
      </c>
      <c r="B719" s="104" t="s">
        <v>218</v>
      </c>
      <c r="C719" s="102" t="s">
        <v>153</v>
      </c>
      <c r="D719" s="102" t="s">
        <v>163</v>
      </c>
      <c r="E719" s="102" t="s">
        <v>166</v>
      </c>
      <c r="F719" s="102">
        <v>21</v>
      </c>
      <c r="Q719" s="102">
        <v>7</v>
      </c>
      <c r="R719" s="112">
        <f t="shared" si="81"/>
        <v>1</v>
      </c>
      <c r="S719" s="112"/>
      <c r="T719" s="112"/>
      <c r="X719" s="1"/>
      <c r="Y719" s="1"/>
      <c r="Z719" s="1"/>
    </row>
    <row r="720" spans="1:26" s="102" customFormat="1">
      <c r="A720" s="103">
        <v>44403</v>
      </c>
      <c r="B720" s="102" t="s">
        <v>219</v>
      </c>
      <c r="C720" s="102" t="s">
        <v>152</v>
      </c>
      <c r="D720" s="102" t="s">
        <v>163</v>
      </c>
      <c r="E720" s="102" t="s">
        <v>166</v>
      </c>
      <c r="F720" s="102">
        <v>21</v>
      </c>
      <c r="Q720" s="102">
        <v>7</v>
      </c>
      <c r="R720" s="112">
        <f t="shared" si="81"/>
        <v>1</v>
      </c>
      <c r="S720" s="112"/>
      <c r="T720" s="112"/>
      <c r="X720" s="1"/>
      <c r="Y720" s="1"/>
      <c r="Z720" s="1"/>
    </row>
    <row r="721" spans="1:26" s="102" customFormat="1">
      <c r="A721" s="103">
        <v>44403</v>
      </c>
      <c r="B721" s="102" t="s">
        <v>220</v>
      </c>
      <c r="C721" s="102" t="s">
        <v>152</v>
      </c>
      <c r="D721" s="102" t="s">
        <v>163</v>
      </c>
      <c r="E721" s="102" t="s">
        <v>166</v>
      </c>
      <c r="F721" s="102">
        <v>21</v>
      </c>
      <c r="Q721" s="102">
        <v>8</v>
      </c>
      <c r="R721" s="112">
        <f t="shared" si="81"/>
        <v>1</v>
      </c>
      <c r="S721" s="112"/>
      <c r="T721" s="112"/>
      <c r="X721" s="1"/>
      <c r="Y721" s="1"/>
      <c r="Z721" s="1"/>
    </row>
    <row r="722" spans="1:26" s="102" customFormat="1">
      <c r="A722" s="103">
        <v>44403</v>
      </c>
      <c r="B722" s="102" t="s">
        <v>288</v>
      </c>
      <c r="C722" s="102" t="s">
        <v>152</v>
      </c>
      <c r="D722" s="102" t="s">
        <v>162</v>
      </c>
      <c r="E722" s="102" t="s">
        <v>166</v>
      </c>
      <c r="F722" s="102">
        <v>21</v>
      </c>
      <c r="Q722" s="102">
        <v>7</v>
      </c>
      <c r="R722" s="112">
        <f t="shared" si="81"/>
        <v>0.875</v>
      </c>
      <c r="S722" s="112"/>
      <c r="T722" s="112"/>
      <c r="X722" s="1"/>
      <c r="Y722" s="1"/>
      <c r="Z722" s="1"/>
    </row>
    <row r="723" spans="1:26" s="102" customFormat="1">
      <c r="A723" s="103">
        <v>44403</v>
      </c>
      <c r="B723" s="102" t="s">
        <v>289</v>
      </c>
      <c r="C723" s="102" t="s">
        <v>152</v>
      </c>
      <c r="D723" s="102" t="s">
        <v>162</v>
      </c>
      <c r="E723" s="102" t="s">
        <v>166</v>
      </c>
      <c r="F723" s="102">
        <v>21</v>
      </c>
      <c r="Q723" s="102">
        <v>4</v>
      </c>
      <c r="R723" s="112">
        <f t="shared" si="81"/>
        <v>0.8</v>
      </c>
      <c r="S723" s="112"/>
      <c r="T723" s="112"/>
      <c r="X723" s="1"/>
      <c r="Y723" s="1"/>
      <c r="Z723" s="1"/>
    </row>
    <row r="724" spans="1:26" s="102" customFormat="1">
      <c r="A724" s="103">
        <v>44403</v>
      </c>
      <c r="B724" s="104" t="s">
        <v>286</v>
      </c>
      <c r="C724" s="102" t="s">
        <v>153</v>
      </c>
      <c r="D724" s="102" t="s">
        <v>162</v>
      </c>
      <c r="E724" s="102" t="s">
        <v>166</v>
      </c>
      <c r="F724" s="102">
        <v>21</v>
      </c>
      <c r="Q724" s="102">
        <v>8</v>
      </c>
      <c r="R724" s="112">
        <f t="shared" si="81"/>
        <v>1</v>
      </c>
      <c r="S724" s="112"/>
      <c r="T724" s="112"/>
      <c r="X724" s="1"/>
      <c r="Y724" s="1"/>
      <c r="Z724" s="1"/>
    </row>
    <row r="725" spans="1:26" s="102" customFormat="1">
      <c r="A725" s="103">
        <v>44403</v>
      </c>
      <c r="B725" s="104" t="s">
        <v>287</v>
      </c>
      <c r="C725" s="102" t="s">
        <v>153</v>
      </c>
      <c r="D725" s="102" t="s">
        <v>162</v>
      </c>
      <c r="E725" s="102" t="s">
        <v>166</v>
      </c>
      <c r="F725" s="102">
        <v>21</v>
      </c>
      <c r="Q725" s="102">
        <v>8</v>
      </c>
      <c r="R725" s="112">
        <f t="shared" si="81"/>
        <v>1</v>
      </c>
      <c r="S725" s="112"/>
      <c r="T725" s="112"/>
      <c r="X725" s="1"/>
      <c r="Y725" s="1"/>
      <c r="Z725" s="1"/>
    </row>
    <row r="726" spans="1:26" s="102" customFormat="1">
      <c r="A726" s="103">
        <v>44403</v>
      </c>
      <c r="B726" s="104" t="s">
        <v>292</v>
      </c>
      <c r="C726" s="102" t="s">
        <v>153</v>
      </c>
      <c r="D726" s="102" t="s">
        <v>162</v>
      </c>
      <c r="E726" s="102" t="s">
        <v>166</v>
      </c>
      <c r="F726" s="102">
        <v>21</v>
      </c>
      <c r="Q726" s="102">
        <v>9</v>
      </c>
      <c r="R726" s="112">
        <f t="shared" si="81"/>
        <v>1</v>
      </c>
      <c r="S726" s="112"/>
      <c r="T726" s="112"/>
      <c r="X726" s="1"/>
      <c r="Y726" s="1"/>
      <c r="Z726" s="1"/>
    </row>
    <row r="727" spans="1:26" s="102" customFormat="1">
      <c r="A727" s="103">
        <v>44403</v>
      </c>
      <c r="B727" s="104" t="s">
        <v>293</v>
      </c>
      <c r="C727" s="102" t="s">
        <v>153</v>
      </c>
      <c r="D727" s="102" t="s">
        <v>162</v>
      </c>
      <c r="E727" s="102" t="s">
        <v>166</v>
      </c>
      <c r="F727" s="102">
        <v>21</v>
      </c>
      <c r="Q727" s="102">
        <v>8</v>
      </c>
      <c r="R727" s="112">
        <f t="shared" si="81"/>
        <v>1</v>
      </c>
      <c r="S727" s="112"/>
      <c r="T727" s="112"/>
      <c r="X727" s="1"/>
      <c r="Y727" s="1"/>
      <c r="Z727" s="1"/>
    </row>
    <row r="728" spans="1:26" s="102" customFormat="1">
      <c r="A728" s="103">
        <v>44403</v>
      </c>
      <c r="B728" s="102" t="s">
        <v>290</v>
      </c>
      <c r="C728" s="102" t="s">
        <v>152</v>
      </c>
      <c r="D728" s="102" t="s">
        <v>162</v>
      </c>
      <c r="E728" s="102" t="s">
        <v>166</v>
      </c>
      <c r="F728" s="102">
        <v>21</v>
      </c>
      <c r="Q728" s="102">
        <v>9</v>
      </c>
      <c r="R728" s="112">
        <f t="shared" si="81"/>
        <v>1</v>
      </c>
      <c r="S728" s="112"/>
      <c r="T728" s="112"/>
      <c r="X728" s="1"/>
      <c r="Y728" s="1"/>
      <c r="Z728" s="1"/>
    </row>
    <row r="729" spans="1:26" s="102" customFormat="1">
      <c r="A729" s="103">
        <v>44403</v>
      </c>
      <c r="B729" s="102" t="s">
        <v>291</v>
      </c>
      <c r="C729" s="102" t="s">
        <v>152</v>
      </c>
      <c r="D729" s="102" t="s">
        <v>162</v>
      </c>
      <c r="E729" s="102" t="s">
        <v>166</v>
      </c>
      <c r="F729" s="102">
        <v>21</v>
      </c>
      <c r="Q729" s="102">
        <v>8</v>
      </c>
      <c r="R729" s="112">
        <f t="shared" si="81"/>
        <v>1</v>
      </c>
      <c r="S729" s="112"/>
      <c r="T729" s="112"/>
      <c r="X729" s="1"/>
      <c r="Y729" s="1"/>
      <c r="Z729" s="1"/>
    </row>
    <row r="730" spans="1:26" s="102" customFormat="1">
      <c r="A730" s="103">
        <v>44403</v>
      </c>
      <c r="B730" s="1" t="s">
        <v>280</v>
      </c>
      <c r="C730" s="102" t="s">
        <v>153</v>
      </c>
      <c r="D730" s="102" t="s">
        <v>161</v>
      </c>
      <c r="E730" s="102" t="s">
        <v>167</v>
      </c>
      <c r="F730" s="102">
        <v>21</v>
      </c>
      <c r="Q730" s="102">
        <v>7</v>
      </c>
      <c r="R730" s="112">
        <f t="shared" si="81"/>
        <v>1</v>
      </c>
      <c r="S730" s="112"/>
      <c r="T730" s="112"/>
      <c r="X730" s="1"/>
      <c r="Y730" s="1"/>
      <c r="Z730" s="1"/>
    </row>
    <row r="731" spans="1:26" s="102" customFormat="1">
      <c r="A731" s="103">
        <v>44403</v>
      </c>
      <c r="B731" s="1" t="s">
        <v>281</v>
      </c>
      <c r="C731" s="102" t="s">
        <v>153</v>
      </c>
      <c r="D731" s="102" t="s">
        <v>161</v>
      </c>
      <c r="E731" s="102" t="s">
        <v>167</v>
      </c>
      <c r="F731" s="102">
        <v>21</v>
      </c>
      <c r="Q731" s="102">
        <v>6</v>
      </c>
      <c r="R731" s="112">
        <f t="shared" si="81"/>
        <v>0.75</v>
      </c>
      <c r="S731" s="112"/>
      <c r="T731" s="112"/>
      <c r="X731" s="1"/>
      <c r="Y731" s="1"/>
      <c r="Z731" s="1"/>
    </row>
    <row r="732" spans="1:26" s="102" customFormat="1">
      <c r="A732" s="103">
        <v>44403</v>
      </c>
      <c r="B732" s="102" t="s">
        <v>278</v>
      </c>
      <c r="C732" s="102" t="s">
        <v>152</v>
      </c>
      <c r="D732" s="102" t="s">
        <v>161</v>
      </c>
      <c r="E732" s="102" t="s">
        <v>167</v>
      </c>
      <c r="F732" s="102">
        <v>21</v>
      </c>
      <c r="Q732" s="102">
        <v>3</v>
      </c>
      <c r="R732" s="112">
        <f t="shared" si="81"/>
        <v>0.75</v>
      </c>
      <c r="S732" s="112"/>
      <c r="T732" s="112"/>
      <c r="X732" s="1"/>
      <c r="Y732" s="1"/>
      <c r="Z732" s="1"/>
    </row>
    <row r="733" spans="1:26" s="102" customFormat="1">
      <c r="A733" s="103">
        <v>44403</v>
      </c>
      <c r="B733" s="102" t="s">
        <v>279</v>
      </c>
      <c r="C733" s="102" t="s">
        <v>152</v>
      </c>
      <c r="D733" s="102" t="s">
        <v>161</v>
      </c>
      <c r="E733" s="102" t="s">
        <v>167</v>
      </c>
      <c r="F733" s="102">
        <v>21</v>
      </c>
      <c r="Q733" s="102">
        <v>6</v>
      </c>
      <c r="R733" s="112">
        <f t="shared" si="81"/>
        <v>1</v>
      </c>
      <c r="S733" s="112"/>
      <c r="T733" s="112"/>
      <c r="X733" s="1"/>
      <c r="Y733" s="1"/>
      <c r="Z733" s="1"/>
    </row>
    <row r="734" spans="1:26" s="102" customFormat="1">
      <c r="A734" s="103">
        <v>44403</v>
      </c>
      <c r="B734" s="102" t="s">
        <v>284</v>
      </c>
      <c r="C734" s="102" t="s">
        <v>152</v>
      </c>
      <c r="D734" s="102" t="s">
        <v>161</v>
      </c>
      <c r="E734" s="102" t="s">
        <v>167</v>
      </c>
      <c r="F734" s="102">
        <v>21</v>
      </c>
      <c r="Q734" s="102">
        <v>6</v>
      </c>
      <c r="R734" s="112">
        <f t="shared" si="81"/>
        <v>1</v>
      </c>
      <c r="S734" s="112"/>
      <c r="T734" s="112"/>
      <c r="X734" s="1"/>
      <c r="Y734" s="1"/>
      <c r="Z734" s="1"/>
    </row>
    <row r="735" spans="1:26" s="102" customFormat="1">
      <c r="A735" s="103">
        <v>44403</v>
      </c>
      <c r="B735" s="102" t="s">
        <v>285</v>
      </c>
      <c r="C735" s="102" t="s">
        <v>152</v>
      </c>
      <c r="D735" s="102" t="s">
        <v>161</v>
      </c>
      <c r="E735" s="102" t="s">
        <v>167</v>
      </c>
      <c r="F735" s="102">
        <v>21</v>
      </c>
      <c r="Q735" s="102">
        <v>5</v>
      </c>
      <c r="R735" s="112">
        <f t="shared" si="81"/>
        <v>0.83333333333333337</v>
      </c>
      <c r="S735" s="112"/>
      <c r="T735" s="112"/>
      <c r="X735" s="1"/>
      <c r="Y735" s="1"/>
      <c r="Z735" s="1"/>
    </row>
    <row r="736" spans="1:26" s="102" customFormat="1">
      <c r="A736" s="103">
        <v>44403</v>
      </c>
      <c r="B736" s="1" t="s">
        <v>282</v>
      </c>
      <c r="C736" s="102" t="s">
        <v>153</v>
      </c>
      <c r="D736" s="102" t="s">
        <v>161</v>
      </c>
      <c r="E736" s="102" t="s">
        <v>167</v>
      </c>
      <c r="F736" s="102">
        <v>21</v>
      </c>
      <c r="Q736" s="102">
        <v>8</v>
      </c>
      <c r="R736" s="112">
        <f t="shared" si="81"/>
        <v>1</v>
      </c>
      <c r="S736" s="112"/>
      <c r="T736" s="112"/>
      <c r="X736" s="1"/>
      <c r="Y736" s="1"/>
      <c r="Z736" s="1"/>
    </row>
    <row r="737" spans="1:26" s="102" customFormat="1">
      <c r="A737" s="103">
        <v>44403</v>
      </c>
      <c r="B737" s="1" t="s">
        <v>283</v>
      </c>
      <c r="C737" s="102" t="s">
        <v>153</v>
      </c>
      <c r="D737" s="102" t="s">
        <v>161</v>
      </c>
      <c r="E737" s="102" t="s">
        <v>167</v>
      </c>
      <c r="F737" s="102">
        <v>21</v>
      </c>
      <c r="Q737" s="102">
        <v>9</v>
      </c>
      <c r="R737" s="112">
        <f t="shared" si="81"/>
        <v>1</v>
      </c>
      <c r="S737" s="112"/>
      <c r="T737" s="112"/>
      <c r="X737" s="1"/>
      <c r="Y737" s="1"/>
      <c r="Z737" s="1"/>
    </row>
    <row r="738" spans="1:26" s="102" customFormat="1">
      <c r="A738" s="103">
        <v>44403</v>
      </c>
      <c r="B738" s="102" t="s">
        <v>272</v>
      </c>
      <c r="C738" s="102" t="s">
        <v>152</v>
      </c>
      <c r="D738" s="102" t="s">
        <v>163</v>
      </c>
      <c r="E738" s="102" t="s">
        <v>166</v>
      </c>
      <c r="F738" s="102">
        <v>21</v>
      </c>
      <c r="Q738" s="102">
        <v>6</v>
      </c>
      <c r="R738" s="112">
        <f t="shared" ref="R738:R769" si="82">Q738/O354</f>
        <v>0.75</v>
      </c>
      <c r="S738" s="112"/>
      <c r="T738" s="112"/>
      <c r="X738" s="1"/>
      <c r="Y738" s="1"/>
      <c r="Z738" s="1"/>
    </row>
    <row r="739" spans="1:26" s="102" customFormat="1">
      <c r="A739" s="103">
        <v>44403</v>
      </c>
      <c r="B739" s="102" t="s">
        <v>273</v>
      </c>
      <c r="C739" s="102" t="s">
        <v>152</v>
      </c>
      <c r="D739" s="102" t="s">
        <v>163</v>
      </c>
      <c r="E739" s="102" t="s">
        <v>166</v>
      </c>
      <c r="F739" s="102">
        <v>21</v>
      </c>
      <c r="Q739" s="102">
        <v>8</v>
      </c>
      <c r="R739" s="112">
        <f t="shared" si="82"/>
        <v>1</v>
      </c>
      <c r="S739" s="112"/>
      <c r="T739" s="112"/>
      <c r="X739" s="1"/>
      <c r="Y739" s="1"/>
      <c r="Z739" s="1"/>
    </row>
    <row r="740" spans="1:26" s="102" customFormat="1">
      <c r="A740" s="103">
        <v>44403</v>
      </c>
      <c r="B740" s="104" t="s">
        <v>270</v>
      </c>
      <c r="C740" s="102" t="s">
        <v>153</v>
      </c>
      <c r="D740" s="102" t="s">
        <v>163</v>
      </c>
      <c r="E740" s="102" t="s">
        <v>166</v>
      </c>
      <c r="F740" s="102">
        <v>21</v>
      </c>
      <c r="Q740" s="102">
        <v>8</v>
      </c>
      <c r="R740" s="112">
        <f t="shared" si="82"/>
        <v>0.88888888888888884</v>
      </c>
      <c r="S740" s="112"/>
      <c r="T740" s="112"/>
      <c r="X740" s="1"/>
      <c r="Y740" s="1"/>
      <c r="Z740" s="1"/>
    </row>
    <row r="741" spans="1:26" s="102" customFormat="1">
      <c r="A741" s="103">
        <v>44403</v>
      </c>
      <c r="B741" s="104" t="s">
        <v>271</v>
      </c>
      <c r="C741" s="102" t="s">
        <v>153</v>
      </c>
      <c r="D741" s="102" t="s">
        <v>163</v>
      </c>
      <c r="E741" s="102" t="s">
        <v>166</v>
      </c>
      <c r="F741" s="102">
        <v>21</v>
      </c>
      <c r="Q741" s="102">
        <v>8</v>
      </c>
      <c r="R741" s="112">
        <f t="shared" si="82"/>
        <v>0.88888888888888884</v>
      </c>
      <c r="S741" s="112"/>
      <c r="T741" s="112"/>
      <c r="X741" s="1"/>
      <c r="Y741" s="1"/>
      <c r="Z741" s="1"/>
    </row>
    <row r="742" spans="1:26" s="102" customFormat="1">
      <c r="A742" s="103">
        <v>44403</v>
      </c>
      <c r="B742" s="104" t="s">
        <v>276</v>
      </c>
      <c r="C742" s="102" t="s">
        <v>153</v>
      </c>
      <c r="D742" s="102" t="s">
        <v>163</v>
      </c>
      <c r="E742" s="102" t="s">
        <v>166</v>
      </c>
      <c r="F742" s="102">
        <v>21</v>
      </c>
      <c r="Q742" s="102">
        <v>5</v>
      </c>
      <c r="R742" s="112">
        <f t="shared" si="82"/>
        <v>0.7142857142857143</v>
      </c>
      <c r="S742" s="112"/>
      <c r="T742" s="112"/>
      <c r="X742" s="1"/>
      <c r="Y742" s="1"/>
      <c r="Z742" s="1"/>
    </row>
    <row r="743" spans="1:26" s="102" customFormat="1">
      <c r="A743" s="103">
        <v>44403</v>
      </c>
      <c r="B743" s="104" t="s">
        <v>277</v>
      </c>
      <c r="C743" s="102" t="s">
        <v>153</v>
      </c>
      <c r="D743" s="102" t="s">
        <v>163</v>
      </c>
      <c r="E743" s="102" t="s">
        <v>166</v>
      </c>
      <c r="F743" s="102">
        <v>21</v>
      </c>
      <c r="Q743" s="102">
        <v>6</v>
      </c>
      <c r="R743" s="112">
        <f t="shared" si="82"/>
        <v>1</v>
      </c>
      <c r="S743" s="112"/>
      <c r="T743" s="112"/>
      <c r="X743" s="1"/>
      <c r="Y743" s="1"/>
      <c r="Z743" s="1"/>
    </row>
    <row r="744" spans="1:26" s="102" customFormat="1">
      <c r="A744" s="103">
        <v>44403</v>
      </c>
      <c r="B744" s="102" t="s">
        <v>274</v>
      </c>
      <c r="C744" s="102" t="s">
        <v>152</v>
      </c>
      <c r="D744" s="102" t="s">
        <v>163</v>
      </c>
      <c r="E744" s="102" t="s">
        <v>166</v>
      </c>
      <c r="F744" s="102">
        <v>21</v>
      </c>
      <c r="Q744" s="102">
        <v>9</v>
      </c>
      <c r="R744" s="112">
        <f t="shared" si="82"/>
        <v>1</v>
      </c>
      <c r="S744" s="112"/>
      <c r="T744" s="112"/>
      <c r="X744" s="1"/>
      <c r="Y744" s="1"/>
      <c r="Z744" s="1"/>
    </row>
    <row r="745" spans="1:26" s="102" customFormat="1">
      <c r="A745" s="103">
        <v>44403</v>
      </c>
      <c r="B745" s="102" t="s">
        <v>275</v>
      </c>
      <c r="C745" s="102" t="s">
        <v>152</v>
      </c>
      <c r="D745" s="102" t="s">
        <v>163</v>
      </c>
      <c r="E745" s="102" t="s">
        <v>166</v>
      </c>
      <c r="F745" s="102">
        <v>21</v>
      </c>
      <c r="Q745" s="102">
        <v>8</v>
      </c>
      <c r="R745" s="112">
        <f t="shared" si="82"/>
        <v>1</v>
      </c>
      <c r="S745" s="112"/>
      <c r="T745" s="112"/>
      <c r="X745" s="1"/>
      <c r="Y745" s="1"/>
      <c r="Z745" s="1"/>
    </row>
    <row r="746" spans="1:26" s="102" customFormat="1">
      <c r="A746" s="103">
        <v>44403</v>
      </c>
      <c r="B746" s="104" t="s">
        <v>264</v>
      </c>
      <c r="C746" s="102" t="s">
        <v>153</v>
      </c>
      <c r="D746" s="102" t="s">
        <v>162</v>
      </c>
      <c r="E746" s="102" t="s">
        <v>167</v>
      </c>
      <c r="F746" s="102">
        <v>21</v>
      </c>
      <c r="Q746" s="102">
        <v>8</v>
      </c>
      <c r="R746" s="112">
        <f t="shared" si="82"/>
        <v>1</v>
      </c>
      <c r="S746" s="112"/>
      <c r="T746" s="112"/>
      <c r="X746" s="1"/>
      <c r="Y746" s="1"/>
      <c r="Z746" s="1"/>
    </row>
    <row r="747" spans="1:26" s="102" customFormat="1">
      <c r="A747" s="103">
        <v>44403</v>
      </c>
      <c r="B747" s="104" t="s">
        <v>265</v>
      </c>
      <c r="C747" s="102" t="s">
        <v>153</v>
      </c>
      <c r="D747" s="102" t="s">
        <v>162</v>
      </c>
      <c r="E747" s="102" t="s">
        <v>167</v>
      </c>
      <c r="F747" s="102">
        <v>21</v>
      </c>
      <c r="Q747" s="102">
        <v>7</v>
      </c>
      <c r="R747" s="112">
        <f t="shared" si="82"/>
        <v>1</v>
      </c>
      <c r="S747" s="112"/>
      <c r="T747" s="112"/>
      <c r="X747" s="1"/>
      <c r="Y747" s="1"/>
      <c r="Z747" s="1"/>
    </row>
    <row r="748" spans="1:26" s="102" customFormat="1">
      <c r="A748" s="103">
        <v>44403</v>
      </c>
      <c r="B748" s="102" t="s">
        <v>262</v>
      </c>
      <c r="C748" s="102" t="s">
        <v>152</v>
      </c>
      <c r="D748" s="102" t="s">
        <v>162</v>
      </c>
      <c r="E748" s="102" t="s">
        <v>167</v>
      </c>
      <c r="F748" s="102">
        <v>21</v>
      </c>
      <c r="Q748" s="102">
        <v>6</v>
      </c>
      <c r="R748" s="112">
        <f t="shared" si="82"/>
        <v>1</v>
      </c>
      <c r="S748" s="112"/>
      <c r="T748" s="112"/>
      <c r="X748" s="1"/>
      <c r="Y748" s="1"/>
      <c r="Z748" s="1"/>
    </row>
    <row r="749" spans="1:26" s="102" customFormat="1">
      <c r="A749" s="103">
        <v>44403</v>
      </c>
      <c r="B749" s="102" t="s">
        <v>263</v>
      </c>
      <c r="C749" s="102" t="s">
        <v>152</v>
      </c>
      <c r="D749" s="102" t="s">
        <v>162</v>
      </c>
      <c r="E749" s="102" t="s">
        <v>167</v>
      </c>
      <c r="F749" s="102">
        <v>21</v>
      </c>
      <c r="Q749" s="102">
        <v>6</v>
      </c>
      <c r="R749" s="112">
        <f t="shared" si="82"/>
        <v>0.75</v>
      </c>
      <c r="S749" s="112"/>
      <c r="T749" s="112"/>
      <c r="X749" s="1"/>
      <c r="Y749" s="1"/>
      <c r="Z749" s="1"/>
    </row>
    <row r="750" spans="1:26" s="102" customFormat="1">
      <c r="A750" s="103">
        <v>44403</v>
      </c>
      <c r="B750" s="102" t="s">
        <v>268</v>
      </c>
      <c r="C750" s="102" t="s">
        <v>152</v>
      </c>
      <c r="D750" s="102" t="s">
        <v>162</v>
      </c>
      <c r="E750" s="102" t="s">
        <v>167</v>
      </c>
      <c r="F750" s="102">
        <v>21</v>
      </c>
      <c r="Q750" s="102">
        <v>4</v>
      </c>
      <c r="R750" s="112">
        <f t="shared" si="82"/>
        <v>1</v>
      </c>
      <c r="S750" s="112"/>
      <c r="T750" s="112"/>
      <c r="X750" s="1"/>
      <c r="Y750" s="1"/>
      <c r="Z750" s="1"/>
    </row>
    <row r="751" spans="1:26" s="102" customFormat="1">
      <c r="A751" s="103">
        <v>44403</v>
      </c>
      <c r="B751" s="102" t="s">
        <v>269</v>
      </c>
      <c r="C751" s="102" t="s">
        <v>152</v>
      </c>
      <c r="D751" s="102" t="s">
        <v>162</v>
      </c>
      <c r="E751" s="102" t="s">
        <v>167</v>
      </c>
      <c r="F751" s="102">
        <v>21</v>
      </c>
      <c r="Q751" s="102">
        <v>8</v>
      </c>
      <c r="R751" s="112">
        <f t="shared" si="82"/>
        <v>1</v>
      </c>
      <c r="S751" s="112"/>
      <c r="T751" s="112"/>
      <c r="X751" s="1"/>
      <c r="Y751" s="1"/>
      <c r="Z751" s="1"/>
    </row>
    <row r="752" spans="1:26" s="102" customFormat="1">
      <c r="A752" s="103">
        <v>44403</v>
      </c>
      <c r="B752" s="104" t="s">
        <v>266</v>
      </c>
      <c r="C752" s="102" t="s">
        <v>153</v>
      </c>
      <c r="D752" s="102" t="s">
        <v>162</v>
      </c>
      <c r="E752" s="102" t="s">
        <v>167</v>
      </c>
      <c r="F752" s="102">
        <v>21</v>
      </c>
      <c r="Q752" s="102">
        <v>9</v>
      </c>
      <c r="R752" s="112">
        <f t="shared" si="82"/>
        <v>1</v>
      </c>
      <c r="S752" s="112"/>
      <c r="T752" s="112"/>
      <c r="X752" s="1"/>
      <c r="Y752" s="1"/>
      <c r="Z752" s="1"/>
    </row>
    <row r="753" spans="1:26" s="102" customFormat="1">
      <c r="A753" s="103">
        <v>44403</v>
      </c>
      <c r="B753" s="104" t="s">
        <v>267</v>
      </c>
      <c r="C753" s="102" t="s">
        <v>153</v>
      </c>
      <c r="D753" s="102" t="s">
        <v>162</v>
      </c>
      <c r="E753" s="102" t="s">
        <v>167</v>
      </c>
      <c r="F753" s="102">
        <v>21</v>
      </c>
      <c r="Q753" s="102">
        <v>7</v>
      </c>
      <c r="R753" s="112">
        <f t="shared" si="82"/>
        <v>1</v>
      </c>
      <c r="S753" s="112"/>
      <c r="T753" s="112"/>
      <c r="X753" s="1"/>
      <c r="Y753" s="1"/>
      <c r="Z753" s="1"/>
    </row>
    <row r="754" spans="1:26" s="102" customFormat="1">
      <c r="A754" s="103">
        <v>44403</v>
      </c>
      <c r="B754" s="102" t="s">
        <v>256</v>
      </c>
      <c r="C754" s="102" t="s">
        <v>152</v>
      </c>
      <c r="D754" s="102" t="s">
        <v>161</v>
      </c>
      <c r="E754" s="102" t="s">
        <v>166</v>
      </c>
      <c r="F754" s="102">
        <v>21</v>
      </c>
      <c r="Q754" s="102">
        <v>6</v>
      </c>
      <c r="R754" s="112">
        <f t="shared" si="82"/>
        <v>1</v>
      </c>
      <c r="S754" s="112"/>
      <c r="T754" s="112"/>
      <c r="X754" s="1"/>
      <c r="Y754" s="1"/>
      <c r="Z754" s="1"/>
    </row>
    <row r="755" spans="1:26" s="102" customFormat="1">
      <c r="A755" s="103">
        <v>44403</v>
      </c>
      <c r="B755" s="102" t="s">
        <v>257</v>
      </c>
      <c r="C755" s="102" t="s">
        <v>152</v>
      </c>
      <c r="D755" s="102" t="s">
        <v>161</v>
      </c>
      <c r="E755" s="102" t="s">
        <v>166</v>
      </c>
      <c r="F755" s="102">
        <v>21</v>
      </c>
      <c r="Q755" s="102">
        <v>8</v>
      </c>
      <c r="R755" s="112">
        <f t="shared" si="82"/>
        <v>0.88888888888888884</v>
      </c>
      <c r="S755" s="112"/>
      <c r="T755" s="112"/>
      <c r="X755" s="1"/>
      <c r="Y755" s="1"/>
      <c r="Z755" s="1"/>
    </row>
    <row r="756" spans="1:26" s="102" customFormat="1">
      <c r="A756" s="103">
        <v>44403</v>
      </c>
      <c r="B756" s="1" t="s">
        <v>254</v>
      </c>
      <c r="C756" s="102" t="s">
        <v>153</v>
      </c>
      <c r="D756" s="102" t="s">
        <v>161</v>
      </c>
      <c r="E756" s="102" t="s">
        <v>166</v>
      </c>
      <c r="F756" s="102">
        <v>21</v>
      </c>
      <c r="Q756" s="102">
        <v>9</v>
      </c>
      <c r="R756" s="112">
        <f t="shared" si="82"/>
        <v>1</v>
      </c>
      <c r="S756" s="112"/>
      <c r="T756" s="112"/>
      <c r="X756" s="1"/>
      <c r="Y756" s="1"/>
      <c r="Z756" s="1"/>
    </row>
    <row r="757" spans="1:26" s="102" customFormat="1">
      <c r="A757" s="103">
        <v>44403</v>
      </c>
      <c r="B757" s="1" t="s">
        <v>255</v>
      </c>
      <c r="C757" s="102" t="s">
        <v>153</v>
      </c>
      <c r="D757" s="102" t="s">
        <v>161</v>
      </c>
      <c r="E757" s="102" t="s">
        <v>166</v>
      </c>
      <c r="F757" s="102">
        <v>21</v>
      </c>
      <c r="Q757" s="102">
        <v>8</v>
      </c>
      <c r="R757" s="112">
        <f t="shared" si="82"/>
        <v>1</v>
      </c>
      <c r="S757" s="112"/>
      <c r="T757" s="112"/>
      <c r="X757" s="1"/>
      <c r="Y757" s="1"/>
      <c r="Z757" s="1"/>
    </row>
    <row r="758" spans="1:26" s="102" customFormat="1">
      <c r="A758" s="103">
        <v>44403</v>
      </c>
      <c r="B758" s="1" t="s">
        <v>260</v>
      </c>
      <c r="C758" s="102" t="s">
        <v>153</v>
      </c>
      <c r="D758" s="102" t="s">
        <v>161</v>
      </c>
      <c r="E758" s="102" t="s">
        <v>166</v>
      </c>
      <c r="F758" s="102">
        <v>21</v>
      </c>
      <c r="Q758" s="102">
        <v>7</v>
      </c>
      <c r="R758" s="112">
        <f t="shared" si="82"/>
        <v>0.77777777777777779</v>
      </c>
      <c r="S758" s="112"/>
      <c r="T758" s="112"/>
      <c r="X758" s="1"/>
      <c r="Y758" s="1"/>
      <c r="Z758" s="1"/>
    </row>
    <row r="759" spans="1:26" s="102" customFormat="1">
      <c r="A759" s="103">
        <v>44403</v>
      </c>
      <c r="B759" s="1" t="s">
        <v>261</v>
      </c>
      <c r="C759" s="102" t="s">
        <v>153</v>
      </c>
      <c r="D759" s="102" t="s">
        <v>161</v>
      </c>
      <c r="E759" s="102" t="s">
        <v>166</v>
      </c>
      <c r="F759" s="102">
        <v>21</v>
      </c>
      <c r="Q759" s="102">
        <v>9</v>
      </c>
      <c r="R759" s="112">
        <f t="shared" si="82"/>
        <v>1</v>
      </c>
      <c r="S759" s="112"/>
      <c r="T759" s="112"/>
      <c r="X759" s="1"/>
      <c r="Y759" s="1"/>
      <c r="Z759" s="1"/>
    </row>
    <row r="760" spans="1:26" s="102" customFormat="1">
      <c r="A760" s="103">
        <v>44403</v>
      </c>
      <c r="B760" s="102" t="s">
        <v>258</v>
      </c>
      <c r="C760" s="102" t="s">
        <v>152</v>
      </c>
      <c r="D760" s="102" t="s">
        <v>161</v>
      </c>
      <c r="E760" s="102" t="s">
        <v>166</v>
      </c>
      <c r="F760" s="102">
        <v>21</v>
      </c>
      <c r="Q760" s="102">
        <v>9</v>
      </c>
      <c r="R760" s="112">
        <f t="shared" si="82"/>
        <v>1</v>
      </c>
      <c r="S760" s="112"/>
      <c r="T760" s="112"/>
      <c r="X760" s="1"/>
      <c r="Y760" s="1"/>
      <c r="Z760" s="1"/>
    </row>
    <row r="761" spans="1:26" s="102" customFormat="1">
      <c r="A761" s="103">
        <v>44403</v>
      </c>
      <c r="B761" s="102" t="s">
        <v>259</v>
      </c>
      <c r="C761" s="102" t="s">
        <v>152</v>
      </c>
      <c r="D761" s="102" t="s">
        <v>161</v>
      </c>
      <c r="E761" s="102" t="s">
        <v>166</v>
      </c>
      <c r="F761" s="102">
        <v>21</v>
      </c>
      <c r="Q761" s="102">
        <v>7</v>
      </c>
      <c r="R761" s="112">
        <f t="shared" si="82"/>
        <v>1</v>
      </c>
      <c r="S761" s="112"/>
      <c r="T761" s="112"/>
      <c r="X761" s="1"/>
      <c r="Y761" s="1"/>
      <c r="Z761" s="1"/>
    </row>
    <row r="762" spans="1:26" s="102" customFormat="1">
      <c r="A762" s="103">
        <v>44403</v>
      </c>
      <c r="B762" s="104" t="s">
        <v>248</v>
      </c>
      <c r="C762" s="102" t="s">
        <v>153</v>
      </c>
      <c r="D762" s="102" t="s">
        <v>163</v>
      </c>
      <c r="E762" s="102" t="s">
        <v>167</v>
      </c>
      <c r="F762" s="102">
        <v>21</v>
      </c>
      <c r="Q762" s="102">
        <v>9</v>
      </c>
      <c r="R762" s="112">
        <f t="shared" si="82"/>
        <v>1</v>
      </c>
      <c r="S762" s="112"/>
      <c r="T762" s="112"/>
      <c r="X762" s="1"/>
      <c r="Y762" s="1"/>
      <c r="Z762" s="1"/>
    </row>
    <row r="763" spans="1:26" s="102" customFormat="1">
      <c r="A763" s="103">
        <v>44403</v>
      </c>
      <c r="B763" s="104" t="s">
        <v>249</v>
      </c>
      <c r="C763" s="102" t="s">
        <v>153</v>
      </c>
      <c r="D763" s="102" t="s">
        <v>163</v>
      </c>
      <c r="E763" s="102" t="s">
        <v>167</v>
      </c>
      <c r="F763" s="102">
        <v>21</v>
      </c>
      <c r="Q763" s="102">
        <v>8</v>
      </c>
      <c r="R763" s="112">
        <f t="shared" si="82"/>
        <v>1</v>
      </c>
      <c r="S763" s="112"/>
      <c r="T763" s="112"/>
      <c r="X763" s="1"/>
      <c r="Y763" s="1"/>
      <c r="Z763" s="1"/>
    </row>
    <row r="764" spans="1:26" s="102" customFormat="1">
      <c r="A764" s="103">
        <v>44403</v>
      </c>
      <c r="B764" s="102" t="s">
        <v>246</v>
      </c>
      <c r="C764" s="102" t="s">
        <v>152</v>
      </c>
      <c r="D764" s="102" t="s">
        <v>163</v>
      </c>
      <c r="E764" s="102" t="s">
        <v>167</v>
      </c>
      <c r="F764" s="102">
        <v>21</v>
      </c>
      <c r="Q764" s="102">
        <v>5</v>
      </c>
      <c r="R764" s="112">
        <f t="shared" si="82"/>
        <v>1</v>
      </c>
      <c r="S764" s="112"/>
      <c r="T764" s="112"/>
      <c r="X764" s="1"/>
      <c r="Y764" s="1"/>
      <c r="Z764" s="1"/>
    </row>
    <row r="765" spans="1:26" s="102" customFormat="1">
      <c r="A765" s="103">
        <v>44403</v>
      </c>
      <c r="B765" s="102" t="s">
        <v>247</v>
      </c>
      <c r="C765" s="102" t="s">
        <v>152</v>
      </c>
      <c r="D765" s="102" t="s">
        <v>163</v>
      </c>
      <c r="E765" s="102" t="s">
        <v>167</v>
      </c>
      <c r="F765" s="102">
        <v>21</v>
      </c>
      <c r="Q765" s="102">
        <v>9</v>
      </c>
      <c r="R765" s="112">
        <f t="shared" si="82"/>
        <v>1</v>
      </c>
      <c r="S765" s="112"/>
      <c r="T765" s="112"/>
      <c r="X765" s="1"/>
      <c r="Y765" s="1"/>
      <c r="Z765" s="1"/>
    </row>
    <row r="766" spans="1:26" s="102" customFormat="1">
      <c r="A766" s="103">
        <v>44403</v>
      </c>
      <c r="B766" s="102" t="s">
        <v>252</v>
      </c>
      <c r="C766" s="102" t="s">
        <v>152</v>
      </c>
      <c r="D766" s="102" t="s">
        <v>163</v>
      </c>
      <c r="E766" s="102" t="s">
        <v>167</v>
      </c>
      <c r="F766" s="102">
        <v>21</v>
      </c>
      <c r="Q766" s="102">
        <v>7</v>
      </c>
      <c r="R766" s="112">
        <f t="shared" si="82"/>
        <v>1</v>
      </c>
      <c r="S766" s="112"/>
      <c r="T766" s="112"/>
      <c r="X766" s="1"/>
      <c r="Y766" s="1"/>
      <c r="Z766" s="1"/>
    </row>
    <row r="767" spans="1:26" s="102" customFormat="1">
      <c r="A767" s="103">
        <v>44403</v>
      </c>
      <c r="B767" s="102" t="s">
        <v>253</v>
      </c>
      <c r="C767" s="102" t="s">
        <v>152</v>
      </c>
      <c r="D767" s="102" t="s">
        <v>163</v>
      </c>
      <c r="E767" s="102" t="s">
        <v>167</v>
      </c>
      <c r="F767" s="102">
        <v>21</v>
      </c>
      <c r="Q767" s="102">
        <v>8</v>
      </c>
      <c r="R767" s="112">
        <f t="shared" si="82"/>
        <v>1</v>
      </c>
      <c r="S767" s="112"/>
      <c r="T767" s="112"/>
      <c r="X767" s="1"/>
      <c r="Y767" s="1"/>
      <c r="Z767" s="1"/>
    </row>
    <row r="768" spans="1:26" s="102" customFormat="1">
      <c r="A768" s="103">
        <v>44403</v>
      </c>
      <c r="B768" s="104" t="s">
        <v>250</v>
      </c>
      <c r="C768" s="102" t="s">
        <v>153</v>
      </c>
      <c r="D768" s="102" t="s">
        <v>163</v>
      </c>
      <c r="E768" s="102" t="s">
        <v>167</v>
      </c>
      <c r="F768" s="102">
        <v>21</v>
      </c>
      <c r="Q768" s="102">
        <v>9</v>
      </c>
      <c r="R768" s="112">
        <f t="shared" si="82"/>
        <v>1</v>
      </c>
      <c r="S768" s="112"/>
      <c r="T768" s="112"/>
      <c r="X768" s="1"/>
      <c r="Y768" s="1"/>
      <c r="Z768" s="1"/>
    </row>
    <row r="769" spans="1:26" s="102" customFormat="1">
      <c r="A769" s="103">
        <v>44403</v>
      </c>
      <c r="B769" s="104" t="s">
        <v>251</v>
      </c>
      <c r="C769" s="102" t="s">
        <v>153</v>
      </c>
      <c r="D769" s="102" t="s">
        <v>163</v>
      </c>
      <c r="E769" s="102" t="s">
        <v>167</v>
      </c>
      <c r="F769" s="102">
        <v>21</v>
      </c>
      <c r="Q769" s="102">
        <v>9</v>
      </c>
      <c r="R769" s="112">
        <f t="shared" si="82"/>
        <v>1</v>
      </c>
      <c r="S769" s="112"/>
      <c r="T769" s="112"/>
      <c r="X769" s="1"/>
      <c r="Y769" s="1"/>
      <c r="Z769" s="1"/>
    </row>
    <row r="770" spans="1:26" s="102" customFormat="1">
      <c r="A770" s="103">
        <v>44404</v>
      </c>
      <c r="B770" s="1" t="s">
        <v>222</v>
      </c>
      <c r="C770" s="102" t="s">
        <v>153</v>
      </c>
      <c r="D770" s="102" t="s">
        <v>161</v>
      </c>
      <c r="E770" s="102" t="s">
        <v>167</v>
      </c>
      <c r="F770" s="102">
        <v>22</v>
      </c>
      <c r="G770" s="102">
        <v>1500</v>
      </c>
      <c r="H770" s="102">
        <v>1.36</v>
      </c>
      <c r="I770" s="102">
        <v>0</v>
      </c>
      <c r="J770" s="102">
        <v>0</v>
      </c>
      <c r="K770" s="102">
        <v>1.36</v>
      </c>
      <c r="L770" s="102">
        <v>21.5</v>
      </c>
      <c r="X770" s="1"/>
      <c r="Y770" s="1"/>
      <c r="Z770" s="1"/>
    </row>
    <row r="771" spans="1:26" s="102" customFormat="1">
      <c r="A771" s="103">
        <v>44404</v>
      </c>
      <c r="B771" s="1" t="s">
        <v>223</v>
      </c>
      <c r="C771" s="102" t="s">
        <v>153</v>
      </c>
      <c r="D771" s="102" t="s">
        <v>161</v>
      </c>
      <c r="E771" s="102" t="s">
        <v>167</v>
      </c>
      <c r="F771" s="102">
        <v>22</v>
      </c>
      <c r="G771" s="102">
        <v>1500</v>
      </c>
      <c r="H771" s="102">
        <v>1.36</v>
      </c>
      <c r="I771" s="102">
        <v>0</v>
      </c>
      <c r="J771" s="102">
        <v>0</v>
      </c>
      <c r="K771" s="102">
        <v>1.36</v>
      </c>
      <c r="L771" s="102">
        <v>21.5</v>
      </c>
      <c r="X771" s="1"/>
      <c r="Y771" s="1"/>
      <c r="Z771" s="1"/>
    </row>
    <row r="772" spans="1:26" s="102" customFormat="1">
      <c r="A772" s="103">
        <v>44404</v>
      </c>
      <c r="B772" s="102" t="s">
        <v>224</v>
      </c>
      <c r="C772" s="102" t="s">
        <v>152</v>
      </c>
      <c r="D772" s="102" t="s">
        <v>161</v>
      </c>
      <c r="E772" s="102" t="s">
        <v>167</v>
      </c>
      <c r="F772" s="102">
        <v>22</v>
      </c>
      <c r="G772" s="102">
        <v>1500</v>
      </c>
      <c r="H772" s="102">
        <v>1.36</v>
      </c>
      <c r="I772" s="102">
        <v>0</v>
      </c>
      <c r="J772" s="102">
        <v>0</v>
      </c>
      <c r="K772" s="102">
        <v>1.36</v>
      </c>
      <c r="L772" s="102">
        <v>21.5</v>
      </c>
      <c r="X772" s="1"/>
      <c r="Y772" s="1"/>
      <c r="Z772" s="1"/>
    </row>
    <row r="773" spans="1:26" s="102" customFormat="1">
      <c r="A773" s="103">
        <v>44404</v>
      </c>
      <c r="B773" s="102" t="s">
        <v>225</v>
      </c>
      <c r="C773" s="102" t="s">
        <v>152</v>
      </c>
      <c r="D773" s="102" t="s">
        <v>161</v>
      </c>
      <c r="E773" s="102" t="s">
        <v>167</v>
      </c>
      <c r="F773" s="102">
        <v>22</v>
      </c>
      <c r="G773" s="102">
        <v>1500</v>
      </c>
      <c r="H773" s="102">
        <v>1.36</v>
      </c>
      <c r="I773" s="102">
        <v>0</v>
      </c>
      <c r="J773" s="102">
        <v>0</v>
      </c>
      <c r="K773" s="102">
        <v>1.36</v>
      </c>
      <c r="L773" s="102">
        <v>21.5</v>
      </c>
      <c r="X773" s="1"/>
      <c r="Y773" s="1"/>
      <c r="Z773" s="1"/>
    </row>
    <row r="774" spans="1:26" s="102" customFormat="1">
      <c r="A774" s="103">
        <v>44404</v>
      </c>
      <c r="B774" s="102" t="s">
        <v>226</v>
      </c>
      <c r="C774" s="102" t="s">
        <v>152</v>
      </c>
      <c r="D774" s="102" t="s">
        <v>161</v>
      </c>
      <c r="E774" s="102" t="s">
        <v>167</v>
      </c>
      <c r="F774" s="102">
        <v>22</v>
      </c>
      <c r="G774" s="102">
        <v>1800</v>
      </c>
      <c r="H774" s="102">
        <v>1.56</v>
      </c>
      <c r="I774" s="102">
        <v>0</v>
      </c>
      <c r="J774" s="102">
        <v>0</v>
      </c>
      <c r="K774" s="102">
        <v>1.56</v>
      </c>
      <c r="L774" s="102">
        <v>21.6</v>
      </c>
      <c r="X774" s="1"/>
      <c r="Y774" s="1"/>
      <c r="Z774" s="1"/>
    </row>
    <row r="775" spans="1:26" s="102" customFormat="1">
      <c r="A775" s="103">
        <v>44404</v>
      </c>
      <c r="B775" s="102" t="s">
        <v>227</v>
      </c>
      <c r="C775" s="102" t="s">
        <v>152</v>
      </c>
      <c r="D775" s="102" t="s">
        <v>161</v>
      </c>
      <c r="E775" s="102" t="s">
        <v>167</v>
      </c>
      <c r="F775" s="102">
        <v>22</v>
      </c>
      <c r="G775" s="102">
        <v>1800</v>
      </c>
      <c r="H775" s="102">
        <v>1.56</v>
      </c>
      <c r="I775" s="102">
        <v>0</v>
      </c>
      <c r="J775" s="102">
        <v>0</v>
      </c>
      <c r="K775" s="102">
        <v>1.56</v>
      </c>
      <c r="L775" s="102">
        <v>21.6</v>
      </c>
      <c r="X775" s="1"/>
      <c r="Y775" s="1"/>
      <c r="Z775" s="1"/>
    </row>
    <row r="776" spans="1:26" s="102" customFormat="1">
      <c r="A776" s="103">
        <v>44404</v>
      </c>
      <c r="B776" s="1" t="s">
        <v>228</v>
      </c>
      <c r="C776" s="102" t="s">
        <v>153</v>
      </c>
      <c r="D776" s="102" t="s">
        <v>161</v>
      </c>
      <c r="E776" s="102" t="s">
        <v>167</v>
      </c>
      <c r="F776" s="102">
        <v>22</v>
      </c>
      <c r="G776" s="102">
        <v>1800</v>
      </c>
      <c r="H776" s="102">
        <v>1.56</v>
      </c>
      <c r="I776" s="102">
        <v>0</v>
      </c>
      <c r="J776" s="102">
        <v>0</v>
      </c>
      <c r="K776" s="102">
        <v>1.56</v>
      </c>
      <c r="L776" s="102">
        <v>21.6</v>
      </c>
      <c r="X776" s="1"/>
      <c r="Y776" s="1"/>
      <c r="Z776" s="1"/>
    </row>
    <row r="777" spans="1:26" s="102" customFormat="1">
      <c r="A777" s="103">
        <v>44404</v>
      </c>
      <c r="B777" s="1" t="s">
        <v>229</v>
      </c>
      <c r="C777" s="102" t="s">
        <v>153</v>
      </c>
      <c r="D777" s="102" t="s">
        <v>161</v>
      </c>
      <c r="E777" s="102" t="s">
        <v>167</v>
      </c>
      <c r="F777" s="102">
        <v>22</v>
      </c>
      <c r="G777" s="102">
        <v>1800</v>
      </c>
      <c r="H777" s="102">
        <v>1.56</v>
      </c>
      <c r="I777" s="102">
        <v>0</v>
      </c>
      <c r="J777" s="102">
        <v>0</v>
      </c>
      <c r="K777" s="102">
        <v>1.56</v>
      </c>
      <c r="L777" s="102">
        <v>21.6</v>
      </c>
      <c r="X777" s="1"/>
      <c r="Y777" s="1"/>
      <c r="Z777" s="1"/>
    </row>
    <row r="778" spans="1:26" s="102" customFormat="1">
      <c r="A778" s="103">
        <v>44404</v>
      </c>
      <c r="B778" s="102" t="s">
        <v>230</v>
      </c>
      <c r="C778" s="102" t="s">
        <v>152</v>
      </c>
      <c r="D778" s="102" t="s">
        <v>162</v>
      </c>
      <c r="E778" s="102" t="s">
        <v>166</v>
      </c>
      <c r="F778" s="102">
        <v>22</v>
      </c>
      <c r="G778" s="102">
        <v>2600</v>
      </c>
      <c r="H778" s="102">
        <v>1.72</v>
      </c>
      <c r="I778" s="106">
        <f>((1.9-H778)*2.35/(1.9-0.65))</f>
        <v>0.33839999999999992</v>
      </c>
      <c r="J778" s="106">
        <f>I778*6</f>
        <v>2.0303999999999993</v>
      </c>
      <c r="K778" s="102">
        <v>1.93</v>
      </c>
      <c r="L778" s="102">
        <v>22</v>
      </c>
      <c r="X778" s="1"/>
      <c r="Y778" s="1"/>
      <c r="Z778" s="1"/>
    </row>
    <row r="779" spans="1:26" s="102" customFormat="1">
      <c r="A779" s="103">
        <v>44404</v>
      </c>
      <c r="B779" s="102" t="s">
        <v>231</v>
      </c>
      <c r="C779" s="102" t="s">
        <v>152</v>
      </c>
      <c r="D779" s="102" t="s">
        <v>162</v>
      </c>
      <c r="E779" s="102" t="s">
        <v>166</v>
      </c>
      <c r="F779" s="102">
        <v>22</v>
      </c>
      <c r="G779" s="102">
        <v>2600</v>
      </c>
      <c r="H779" s="102">
        <v>1.72</v>
      </c>
      <c r="I779" s="106">
        <f t="shared" ref="I779:I785" si="83">((1.9-H779)*2.35/(1.9-0.65))</f>
        <v>0.33839999999999992</v>
      </c>
      <c r="J779" s="106">
        <f t="shared" ref="J779:J785" si="84">I779*6</f>
        <v>2.0303999999999993</v>
      </c>
      <c r="K779" s="102">
        <v>1.93</v>
      </c>
      <c r="L779" s="102">
        <v>22</v>
      </c>
      <c r="X779" s="1"/>
      <c r="Y779" s="1"/>
      <c r="Z779" s="1"/>
    </row>
    <row r="780" spans="1:26" s="102" customFormat="1">
      <c r="A780" s="103">
        <v>44404</v>
      </c>
      <c r="B780" s="104" t="s">
        <v>232</v>
      </c>
      <c r="C780" s="102" t="s">
        <v>153</v>
      </c>
      <c r="D780" s="102" t="s">
        <v>162</v>
      </c>
      <c r="E780" s="102" t="s">
        <v>166</v>
      </c>
      <c r="F780" s="102">
        <v>22</v>
      </c>
      <c r="G780" s="102">
        <v>2600</v>
      </c>
      <c r="H780" s="102">
        <v>1.72</v>
      </c>
      <c r="I780" s="106">
        <f t="shared" si="83"/>
        <v>0.33839999999999992</v>
      </c>
      <c r="J780" s="106">
        <f t="shared" si="84"/>
        <v>2.0303999999999993</v>
      </c>
      <c r="K780" s="102">
        <v>1.93</v>
      </c>
      <c r="L780" s="102">
        <v>22</v>
      </c>
      <c r="X780" s="1"/>
      <c r="Y780" s="1"/>
      <c r="Z780" s="1"/>
    </row>
    <row r="781" spans="1:26" s="102" customFormat="1">
      <c r="A781" s="103">
        <v>44404</v>
      </c>
      <c r="B781" s="104" t="s">
        <v>233</v>
      </c>
      <c r="C781" s="102" t="s">
        <v>153</v>
      </c>
      <c r="D781" s="102" t="s">
        <v>162</v>
      </c>
      <c r="E781" s="102" t="s">
        <v>166</v>
      </c>
      <c r="F781" s="102">
        <v>22</v>
      </c>
      <c r="G781" s="102">
        <v>2600</v>
      </c>
      <c r="H781" s="102">
        <v>1.72</v>
      </c>
      <c r="I781" s="106">
        <f t="shared" si="83"/>
        <v>0.33839999999999992</v>
      </c>
      <c r="J781" s="106">
        <f t="shared" si="84"/>
        <v>2.0303999999999993</v>
      </c>
      <c r="K781" s="102">
        <v>1.93</v>
      </c>
      <c r="L781" s="102">
        <v>22</v>
      </c>
      <c r="X781" s="1"/>
      <c r="Y781" s="1"/>
      <c r="Z781" s="1"/>
    </row>
    <row r="782" spans="1:26" s="102" customFormat="1">
      <c r="A782" s="103">
        <v>44404</v>
      </c>
      <c r="B782" s="104" t="s">
        <v>234</v>
      </c>
      <c r="C782" s="102" t="s">
        <v>153</v>
      </c>
      <c r="D782" s="102" t="s">
        <v>162</v>
      </c>
      <c r="E782" s="102" t="s">
        <v>166</v>
      </c>
      <c r="F782" s="102">
        <v>22</v>
      </c>
      <c r="G782" s="102">
        <v>2600</v>
      </c>
      <c r="H782" s="102">
        <v>1.72</v>
      </c>
      <c r="I782" s="106">
        <f t="shared" si="83"/>
        <v>0.33839999999999992</v>
      </c>
      <c r="J782" s="106">
        <f t="shared" si="84"/>
        <v>2.0303999999999993</v>
      </c>
      <c r="K782" s="102">
        <v>1.93</v>
      </c>
      <c r="L782" s="102">
        <v>22</v>
      </c>
      <c r="X782" s="1"/>
      <c r="Y782" s="1"/>
      <c r="Z782" s="1"/>
    </row>
    <row r="783" spans="1:26" s="102" customFormat="1">
      <c r="A783" s="103">
        <v>44404</v>
      </c>
      <c r="B783" s="104" t="s">
        <v>235</v>
      </c>
      <c r="C783" s="102" t="s">
        <v>153</v>
      </c>
      <c r="D783" s="102" t="s">
        <v>162</v>
      </c>
      <c r="E783" s="102" t="s">
        <v>166</v>
      </c>
      <c r="F783" s="102">
        <v>22</v>
      </c>
      <c r="G783" s="102">
        <v>2600</v>
      </c>
      <c r="H783" s="102">
        <v>1.72</v>
      </c>
      <c r="I783" s="106">
        <f t="shared" si="83"/>
        <v>0.33839999999999992</v>
      </c>
      <c r="J783" s="106">
        <f t="shared" si="84"/>
        <v>2.0303999999999993</v>
      </c>
      <c r="K783" s="102">
        <v>1.93</v>
      </c>
      <c r="L783" s="102">
        <v>22</v>
      </c>
      <c r="X783" s="1"/>
      <c r="Y783" s="1"/>
      <c r="Z783" s="1"/>
    </row>
    <row r="784" spans="1:26" s="102" customFormat="1">
      <c r="A784" s="103">
        <v>44404</v>
      </c>
      <c r="B784" s="102" t="s">
        <v>236</v>
      </c>
      <c r="C784" s="102" t="s">
        <v>152</v>
      </c>
      <c r="D784" s="102" t="s">
        <v>162</v>
      </c>
      <c r="E784" s="102" t="s">
        <v>166</v>
      </c>
      <c r="F784" s="102">
        <v>22</v>
      </c>
      <c r="G784" s="102">
        <v>2600</v>
      </c>
      <c r="H784" s="102">
        <v>1.72</v>
      </c>
      <c r="I784" s="106">
        <f t="shared" si="83"/>
        <v>0.33839999999999992</v>
      </c>
      <c r="J784" s="106">
        <f t="shared" si="84"/>
        <v>2.0303999999999993</v>
      </c>
      <c r="K784" s="102">
        <v>1.93</v>
      </c>
      <c r="L784" s="102">
        <v>22</v>
      </c>
      <c r="X784" s="1"/>
      <c r="Y784" s="1"/>
      <c r="Z784" s="1"/>
    </row>
    <row r="785" spans="1:26" s="102" customFormat="1">
      <c r="A785" s="103">
        <v>44404</v>
      </c>
      <c r="B785" s="102" t="s">
        <v>237</v>
      </c>
      <c r="C785" s="102" t="s">
        <v>152</v>
      </c>
      <c r="D785" s="102" t="s">
        <v>162</v>
      </c>
      <c r="E785" s="102" t="s">
        <v>166</v>
      </c>
      <c r="F785" s="102">
        <v>22</v>
      </c>
      <c r="G785" s="102">
        <v>2600</v>
      </c>
      <c r="H785" s="102">
        <v>1.72</v>
      </c>
      <c r="I785" s="106">
        <f t="shared" si="83"/>
        <v>0.33839999999999992</v>
      </c>
      <c r="J785" s="106">
        <f t="shared" si="84"/>
        <v>2.0303999999999993</v>
      </c>
      <c r="K785" s="102">
        <v>1.93</v>
      </c>
      <c r="L785" s="102">
        <v>22</v>
      </c>
      <c r="X785" s="1"/>
      <c r="Y785" s="1"/>
      <c r="Z785" s="1"/>
    </row>
    <row r="786" spans="1:26">
      <c r="A786" s="103">
        <v>44404</v>
      </c>
      <c r="B786" s="104" t="s">
        <v>238</v>
      </c>
      <c r="C786" s="102" t="s">
        <v>153</v>
      </c>
      <c r="D786" s="102" t="s">
        <v>163</v>
      </c>
      <c r="E786" s="102" t="s">
        <v>167</v>
      </c>
      <c r="F786" s="102">
        <v>22</v>
      </c>
      <c r="G786" s="102">
        <v>1700</v>
      </c>
      <c r="H786" s="102">
        <v>1.9</v>
      </c>
      <c r="I786" s="107">
        <f>((1.9-H786)*5.7/(1.9-0.65))</f>
        <v>0</v>
      </c>
      <c r="J786" s="107">
        <f>I786*3</f>
        <v>0</v>
      </c>
      <c r="K786" s="102">
        <v>1.9</v>
      </c>
      <c r="L786" s="102">
        <v>21.9</v>
      </c>
      <c r="V786" s="102"/>
      <c r="W786" s="102"/>
    </row>
    <row r="787" spans="1:26">
      <c r="A787" s="103">
        <v>44404</v>
      </c>
      <c r="B787" s="104" t="s">
        <v>239</v>
      </c>
      <c r="C787" s="102" t="s">
        <v>153</v>
      </c>
      <c r="D787" s="102" t="s">
        <v>163</v>
      </c>
      <c r="E787" s="102" t="s">
        <v>167</v>
      </c>
      <c r="F787" s="102">
        <v>22</v>
      </c>
      <c r="G787" s="102">
        <v>1700</v>
      </c>
      <c r="H787" s="102">
        <v>1.9</v>
      </c>
      <c r="I787" s="107">
        <f t="shared" ref="I787:I793" si="85">((1.9-H787)*5.7/(1.9-0.65))</f>
        <v>0</v>
      </c>
      <c r="J787" s="107">
        <f t="shared" ref="J787:J789" si="86">I787*3</f>
        <v>0</v>
      </c>
      <c r="K787" s="102">
        <v>1.9</v>
      </c>
      <c r="L787" s="102">
        <v>21.9</v>
      </c>
      <c r="V787" s="102"/>
      <c r="W787" s="102"/>
    </row>
    <row r="788" spans="1:26">
      <c r="A788" s="103">
        <v>44404</v>
      </c>
      <c r="B788" s="102" t="s">
        <v>240</v>
      </c>
      <c r="C788" s="102" t="s">
        <v>152</v>
      </c>
      <c r="D788" s="102" t="s">
        <v>163</v>
      </c>
      <c r="E788" s="102" t="s">
        <v>167</v>
      </c>
      <c r="F788" s="102">
        <v>22</v>
      </c>
      <c r="G788" s="102">
        <v>1700</v>
      </c>
      <c r="H788" s="102">
        <v>1.9</v>
      </c>
      <c r="I788" s="107">
        <f t="shared" si="85"/>
        <v>0</v>
      </c>
      <c r="J788" s="107">
        <f t="shared" si="86"/>
        <v>0</v>
      </c>
      <c r="K788" s="102">
        <v>1.9</v>
      </c>
      <c r="L788" s="102">
        <v>21.9</v>
      </c>
      <c r="V788" s="102"/>
      <c r="W788" s="102"/>
    </row>
    <row r="789" spans="1:26">
      <c r="A789" s="103">
        <v>44404</v>
      </c>
      <c r="B789" s="102" t="s">
        <v>241</v>
      </c>
      <c r="C789" s="102" t="s">
        <v>152</v>
      </c>
      <c r="D789" s="102" t="s">
        <v>163</v>
      </c>
      <c r="E789" s="102" t="s">
        <v>167</v>
      </c>
      <c r="F789" s="102">
        <v>22</v>
      </c>
      <c r="G789" s="102">
        <v>1700</v>
      </c>
      <c r="H789" s="102">
        <v>1.9</v>
      </c>
      <c r="I789" s="107">
        <f t="shared" si="85"/>
        <v>0</v>
      </c>
      <c r="J789" s="107">
        <f t="shared" si="86"/>
        <v>0</v>
      </c>
      <c r="K789" s="102">
        <v>1.9</v>
      </c>
      <c r="L789" s="102">
        <v>21.9</v>
      </c>
      <c r="V789" s="102"/>
      <c r="W789" s="102"/>
    </row>
    <row r="790" spans="1:26">
      <c r="A790" s="103">
        <v>44404</v>
      </c>
      <c r="B790" s="102" t="s">
        <v>242</v>
      </c>
      <c r="C790" s="102" t="s">
        <v>152</v>
      </c>
      <c r="D790" s="102" t="s">
        <v>163</v>
      </c>
      <c r="E790" s="102" t="s">
        <v>167</v>
      </c>
      <c r="F790" s="102">
        <v>22</v>
      </c>
      <c r="G790" s="102">
        <v>1300</v>
      </c>
      <c r="H790" s="102">
        <v>1.35</v>
      </c>
      <c r="I790" s="106">
        <f t="shared" si="85"/>
        <v>2.5079999999999991</v>
      </c>
      <c r="J790" s="110">
        <v>4</v>
      </c>
      <c r="K790" s="102">
        <v>1.9</v>
      </c>
      <c r="L790" s="102">
        <v>22.3</v>
      </c>
      <c r="V790" s="102"/>
      <c r="W790" s="102"/>
    </row>
    <row r="791" spans="1:26">
      <c r="A791" s="103">
        <v>44404</v>
      </c>
      <c r="B791" s="102" t="s">
        <v>243</v>
      </c>
      <c r="C791" s="102" t="s">
        <v>152</v>
      </c>
      <c r="D791" s="102" t="s">
        <v>163</v>
      </c>
      <c r="E791" s="102" t="s">
        <v>167</v>
      </c>
      <c r="F791" s="102">
        <v>22</v>
      </c>
      <c r="G791" s="102">
        <v>1300</v>
      </c>
      <c r="H791" s="102">
        <v>1.35</v>
      </c>
      <c r="I791" s="106">
        <f t="shared" si="85"/>
        <v>2.5079999999999991</v>
      </c>
      <c r="J791" s="110">
        <v>4</v>
      </c>
      <c r="K791" s="102">
        <v>1.9</v>
      </c>
      <c r="L791" s="102">
        <v>22.3</v>
      </c>
      <c r="V791" s="102"/>
      <c r="W791" s="102"/>
    </row>
    <row r="792" spans="1:26">
      <c r="A792" s="103">
        <v>44404</v>
      </c>
      <c r="B792" s="104" t="s">
        <v>244</v>
      </c>
      <c r="C792" s="102" t="s">
        <v>153</v>
      </c>
      <c r="D792" s="102" t="s">
        <v>163</v>
      </c>
      <c r="E792" s="102" t="s">
        <v>167</v>
      </c>
      <c r="F792" s="102">
        <v>22</v>
      </c>
      <c r="G792" s="102">
        <v>1300</v>
      </c>
      <c r="H792" s="102">
        <v>1.35</v>
      </c>
      <c r="I792" s="106">
        <f t="shared" si="85"/>
        <v>2.5079999999999991</v>
      </c>
      <c r="J792" s="110">
        <v>4</v>
      </c>
      <c r="K792" s="102">
        <v>1.9</v>
      </c>
      <c r="L792" s="102">
        <v>22.3</v>
      </c>
      <c r="V792" s="102"/>
      <c r="W792" s="102"/>
    </row>
    <row r="793" spans="1:26">
      <c r="A793" s="103">
        <v>44404</v>
      </c>
      <c r="B793" s="104" t="s">
        <v>245</v>
      </c>
      <c r="C793" s="102" t="s">
        <v>153</v>
      </c>
      <c r="D793" s="102" t="s">
        <v>163</v>
      </c>
      <c r="E793" s="102" t="s">
        <v>167</v>
      </c>
      <c r="F793" s="102">
        <v>22</v>
      </c>
      <c r="G793" s="102">
        <v>1300</v>
      </c>
      <c r="H793" s="102">
        <v>1.35</v>
      </c>
      <c r="I793" s="106">
        <f t="shared" si="85"/>
        <v>2.5079999999999991</v>
      </c>
      <c r="J793" s="110">
        <v>4</v>
      </c>
      <c r="K793" s="102">
        <v>1.9</v>
      </c>
      <c r="L793" s="102">
        <v>22.3</v>
      </c>
      <c r="V793" s="102"/>
      <c r="W793" s="102"/>
    </row>
    <row r="794" spans="1:26">
      <c r="A794" s="103">
        <v>44404</v>
      </c>
      <c r="B794" s="102" t="s">
        <v>197</v>
      </c>
      <c r="C794" s="102" t="s">
        <v>152</v>
      </c>
      <c r="D794" s="102" t="s">
        <v>161</v>
      </c>
      <c r="E794" s="102" t="s">
        <v>166</v>
      </c>
      <c r="F794" s="102">
        <v>22</v>
      </c>
      <c r="G794" s="102">
        <v>2100</v>
      </c>
      <c r="H794" s="102">
        <v>1.85</v>
      </c>
      <c r="I794" s="102">
        <v>0</v>
      </c>
      <c r="J794" s="102">
        <v>0</v>
      </c>
      <c r="K794" s="102">
        <v>1.85</v>
      </c>
      <c r="L794" s="102">
        <v>21.7</v>
      </c>
      <c r="V794" s="102"/>
      <c r="W794" s="102"/>
    </row>
    <row r="795" spans="1:26">
      <c r="A795" s="103">
        <v>44404</v>
      </c>
      <c r="B795" s="102" t="s">
        <v>198</v>
      </c>
      <c r="C795" s="102" t="s">
        <v>152</v>
      </c>
      <c r="D795" s="102" t="s">
        <v>161</v>
      </c>
      <c r="E795" s="102" t="s">
        <v>166</v>
      </c>
      <c r="F795" s="102">
        <v>22</v>
      </c>
      <c r="G795" s="102">
        <v>2100</v>
      </c>
      <c r="H795" s="102">
        <v>1.85</v>
      </c>
      <c r="I795" s="102">
        <v>0</v>
      </c>
      <c r="J795" s="102">
        <v>0</v>
      </c>
      <c r="K795" s="102">
        <v>1.85</v>
      </c>
      <c r="L795" s="102">
        <v>21.7</v>
      </c>
      <c r="V795" s="102"/>
      <c r="W795" s="102"/>
    </row>
    <row r="796" spans="1:26">
      <c r="A796" s="103">
        <v>44404</v>
      </c>
      <c r="B796" s="1" t="s">
        <v>199</v>
      </c>
      <c r="C796" s="102" t="s">
        <v>153</v>
      </c>
      <c r="D796" s="102" t="s">
        <v>161</v>
      </c>
      <c r="E796" s="102" t="s">
        <v>166</v>
      </c>
      <c r="F796" s="102">
        <v>22</v>
      </c>
      <c r="G796" s="102">
        <v>2100</v>
      </c>
      <c r="H796" s="102">
        <v>1.85</v>
      </c>
      <c r="I796" s="102">
        <v>0</v>
      </c>
      <c r="J796" s="102">
        <v>0</v>
      </c>
      <c r="K796" s="102">
        <v>1.85</v>
      </c>
      <c r="L796" s="102">
        <v>21.7</v>
      </c>
      <c r="V796" s="102"/>
      <c r="W796" s="102"/>
    </row>
    <row r="797" spans="1:26">
      <c r="A797" s="103">
        <v>44404</v>
      </c>
      <c r="B797" s="1" t="s">
        <v>200</v>
      </c>
      <c r="C797" s="102" t="s">
        <v>153</v>
      </c>
      <c r="D797" s="102" t="s">
        <v>161</v>
      </c>
      <c r="E797" s="102" t="s">
        <v>166</v>
      </c>
      <c r="F797" s="102">
        <v>22</v>
      </c>
      <c r="G797" s="102">
        <v>2100</v>
      </c>
      <c r="H797" s="102">
        <v>1.85</v>
      </c>
      <c r="I797" s="102">
        <v>0</v>
      </c>
      <c r="J797" s="102">
        <v>0</v>
      </c>
      <c r="K797" s="102">
        <v>1.85</v>
      </c>
      <c r="L797" s="102">
        <v>21.7</v>
      </c>
      <c r="V797" s="102"/>
      <c r="W797" s="102"/>
    </row>
    <row r="798" spans="1:26">
      <c r="A798" s="103">
        <v>44404</v>
      </c>
      <c r="B798" s="1" t="s">
        <v>201</v>
      </c>
      <c r="C798" s="102" t="s">
        <v>153</v>
      </c>
      <c r="D798" s="102" t="s">
        <v>161</v>
      </c>
      <c r="E798" s="102" t="s">
        <v>166</v>
      </c>
      <c r="F798" s="102">
        <v>22</v>
      </c>
      <c r="G798" s="102">
        <v>2100</v>
      </c>
      <c r="H798" s="102">
        <v>1.85</v>
      </c>
      <c r="I798" s="102">
        <v>0</v>
      </c>
      <c r="J798" s="102">
        <v>0</v>
      </c>
      <c r="K798" s="102">
        <v>1.85</v>
      </c>
      <c r="L798" s="102">
        <v>21.7</v>
      </c>
      <c r="V798" s="102"/>
      <c r="W798" s="102"/>
    </row>
    <row r="799" spans="1:26">
      <c r="A799" s="103">
        <v>44404</v>
      </c>
      <c r="B799" s="1" t="s">
        <v>202</v>
      </c>
      <c r="C799" s="102" t="s">
        <v>153</v>
      </c>
      <c r="D799" s="102" t="s">
        <v>161</v>
      </c>
      <c r="E799" s="102" t="s">
        <v>166</v>
      </c>
      <c r="F799" s="102">
        <v>22</v>
      </c>
      <c r="G799" s="102">
        <v>2100</v>
      </c>
      <c r="H799" s="102">
        <v>1.85</v>
      </c>
      <c r="I799" s="102">
        <v>0</v>
      </c>
      <c r="J799" s="102">
        <v>0</v>
      </c>
      <c r="K799" s="102">
        <v>1.85</v>
      </c>
      <c r="L799" s="102">
        <v>21.7</v>
      </c>
      <c r="V799" s="102"/>
      <c r="W799" s="102"/>
    </row>
    <row r="800" spans="1:26">
      <c r="A800" s="103">
        <v>44404</v>
      </c>
      <c r="B800" s="102" t="s">
        <v>203</v>
      </c>
      <c r="C800" s="102" t="s">
        <v>152</v>
      </c>
      <c r="D800" s="102" t="s">
        <v>161</v>
      </c>
      <c r="E800" s="102" t="s">
        <v>166</v>
      </c>
      <c r="F800" s="102">
        <v>22</v>
      </c>
      <c r="G800" s="102">
        <v>2100</v>
      </c>
      <c r="H800" s="102">
        <v>1.85</v>
      </c>
      <c r="I800" s="102">
        <v>0</v>
      </c>
      <c r="J800" s="102">
        <v>0</v>
      </c>
      <c r="K800" s="102">
        <v>1.85</v>
      </c>
      <c r="L800" s="102">
        <v>21.7</v>
      </c>
      <c r="V800" s="102"/>
      <c r="W800" s="102"/>
    </row>
    <row r="801" spans="1:23">
      <c r="A801" s="103">
        <v>44404</v>
      </c>
      <c r="B801" s="102" t="s">
        <v>204</v>
      </c>
      <c r="C801" s="102" t="s">
        <v>152</v>
      </c>
      <c r="D801" s="102" t="s">
        <v>161</v>
      </c>
      <c r="E801" s="102" t="s">
        <v>166</v>
      </c>
      <c r="F801" s="102">
        <v>22</v>
      </c>
      <c r="G801" s="102">
        <v>2100</v>
      </c>
      <c r="H801" s="102">
        <v>1.85</v>
      </c>
      <c r="I801" s="102">
        <v>0</v>
      </c>
      <c r="J801" s="102">
        <v>0</v>
      </c>
      <c r="K801" s="102">
        <v>1.85</v>
      </c>
      <c r="L801" s="102">
        <v>21.7</v>
      </c>
      <c r="V801" s="102"/>
      <c r="W801" s="102"/>
    </row>
    <row r="802" spans="1:23">
      <c r="A802" s="103">
        <v>44404</v>
      </c>
      <c r="B802" s="104" t="s">
        <v>205</v>
      </c>
      <c r="C802" s="102" t="s">
        <v>153</v>
      </c>
      <c r="D802" s="102" t="s">
        <v>162</v>
      </c>
      <c r="E802" s="102" t="s">
        <v>167</v>
      </c>
      <c r="F802" s="102">
        <v>22</v>
      </c>
      <c r="G802" s="102">
        <v>900</v>
      </c>
      <c r="H802" s="102">
        <v>2.06</v>
      </c>
      <c r="I802" s="107">
        <v>0</v>
      </c>
      <c r="J802" s="107">
        <v>0</v>
      </c>
      <c r="K802" s="102">
        <v>2.06</v>
      </c>
      <c r="L802" s="102">
        <v>21.6</v>
      </c>
      <c r="V802" s="102"/>
      <c r="W802" s="102"/>
    </row>
    <row r="803" spans="1:23">
      <c r="A803" s="103">
        <v>44404</v>
      </c>
      <c r="B803" s="104" t="s">
        <v>206</v>
      </c>
      <c r="C803" s="102" t="s">
        <v>153</v>
      </c>
      <c r="D803" s="102" t="s">
        <v>162</v>
      </c>
      <c r="E803" s="102" t="s">
        <v>167</v>
      </c>
      <c r="F803" s="102">
        <v>22</v>
      </c>
      <c r="G803" s="102">
        <v>900</v>
      </c>
      <c r="H803" s="102">
        <v>2.06</v>
      </c>
      <c r="I803" s="107">
        <v>0</v>
      </c>
      <c r="J803" s="107">
        <v>0</v>
      </c>
      <c r="K803" s="102">
        <v>2.06</v>
      </c>
      <c r="L803" s="102">
        <v>21.6</v>
      </c>
      <c r="V803" s="102"/>
      <c r="W803" s="102"/>
    </row>
    <row r="804" spans="1:23">
      <c r="A804" s="103">
        <v>44404</v>
      </c>
      <c r="B804" s="102" t="s">
        <v>207</v>
      </c>
      <c r="C804" s="102" t="s">
        <v>152</v>
      </c>
      <c r="D804" s="102" t="s">
        <v>162</v>
      </c>
      <c r="E804" s="102" t="s">
        <v>167</v>
      </c>
      <c r="F804" s="102">
        <v>22</v>
      </c>
      <c r="G804" s="102">
        <v>900</v>
      </c>
      <c r="H804" s="102">
        <v>2.06</v>
      </c>
      <c r="I804" s="107">
        <v>0</v>
      </c>
      <c r="J804" s="107">
        <v>0</v>
      </c>
      <c r="K804" s="102">
        <v>2.06</v>
      </c>
      <c r="L804" s="102">
        <v>21.6</v>
      </c>
      <c r="V804" s="102"/>
      <c r="W804" s="102"/>
    </row>
    <row r="805" spans="1:23">
      <c r="A805" s="103">
        <v>44404</v>
      </c>
      <c r="B805" s="102" t="s">
        <v>208</v>
      </c>
      <c r="C805" s="102" t="s">
        <v>152</v>
      </c>
      <c r="D805" s="102" t="s">
        <v>162</v>
      </c>
      <c r="E805" s="102" t="s">
        <v>167</v>
      </c>
      <c r="F805" s="102">
        <v>22</v>
      </c>
      <c r="G805" s="102">
        <v>900</v>
      </c>
      <c r="H805" s="102">
        <v>2.06</v>
      </c>
      <c r="I805" s="107">
        <v>0</v>
      </c>
      <c r="J805" s="107">
        <v>0</v>
      </c>
      <c r="K805" s="102">
        <v>2.06</v>
      </c>
      <c r="L805" s="102">
        <v>21.6</v>
      </c>
      <c r="V805" s="102"/>
      <c r="W805" s="102"/>
    </row>
    <row r="806" spans="1:23">
      <c r="A806" s="103">
        <v>44404</v>
      </c>
      <c r="B806" s="102" t="s">
        <v>209</v>
      </c>
      <c r="C806" s="102" t="s">
        <v>152</v>
      </c>
      <c r="D806" s="102" t="s">
        <v>162</v>
      </c>
      <c r="E806" s="102" t="s">
        <v>167</v>
      </c>
      <c r="F806" s="102">
        <v>22</v>
      </c>
      <c r="G806" s="102">
        <v>950</v>
      </c>
      <c r="H806" s="102">
        <v>1.95</v>
      </c>
      <c r="I806" s="107">
        <v>0</v>
      </c>
      <c r="J806" s="107">
        <v>0</v>
      </c>
      <c r="K806" s="102">
        <v>1.95</v>
      </c>
      <c r="L806" s="102">
        <v>21.5</v>
      </c>
      <c r="V806" s="102"/>
      <c r="W806" s="102"/>
    </row>
    <row r="807" spans="1:23">
      <c r="A807" s="103">
        <v>44404</v>
      </c>
      <c r="B807" s="102" t="s">
        <v>210</v>
      </c>
      <c r="C807" s="102" t="s">
        <v>152</v>
      </c>
      <c r="D807" s="102" t="s">
        <v>162</v>
      </c>
      <c r="E807" s="102" t="s">
        <v>167</v>
      </c>
      <c r="F807" s="102">
        <v>22</v>
      </c>
      <c r="G807" s="102">
        <v>950</v>
      </c>
      <c r="H807" s="102">
        <v>1.95</v>
      </c>
      <c r="I807" s="107">
        <v>0</v>
      </c>
      <c r="J807" s="107">
        <v>0</v>
      </c>
      <c r="K807" s="102">
        <v>1.95</v>
      </c>
      <c r="L807" s="102">
        <v>21.5</v>
      </c>
      <c r="V807" s="102"/>
      <c r="W807" s="102"/>
    </row>
    <row r="808" spans="1:23">
      <c r="A808" s="103">
        <v>44404</v>
      </c>
      <c r="B808" s="104" t="s">
        <v>211</v>
      </c>
      <c r="C808" s="102" t="s">
        <v>153</v>
      </c>
      <c r="D808" s="102" t="s">
        <v>162</v>
      </c>
      <c r="E808" s="102" t="s">
        <v>167</v>
      </c>
      <c r="F808" s="102">
        <v>22</v>
      </c>
      <c r="G808" s="102">
        <v>950</v>
      </c>
      <c r="H808" s="102">
        <v>1.95</v>
      </c>
      <c r="I808" s="107">
        <v>0</v>
      </c>
      <c r="J808" s="107">
        <v>0</v>
      </c>
      <c r="K808" s="102">
        <v>1.95</v>
      </c>
      <c r="L808" s="102">
        <v>21.5</v>
      </c>
      <c r="V808" s="102"/>
      <c r="W808" s="102"/>
    </row>
    <row r="809" spans="1:23">
      <c r="A809" s="103">
        <v>44404</v>
      </c>
      <c r="B809" s="104" t="s">
        <v>212</v>
      </c>
      <c r="C809" s="102" t="s">
        <v>153</v>
      </c>
      <c r="D809" s="102" t="s">
        <v>162</v>
      </c>
      <c r="E809" s="102" t="s">
        <v>167</v>
      </c>
      <c r="F809" s="102">
        <v>22</v>
      </c>
      <c r="G809" s="102">
        <v>950</v>
      </c>
      <c r="H809" s="102">
        <v>1.95</v>
      </c>
      <c r="I809" s="107">
        <v>0</v>
      </c>
      <c r="J809" s="107">
        <v>0</v>
      </c>
      <c r="K809" s="102">
        <v>1.95</v>
      </c>
      <c r="L809" s="102">
        <v>21.5</v>
      </c>
      <c r="V809" s="102"/>
      <c r="W809" s="102"/>
    </row>
    <row r="810" spans="1:23">
      <c r="A810" s="103">
        <v>44404</v>
      </c>
      <c r="B810" s="102" t="s">
        <v>213</v>
      </c>
      <c r="C810" s="102" t="s">
        <v>152</v>
      </c>
      <c r="D810" s="102" t="s">
        <v>163</v>
      </c>
      <c r="E810" s="102" t="s">
        <v>166</v>
      </c>
      <c r="F810" s="102">
        <v>22</v>
      </c>
      <c r="G810" s="102">
        <v>2000</v>
      </c>
      <c r="H810" s="102">
        <v>1.65</v>
      </c>
      <c r="I810" s="106">
        <f t="shared" ref="I810:I817" si="87">((1.9-H810)*5.7/(1.9-0.65))</f>
        <v>1.1400000000000001</v>
      </c>
      <c r="J810" s="106">
        <f>I810*6</f>
        <v>6.8400000000000007</v>
      </c>
      <c r="K810" s="102">
        <v>1.97</v>
      </c>
      <c r="L810" s="102">
        <v>23.1</v>
      </c>
      <c r="V810" s="102"/>
      <c r="W810" s="102"/>
    </row>
    <row r="811" spans="1:23">
      <c r="A811" s="103">
        <v>44404</v>
      </c>
      <c r="B811" s="102" t="s">
        <v>214</v>
      </c>
      <c r="C811" s="102" t="s">
        <v>152</v>
      </c>
      <c r="D811" s="102" t="s">
        <v>163</v>
      </c>
      <c r="E811" s="102" t="s">
        <v>166</v>
      </c>
      <c r="F811" s="102">
        <v>22</v>
      </c>
      <c r="G811" s="102">
        <v>2000</v>
      </c>
      <c r="H811" s="102">
        <v>1.65</v>
      </c>
      <c r="I811" s="106">
        <f t="shared" si="87"/>
        <v>1.1400000000000001</v>
      </c>
      <c r="J811" s="106">
        <f t="shared" ref="J811:J817" si="88">I811*6</f>
        <v>6.8400000000000007</v>
      </c>
      <c r="K811" s="102">
        <v>1.97</v>
      </c>
      <c r="L811" s="102">
        <v>23.1</v>
      </c>
      <c r="V811" s="102"/>
      <c r="W811" s="102"/>
    </row>
    <row r="812" spans="1:23">
      <c r="A812" s="103">
        <v>44404</v>
      </c>
      <c r="B812" s="104" t="s">
        <v>215</v>
      </c>
      <c r="C812" s="102" t="s">
        <v>153</v>
      </c>
      <c r="D812" s="102" t="s">
        <v>163</v>
      </c>
      <c r="E812" s="102" t="s">
        <v>166</v>
      </c>
      <c r="F812" s="102">
        <v>22</v>
      </c>
      <c r="G812" s="102">
        <v>2000</v>
      </c>
      <c r="H812" s="102">
        <v>1.65</v>
      </c>
      <c r="I812" s="106">
        <f t="shared" si="87"/>
        <v>1.1400000000000001</v>
      </c>
      <c r="J812" s="106">
        <f t="shared" si="88"/>
        <v>6.8400000000000007</v>
      </c>
      <c r="K812" s="102">
        <v>1.97</v>
      </c>
      <c r="L812" s="102">
        <v>23.1</v>
      </c>
      <c r="V812" s="102"/>
      <c r="W812" s="102"/>
    </row>
    <row r="813" spans="1:23">
      <c r="A813" s="103">
        <v>44404</v>
      </c>
      <c r="B813" s="104" t="s">
        <v>216</v>
      </c>
      <c r="C813" s="102" t="s">
        <v>153</v>
      </c>
      <c r="D813" s="102" t="s">
        <v>163</v>
      </c>
      <c r="E813" s="102" t="s">
        <v>166</v>
      </c>
      <c r="F813" s="102">
        <v>22</v>
      </c>
      <c r="G813" s="102">
        <v>2000</v>
      </c>
      <c r="H813" s="102">
        <v>1.65</v>
      </c>
      <c r="I813" s="106">
        <f t="shared" si="87"/>
        <v>1.1400000000000001</v>
      </c>
      <c r="J813" s="106">
        <f t="shared" si="88"/>
        <v>6.8400000000000007</v>
      </c>
      <c r="K813" s="102">
        <v>1.97</v>
      </c>
      <c r="L813" s="102">
        <v>23.1</v>
      </c>
      <c r="V813" s="102"/>
      <c r="W813" s="102"/>
    </row>
    <row r="814" spans="1:23">
      <c r="A814" s="103">
        <v>44404</v>
      </c>
      <c r="B814" s="104" t="s">
        <v>217</v>
      </c>
      <c r="C814" s="102" t="s">
        <v>153</v>
      </c>
      <c r="D814" s="102" t="s">
        <v>163</v>
      </c>
      <c r="E814" s="102" t="s">
        <v>166</v>
      </c>
      <c r="F814" s="102">
        <v>22</v>
      </c>
      <c r="G814" s="102">
        <v>2000</v>
      </c>
      <c r="H814" s="102">
        <v>1.65</v>
      </c>
      <c r="I814" s="106">
        <f t="shared" si="87"/>
        <v>1.1400000000000001</v>
      </c>
      <c r="J814" s="106">
        <f t="shared" si="88"/>
        <v>6.8400000000000007</v>
      </c>
      <c r="K814" s="102">
        <v>1.97</v>
      </c>
      <c r="L814" s="102">
        <v>23.1</v>
      </c>
      <c r="V814" s="102"/>
      <c r="W814" s="102"/>
    </row>
    <row r="815" spans="1:23">
      <c r="A815" s="103">
        <v>44404</v>
      </c>
      <c r="B815" s="104" t="s">
        <v>218</v>
      </c>
      <c r="C815" s="102" t="s">
        <v>153</v>
      </c>
      <c r="D815" s="102" t="s">
        <v>163</v>
      </c>
      <c r="E815" s="102" t="s">
        <v>166</v>
      </c>
      <c r="F815" s="102">
        <v>22</v>
      </c>
      <c r="G815" s="102">
        <v>2000</v>
      </c>
      <c r="H815" s="102">
        <v>1.65</v>
      </c>
      <c r="I815" s="106">
        <f t="shared" si="87"/>
        <v>1.1400000000000001</v>
      </c>
      <c r="J815" s="106">
        <f t="shared" si="88"/>
        <v>6.8400000000000007</v>
      </c>
      <c r="K815" s="102">
        <v>1.97</v>
      </c>
      <c r="L815" s="102">
        <v>23.1</v>
      </c>
      <c r="V815" s="102"/>
      <c r="W815" s="102"/>
    </row>
    <row r="816" spans="1:23">
      <c r="A816" s="103">
        <v>44404</v>
      </c>
      <c r="B816" s="102" t="s">
        <v>219</v>
      </c>
      <c r="C816" s="102" t="s">
        <v>152</v>
      </c>
      <c r="D816" s="102" t="s">
        <v>163</v>
      </c>
      <c r="E816" s="102" t="s">
        <v>166</v>
      </c>
      <c r="F816" s="102">
        <v>22</v>
      </c>
      <c r="G816" s="102">
        <v>2000</v>
      </c>
      <c r="H816" s="102">
        <v>1.65</v>
      </c>
      <c r="I816" s="106">
        <f t="shared" si="87"/>
        <v>1.1400000000000001</v>
      </c>
      <c r="J816" s="106">
        <f t="shared" si="88"/>
        <v>6.8400000000000007</v>
      </c>
      <c r="K816" s="102">
        <v>1.97</v>
      </c>
      <c r="L816" s="102">
        <v>23.1</v>
      </c>
      <c r="V816" s="102"/>
      <c r="W816" s="102"/>
    </row>
    <row r="817" spans="1:23">
      <c r="A817" s="103">
        <v>44404</v>
      </c>
      <c r="B817" s="102" t="s">
        <v>220</v>
      </c>
      <c r="C817" s="102" t="s">
        <v>152</v>
      </c>
      <c r="D817" s="102" t="s">
        <v>163</v>
      </c>
      <c r="E817" s="102" t="s">
        <v>166</v>
      </c>
      <c r="F817" s="102">
        <v>22</v>
      </c>
      <c r="G817" s="102">
        <v>2000</v>
      </c>
      <c r="H817" s="102">
        <v>1.65</v>
      </c>
      <c r="I817" s="106">
        <f t="shared" si="87"/>
        <v>1.1400000000000001</v>
      </c>
      <c r="J817" s="106">
        <f t="shared" si="88"/>
        <v>6.8400000000000007</v>
      </c>
      <c r="K817" s="102">
        <v>1.97</v>
      </c>
      <c r="L817" s="102">
        <v>23.1</v>
      </c>
      <c r="V817" s="102"/>
      <c r="W817" s="102"/>
    </row>
    <row r="818" spans="1:23">
      <c r="A818" s="103">
        <v>44404</v>
      </c>
      <c r="B818" s="102" t="s">
        <v>288</v>
      </c>
      <c r="C818" s="102" t="s">
        <v>152</v>
      </c>
      <c r="D818" s="102" t="s">
        <v>162</v>
      </c>
      <c r="E818" s="102" t="s">
        <v>166</v>
      </c>
      <c r="F818" s="102">
        <v>22</v>
      </c>
      <c r="G818" s="102">
        <v>1700</v>
      </c>
      <c r="H818" s="102">
        <v>1.93</v>
      </c>
      <c r="I818" s="107">
        <v>0</v>
      </c>
      <c r="J818" s="107">
        <v>0</v>
      </c>
      <c r="K818" s="102">
        <v>1.93</v>
      </c>
      <c r="L818" s="102">
        <v>22.2</v>
      </c>
      <c r="V818" s="102"/>
      <c r="W818" s="102"/>
    </row>
    <row r="819" spans="1:23">
      <c r="A819" s="103">
        <v>44404</v>
      </c>
      <c r="B819" s="102" t="s">
        <v>289</v>
      </c>
      <c r="C819" s="102" t="s">
        <v>152</v>
      </c>
      <c r="D819" s="102" t="s">
        <v>162</v>
      </c>
      <c r="E819" s="102" t="s">
        <v>166</v>
      </c>
      <c r="F819" s="102">
        <v>22</v>
      </c>
      <c r="G819" s="102">
        <v>1700</v>
      </c>
      <c r="H819" s="102">
        <v>1.93</v>
      </c>
      <c r="I819" s="107">
        <v>0</v>
      </c>
      <c r="J819" s="107">
        <v>0</v>
      </c>
      <c r="K819" s="102">
        <v>1.93</v>
      </c>
      <c r="L819" s="102">
        <v>22.2</v>
      </c>
      <c r="V819" s="102"/>
      <c r="W819" s="102"/>
    </row>
    <row r="820" spans="1:23">
      <c r="A820" s="103">
        <v>44404</v>
      </c>
      <c r="B820" s="104" t="s">
        <v>286</v>
      </c>
      <c r="C820" s="102" t="s">
        <v>153</v>
      </c>
      <c r="D820" s="102" t="s">
        <v>162</v>
      </c>
      <c r="E820" s="102" t="s">
        <v>166</v>
      </c>
      <c r="F820" s="102">
        <v>22</v>
      </c>
      <c r="G820" s="102">
        <v>1700</v>
      </c>
      <c r="H820" s="102">
        <v>1.93</v>
      </c>
      <c r="I820" s="107">
        <v>0</v>
      </c>
      <c r="J820" s="107">
        <v>0</v>
      </c>
      <c r="K820" s="102">
        <v>1.93</v>
      </c>
      <c r="L820" s="102">
        <v>22.2</v>
      </c>
      <c r="V820" s="102"/>
      <c r="W820" s="102"/>
    </row>
    <row r="821" spans="1:23">
      <c r="A821" s="103">
        <v>44404</v>
      </c>
      <c r="B821" s="104" t="s">
        <v>287</v>
      </c>
      <c r="C821" s="102" t="s">
        <v>153</v>
      </c>
      <c r="D821" s="102" t="s">
        <v>162</v>
      </c>
      <c r="E821" s="102" t="s">
        <v>166</v>
      </c>
      <c r="F821" s="102">
        <v>22</v>
      </c>
      <c r="G821" s="102">
        <v>1700</v>
      </c>
      <c r="H821" s="102">
        <v>1.93</v>
      </c>
      <c r="I821" s="107">
        <v>0</v>
      </c>
      <c r="J821" s="107">
        <v>0</v>
      </c>
      <c r="K821" s="102">
        <v>1.93</v>
      </c>
      <c r="L821" s="102">
        <v>22.2</v>
      </c>
      <c r="V821" s="102"/>
      <c r="W821" s="102"/>
    </row>
    <row r="822" spans="1:23">
      <c r="A822" s="103">
        <v>44404</v>
      </c>
      <c r="B822" s="104" t="s">
        <v>292</v>
      </c>
      <c r="C822" s="102" t="s">
        <v>153</v>
      </c>
      <c r="D822" s="102" t="s">
        <v>162</v>
      </c>
      <c r="E822" s="102" t="s">
        <v>166</v>
      </c>
      <c r="F822" s="102">
        <v>22</v>
      </c>
      <c r="G822" s="102">
        <v>1700</v>
      </c>
      <c r="H822" s="102">
        <v>1.93</v>
      </c>
      <c r="I822" s="107">
        <v>0</v>
      </c>
      <c r="J822" s="107">
        <v>0</v>
      </c>
      <c r="K822" s="102">
        <v>1.93</v>
      </c>
      <c r="L822" s="102">
        <v>22.2</v>
      </c>
      <c r="V822" s="102"/>
      <c r="W822" s="102"/>
    </row>
    <row r="823" spans="1:23">
      <c r="A823" s="103">
        <v>44404</v>
      </c>
      <c r="B823" s="104" t="s">
        <v>293</v>
      </c>
      <c r="C823" s="102" t="s">
        <v>153</v>
      </c>
      <c r="D823" s="102" t="s">
        <v>162</v>
      </c>
      <c r="E823" s="102" t="s">
        <v>166</v>
      </c>
      <c r="F823" s="102">
        <v>22</v>
      </c>
      <c r="G823" s="102">
        <v>1700</v>
      </c>
      <c r="H823" s="102">
        <v>1.93</v>
      </c>
      <c r="I823" s="107">
        <v>0</v>
      </c>
      <c r="J823" s="107">
        <v>0</v>
      </c>
      <c r="K823" s="102">
        <v>1.93</v>
      </c>
      <c r="L823" s="102">
        <v>22.2</v>
      </c>
      <c r="V823" s="102"/>
      <c r="W823" s="102"/>
    </row>
    <row r="824" spans="1:23">
      <c r="A824" s="103">
        <v>44404</v>
      </c>
      <c r="B824" s="102" t="s">
        <v>290</v>
      </c>
      <c r="C824" s="102" t="s">
        <v>152</v>
      </c>
      <c r="D824" s="102" t="s">
        <v>162</v>
      </c>
      <c r="E824" s="102" t="s">
        <v>166</v>
      </c>
      <c r="F824" s="102">
        <v>22</v>
      </c>
      <c r="G824" s="102">
        <v>1700</v>
      </c>
      <c r="H824" s="102">
        <v>1.93</v>
      </c>
      <c r="I824" s="107">
        <v>0</v>
      </c>
      <c r="J824" s="107">
        <v>0</v>
      </c>
      <c r="K824" s="102">
        <v>1.93</v>
      </c>
      <c r="L824" s="102">
        <v>22.2</v>
      </c>
      <c r="V824" s="102"/>
      <c r="W824" s="102"/>
    </row>
    <row r="825" spans="1:23">
      <c r="A825" s="103">
        <v>44404</v>
      </c>
      <c r="B825" s="102" t="s">
        <v>291</v>
      </c>
      <c r="C825" s="102" t="s">
        <v>152</v>
      </c>
      <c r="D825" s="102" t="s">
        <v>162</v>
      </c>
      <c r="E825" s="102" t="s">
        <v>166</v>
      </c>
      <c r="F825" s="102">
        <v>22</v>
      </c>
      <c r="G825" s="102">
        <v>1700</v>
      </c>
      <c r="H825" s="102">
        <v>1.93</v>
      </c>
      <c r="I825" s="107">
        <v>0</v>
      </c>
      <c r="J825" s="107">
        <v>0</v>
      </c>
      <c r="K825" s="102">
        <v>1.93</v>
      </c>
      <c r="L825" s="102">
        <v>22.2</v>
      </c>
      <c r="V825" s="102"/>
      <c r="W825" s="102"/>
    </row>
    <row r="826" spans="1:23">
      <c r="A826" s="103">
        <v>44404</v>
      </c>
      <c r="B826" s="1" t="s">
        <v>280</v>
      </c>
      <c r="C826" s="102" t="s">
        <v>153</v>
      </c>
      <c r="D826" s="102" t="s">
        <v>161</v>
      </c>
      <c r="E826" s="102" t="s">
        <v>167</v>
      </c>
      <c r="F826" s="102">
        <v>22</v>
      </c>
      <c r="G826" s="102">
        <v>1000</v>
      </c>
      <c r="H826" s="102">
        <v>2.3199999999999998</v>
      </c>
      <c r="I826" s="102">
        <v>0</v>
      </c>
      <c r="J826" s="102">
        <v>0</v>
      </c>
      <c r="K826" s="102">
        <v>2.3199999999999998</v>
      </c>
      <c r="L826" s="102">
        <v>22.2</v>
      </c>
      <c r="V826" s="102"/>
      <c r="W826" s="102"/>
    </row>
    <row r="827" spans="1:23">
      <c r="A827" s="103">
        <v>44404</v>
      </c>
      <c r="B827" s="1" t="s">
        <v>281</v>
      </c>
      <c r="C827" s="102" t="s">
        <v>153</v>
      </c>
      <c r="D827" s="102" t="s">
        <v>161</v>
      </c>
      <c r="E827" s="102" t="s">
        <v>167</v>
      </c>
      <c r="F827" s="102">
        <v>22</v>
      </c>
      <c r="G827" s="102">
        <v>1000</v>
      </c>
      <c r="H827" s="102">
        <v>2.3199999999999998</v>
      </c>
      <c r="I827" s="102">
        <v>0</v>
      </c>
      <c r="J827" s="102">
        <v>0</v>
      </c>
      <c r="K827" s="102">
        <v>2.3199999999999998</v>
      </c>
      <c r="L827" s="102">
        <v>22.2</v>
      </c>
      <c r="V827" s="102"/>
      <c r="W827" s="102"/>
    </row>
    <row r="828" spans="1:23">
      <c r="A828" s="103">
        <v>44404</v>
      </c>
      <c r="B828" s="102" t="s">
        <v>278</v>
      </c>
      <c r="C828" s="102" t="s">
        <v>152</v>
      </c>
      <c r="D828" s="102" t="s">
        <v>161</v>
      </c>
      <c r="E828" s="102" t="s">
        <v>167</v>
      </c>
      <c r="F828" s="102">
        <v>22</v>
      </c>
      <c r="G828" s="102">
        <v>1000</v>
      </c>
      <c r="H828" s="102">
        <v>2.3199999999999998</v>
      </c>
      <c r="I828" s="102">
        <v>0</v>
      </c>
      <c r="J828" s="102">
        <v>0</v>
      </c>
      <c r="K828" s="102">
        <v>2.3199999999999998</v>
      </c>
      <c r="L828" s="102">
        <v>22.2</v>
      </c>
      <c r="V828" s="102"/>
      <c r="W828" s="102"/>
    </row>
    <row r="829" spans="1:23">
      <c r="A829" s="103">
        <v>44404</v>
      </c>
      <c r="B829" s="102" t="s">
        <v>279</v>
      </c>
      <c r="C829" s="102" t="s">
        <v>152</v>
      </c>
      <c r="D829" s="102" t="s">
        <v>161</v>
      </c>
      <c r="E829" s="102" t="s">
        <v>167</v>
      </c>
      <c r="F829" s="102">
        <v>22</v>
      </c>
      <c r="G829" s="102">
        <v>1000</v>
      </c>
      <c r="H829" s="102">
        <v>2.3199999999999998</v>
      </c>
      <c r="I829" s="102">
        <v>0</v>
      </c>
      <c r="J829" s="102">
        <v>0</v>
      </c>
      <c r="K829" s="102">
        <v>2.3199999999999998</v>
      </c>
      <c r="L829" s="102">
        <v>22.2</v>
      </c>
      <c r="V829" s="102"/>
      <c r="W829" s="102"/>
    </row>
    <row r="830" spans="1:23">
      <c r="A830" s="103">
        <v>44404</v>
      </c>
      <c r="B830" s="102" t="s">
        <v>284</v>
      </c>
      <c r="C830" s="102" t="s">
        <v>152</v>
      </c>
      <c r="D830" s="102" t="s">
        <v>161</v>
      </c>
      <c r="E830" s="102" t="s">
        <v>167</v>
      </c>
      <c r="F830" s="102">
        <v>22</v>
      </c>
      <c r="G830" s="102">
        <v>1630</v>
      </c>
      <c r="H830" s="102">
        <v>1.02</v>
      </c>
      <c r="I830" s="102">
        <v>0</v>
      </c>
      <c r="J830" s="102">
        <v>0</v>
      </c>
      <c r="K830" s="102">
        <v>1.02</v>
      </c>
      <c r="L830" s="102">
        <v>21.4</v>
      </c>
      <c r="V830" s="102"/>
      <c r="W830" s="102"/>
    </row>
    <row r="831" spans="1:23">
      <c r="A831" s="103">
        <v>44404</v>
      </c>
      <c r="B831" s="102" t="s">
        <v>285</v>
      </c>
      <c r="C831" s="102" t="s">
        <v>152</v>
      </c>
      <c r="D831" s="102" t="s">
        <v>161</v>
      </c>
      <c r="E831" s="102" t="s">
        <v>167</v>
      </c>
      <c r="F831" s="102">
        <v>22</v>
      </c>
      <c r="G831" s="102">
        <v>1630</v>
      </c>
      <c r="H831" s="102">
        <v>1.02</v>
      </c>
      <c r="I831" s="102">
        <v>0</v>
      </c>
      <c r="J831" s="102">
        <v>0</v>
      </c>
      <c r="K831" s="102">
        <v>1.02</v>
      </c>
      <c r="L831" s="102">
        <v>21.4</v>
      </c>
      <c r="V831" s="102"/>
      <c r="W831" s="102"/>
    </row>
    <row r="832" spans="1:23">
      <c r="A832" s="103">
        <v>44404</v>
      </c>
      <c r="B832" s="1" t="s">
        <v>282</v>
      </c>
      <c r="C832" s="102" t="s">
        <v>153</v>
      </c>
      <c r="D832" s="102" t="s">
        <v>161</v>
      </c>
      <c r="E832" s="102" t="s">
        <v>167</v>
      </c>
      <c r="F832" s="102">
        <v>22</v>
      </c>
      <c r="G832" s="102">
        <v>1630</v>
      </c>
      <c r="H832" s="102">
        <v>1.02</v>
      </c>
      <c r="I832" s="102">
        <v>0</v>
      </c>
      <c r="J832" s="102">
        <v>0</v>
      </c>
      <c r="K832" s="102">
        <v>1.02</v>
      </c>
      <c r="L832" s="102">
        <v>21.4</v>
      </c>
      <c r="V832" s="102"/>
      <c r="W832" s="102"/>
    </row>
    <row r="833" spans="1:23">
      <c r="A833" s="103">
        <v>44404</v>
      </c>
      <c r="B833" s="1" t="s">
        <v>283</v>
      </c>
      <c r="C833" s="102" t="s">
        <v>153</v>
      </c>
      <c r="D833" s="102" t="s">
        <v>161</v>
      </c>
      <c r="E833" s="102" t="s">
        <v>167</v>
      </c>
      <c r="F833" s="102">
        <v>22</v>
      </c>
      <c r="G833" s="102">
        <v>1630</v>
      </c>
      <c r="H833" s="102">
        <v>1.02</v>
      </c>
      <c r="I833" s="102">
        <v>0</v>
      </c>
      <c r="J833" s="102">
        <v>0</v>
      </c>
      <c r="K833" s="102">
        <v>1.02</v>
      </c>
      <c r="L833" s="102">
        <v>21.4</v>
      </c>
      <c r="V833" s="102"/>
      <c r="W833" s="102"/>
    </row>
    <row r="834" spans="1:23">
      <c r="A834" s="103">
        <v>44404</v>
      </c>
      <c r="B834" s="102" t="s">
        <v>272</v>
      </c>
      <c r="C834" s="102" t="s">
        <v>152</v>
      </c>
      <c r="D834" s="102" t="s">
        <v>163</v>
      </c>
      <c r="E834" s="102" t="s">
        <v>166</v>
      </c>
      <c r="F834" s="102">
        <v>22</v>
      </c>
      <c r="G834" s="102">
        <v>2070</v>
      </c>
      <c r="H834" s="102">
        <v>1.67</v>
      </c>
      <c r="I834" s="106">
        <f t="shared" ref="I834:I841" si="89">((1.9-H834)*5.7/(1.9-0.65))</f>
        <v>1.0488</v>
      </c>
      <c r="J834" s="106">
        <f t="shared" ref="J834:J841" si="90">I834*6</f>
        <v>6.2927999999999997</v>
      </c>
      <c r="K834" s="102">
        <v>1.92</v>
      </c>
      <c r="L834" s="102">
        <v>21.4</v>
      </c>
      <c r="V834" s="102"/>
      <c r="W834" s="102"/>
    </row>
    <row r="835" spans="1:23">
      <c r="A835" s="103">
        <v>44404</v>
      </c>
      <c r="B835" s="102" t="s">
        <v>273</v>
      </c>
      <c r="C835" s="102" t="s">
        <v>152</v>
      </c>
      <c r="D835" s="102" t="s">
        <v>163</v>
      </c>
      <c r="E835" s="102" t="s">
        <v>166</v>
      </c>
      <c r="F835" s="102">
        <v>22</v>
      </c>
      <c r="G835" s="102">
        <v>2070</v>
      </c>
      <c r="H835" s="102">
        <v>1.67</v>
      </c>
      <c r="I835" s="106">
        <f t="shared" si="89"/>
        <v>1.0488</v>
      </c>
      <c r="J835" s="106">
        <f t="shared" si="90"/>
        <v>6.2927999999999997</v>
      </c>
      <c r="K835" s="102">
        <v>1.92</v>
      </c>
      <c r="L835" s="102">
        <v>21.4</v>
      </c>
      <c r="V835" s="102"/>
      <c r="W835" s="102"/>
    </row>
    <row r="836" spans="1:23">
      <c r="A836" s="103">
        <v>44404</v>
      </c>
      <c r="B836" s="104" t="s">
        <v>270</v>
      </c>
      <c r="C836" s="102" t="s">
        <v>153</v>
      </c>
      <c r="D836" s="102" t="s">
        <v>163</v>
      </c>
      <c r="E836" s="102" t="s">
        <v>166</v>
      </c>
      <c r="F836" s="102">
        <v>22</v>
      </c>
      <c r="G836" s="102">
        <v>2070</v>
      </c>
      <c r="H836" s="102">
        <v>1.67</v>
      </c>
      <c r="I836" s="106">
        <f t="shared" si="89"/>
        <v>1.0488</v>
      </c>
      <c r="J836" s="106">
        <f t="shared" si="90"/>
        <v>6.2927999999999997</v>
      </c>
      <c r="K836" s="102">
        <v>1.92</v>
      </c>
      <c r="L836" s="102">
        <v>21.4</v>
      </c>
      <c r="V836" s="102"/>
      <c r="W836" s="102"/>
    </row>
    <row r="837" spans="1:23">
      <c r="A837" s="103">
        <v>44404</v>
      </c>
      <c r="B837" s="104" t="s">
        <v>271</v>
      </c>
      <c r="C837" s="102" t="s">
        <v>153</v>
      </c>
      <c r="D837" s="102" t="s">
        <v>163</v>
      </c>
      <c r="E837" s="102" t="s">
        <v>166</v>
      </c>
      <c r="F837" s="102">
        <v>22</v>
      </c>
      <c r="G837" s="102">
        <v>2070</v>
      </c>
      <c r="H837" s="102">
        <v>1.67</v>
      </c>
      <c r="I837" s="106">
        <f t="shared" si="89"/>
        <v>1.0488</v>
      </c>
      <c r="J837" s="106">
        <f t="shared" si="90"/>
        <v>6.2927999999999997</v>
      </c>
      <c r="K837" s="102">
        <v>1.92</v>
      </c>
      <c r="L837" s="102">
        <v>21.4</v>
      </c>
      <c r="V837" s="102"/>
      <c r="W837" s="102"/>
    </row>
    <row r="838" spans="1:23">
      <c r="A838" s="103">
        <v>44404</v>
      </c>
      <c r="B838" s="104" t="s">
        <v>276</v>
      </c>
      <c r="C838" s="102" t="s">
        <v>153</v>
      </c>
      <c r="D838" s="102" t="s">
        <v>163</v>
      </c>
      <c r="E838" s="102" t="s">
        <v>166</v>
      </c>
      <c r="F838" s="102">
        <v>22</v>
      </c>
      <c r="G838" s="102">
        <v>2070</v>
      </c>
      <c r="H838" s="102">
        <v>1.67</v>
      </c>
      <c r="I838" s="106">
        <f t="shared" si="89"/>
        <v>1.0488</v>
      </c>
      <c r="J838" s="106">
        <f t="shared" si="90"/>
        <v>6.2927999999999997</v>
      </c>
      <c r="K838" s="102">
        <v>1.92</v>
      </c>
      <c r="L838" s="102">
        <v>21.4</v>
      </c>
      <c r="V838" s="102"/>
      <c r="W838" s="102"/>
    </row>
    <row r="839" spans="1:23">
      <c r="A839" s="103">
        <v>44404</v>
      </c>
      <c r="B839" s="104" t="s">
        <v>277</v>
      </c>
      <c r="C839" s="102" t="s">
        <v>153</v>
      </c>
      <c r="D839" s="102" t="s">
        <v>163</v>
      </c>
      <c r="E839" s="102" t="s">
        <v>166</v>
      </c>
      <c r="F839" s="102">
        <v>22</v>
      </c>
      <c r="G839" s="102">
        <v>2070</v>
      </c>
      <c r="H839" s="102">
        <v>1.67</v>
      </c>
      <c r="I839" s="106">
        <f t="shared" si="89"/>
        <v>1.0488</v>
      </c>
      <c r="J839" s="106">
        <f t="shared" si="90"/>
        <v>6.2927999999999997</v>
      </c>
      <c r="K839" s="102">
        <v>1.92</v>
      </c>
      <c r="L839" s="102">
        <v>21.4</v>
      </c>
      <c r="V839" s="102"/>
      <c r="W839" s="102"/>
    </row>
    <row r="840" spans="1:23">
      <c r="A840" s="103">
        <v>44404</v>
      </c>
      <c r="B840" s="102" t="s">
        <v>274</v>
      </c>
      <c r="C840" s="102" t="s">
        <v>152</v>
      </c>
      <c r="D840" s="102" t="s">
        <v>163</v>
      </c>
      <c r="E840" s="102" t="s">
        <v>166</v>
      </c>
      <c r="F840" s="102">
        <v>22</v>
      </c>
      <c r="G840" s="102">
        <v>2070</v>
      </c>
      <c r="H840" s="102">
        <v>1.67</v>
      </c>
      <c r="I840" s="106">
        <f t="shared" si="89"/>
        <v>1.0488</v>
      </c>
      <c r="J840" s="106">
        <f t="shared" si="90"/>
        <v>6.2927999999999997</v>
      </c>
      <c r="K840" s="102">
        <v>1.92</v>
      </c>
      <c r="L840" s="102">
        <v>21.4</v>
      </c>
      <c r="V840" s="102"/>
      <c r="W840" s="102"/>
    </row>
    <row r="841" spans="1:23">
      <c r="A841" s="103">
        <v>44404</v>
      </c>
      <c r="B841" s="102" t="s">
        <v>275</v>
      </c>
      <c r="C841" s="102" t="s">
        <v>152</v>
      </c>
      <c r="D841" s="102" t="s">
        <v>163</v>
      </c>
      <c r="E841" s="102" t="s">
        <v>166</v>
      </c>
      <c r="F841" s="102">
        <v>22</v>
      </c>
      <c r="G841" s="102">
        <v>2070</v>
      </c>
      <c r="H841" s="102">
        <v>1.67</v>
      </c>
      <c r="I841" s="106">
        <f t="shared" si="89"/>
        <v>1.0488</v>
      </c>
      <c r="J841" s="106">
        <f t="shared" si="90"/>
        <v>6.2927999999999997</v>
      </c>
      <c r="K841" s="102">
        <v>1.92</v>
      </c>
      <c r="L841" s="102">
        <v>21.4</v>
      </c>
      <c r="V841" s="102"/>
      <c r="W841" s="102"/>
    </row>
    <row r="842" spans="1:23">
      <c r="A842" s="103">
        <v>44404</v>
      </c>
      <c r="B842" s="104" t="s">
        <v>264</v>
      </c>
      <c r="C842" s="102" t="s">
        <v>153</v>
      </c>
      <c r="D842" s="102" t="s">
        <v>162</v>
      </c>
      <c r="E842" s="102" t="s">
        <v>167</v>
      </c>
      <c r="F842" s="102">
        <v>22</v>
      </c>
      <c r="G842" s="102">
        <v>1300</v>
      </c>
      <c r="H842" s="102">
        <v>2.1</v>
      </c>
      <c r="I842" s="107">
        <v>0</v>
      </c>
      <c r="J842" s="107">
        <v>0</v>
      </c>
      <c r="K842" s="102">
        <v>2.1</v>
      </c>
      <c r="L842" s="102">
        <v>22.9</v>
      </c>
      <c r="V842" s="102"/>
      <c r="W842" s="102"/>
    </row>
    <row r="843" spans="1:23">
      <c r="A843" s="103">
        <v>44404</v>
      </c>
      <c r="B843" s="104" t="s">
        <v>265</v>
      </c>
      <c r="C843" s="102" t="s">
        <v>153</v>
      </c>
      <c r="D843" s="102" t="s">
        <v>162</v>
      </c>
      <c r="E843" s="102" t="s">
        <v>167</v>
      </c>
      <c r="F843" s="102">
        <v>22</v>
      </c>
      <c r="G843" s="102">
        <v>1300</v>
      </c>
      <c r="H843" s="102">
        <v>2.1</v>
      </c>
      <c r="I843" s="107">
        <v>0</v>
      </c>
      <c r="J843" s="107">
        <v>0</v>
      </c>
      <c r="K843" s="102">
        <v>2.1</v>
      </c>
      <c r="L843" s="102">
        <v>22.9</v>
      </c>
      <c r="V843" s="102"/>
      <c r="W843" s="102"/>
    </row>
    <row r="844" spans="1:23">
      <c r="A844" s="103">
        <v>44404</v>
      </c>
      <c r="B844" s="102" t="s">
        <v>262</v>
      </c>
      <c r="C844" s="102" t="s">
        <v>152</v>
      </c>
      <c r="D844" s="102" t="s">
        <v>162</v>
      </c>
      <c r="E844" s="102" t="s">
        <v>167</v>
      </c>
      <c r="F844" s="102">
        <v>22</v>
      </c>
      <c r="G844" s="102">
        <v>1300</v>
      </c>
      <c r="H844" s="102">
        <v>2.1</v>
      </c>
      <c r="I844" s="107">
        <v>0</v>
      </c>
      <c r="J844" s="107">
        <v>0</v>
      </c>
      <c r="K844" s="102">
        <v>2.1</v>
      </c>
      <c r="L844" s="102">
        <v>22.9</v>
      </c>
      <c r="V844" s="102"/>
      <c r="W844" s="102"/>
    </row>
    <row r="845" spans="1:23">
      <c r="A845" s="103">
        <v>44404</v>
      </c>
      <c r="B845" s="102" t="s">
        <v>263</v>
      </c>
      <c r="C845" s="102" t="s">
        <v>152</v>
      </c>
      <c r="D845" s="102" t="s">
        <v>162</v>
      </c>
      <c r="E845" s="102" t="s">
        <v>167</v>
      </c>
      <c r="F845" s="102">
        <v>22</v>
      </c>
      <c r="G845" s="102">
        <v>1300</v>
      </c>
      <c r="H845" s="102">
        <v>2.1</v>
      </c>
      <c r="I845" s="107">
        <v>0</v>
      </c>
      <c r="J845" s="107">
        <v>0</v>
      </c>
      <c r="K845" s="102">
        <v>2.1</v>
      </c>
      <c r="L845" s="102">
        <v>22.9</v>
      </c>
      <c r="V845" s="102"/>
      <c r="W845" s="102"/>
    </row>
    <row r="846" spans="1:23">
      <c r="A846" s="103">
        <v>44404</v>
      </c>
      <c r="B846" s="102" t="s">
        <v>268</v>
      </c>
      <c r="C846" s="102" t="s">
        <v>152</v>
      </c>
      <c r="D846" s="102" t="s">
        <v>162</v>
      </c>
      <c r="E846" s="102" t="s">
        <v>167</v>
      </c>
      <c r="F846" s="102">
        <v>22</v>
      </c>
      <c r="G846" s="102">
        <v>1700</v>
      </c>
      <c r="H846" s="102">
        <v>1.54</v>
      </c>
      <c r="I846" s="106">
        <f t="shared" ref="I846:I849" si="91">((1.9-H846)*2.35/(1.9-0.65))</f>
        <v>0.67679999999999985</v>
      </c>
      <c r="J846" s="106">
        <f t="shared" ref="J846:J849" si="92">I846*3</f>
        <v>2.0303999999999993</v>
      </c>
      <c r="K846" s="102">
        <v>2.06</v>
      </c>
      <c r="L846" s="102">
        <v>20.9</v>
      </c>
      <c r="V846" s="102"/>
      <c r="W846" s="102"/>
    </row>
    <row r="847" spans="1:23">
      <c r="A847" s="103">
        <v>44404</v>
      </c>
      <c r="B847" s="102" t="s">
        <v>269</v>
      </c>
      <c r="C847" s="102" t="s">
        <v>152</v>
      </c>
      <c r="D847" s="102" t="s">
        <v>162</v>
      </c>
      <c r="E847" s="102" t="s">
        <v>167</v>
      </c>
      <c r="F847" s="102">
        <v>22</v>
      </c>
      <c r="G847" s="102">
        <v>1700</v>
      </c>
      <c r="H847" s="102">
        <v>1.54</v>
      </c>
      <c r="I847" s="106">
        <f t="shared" si="91"/>
        <v>0.67679999999999985</v>
      </c>
      <c r="J847" s="106">
        <f t="shared" si="92"/>
        <v>2.0303999999999993</v>
      </c>
      <c r="K847" s="102">
        <v>2.06</v>
      </c>
      <c r="L847" s="102">
        <v>20.9</v>
      </c>
      <c r="V847" s="102"/>
      <c r="W847" s="102"/>
    </row>
    <row r="848" spans="1:23">
      <c r="A848" s="103">
        <v>44404</v>
      </c>
      <c r="B848" s="104" t="s">
        <v>266</v>
      </c>
      <c r="C848" s="102" t="s">
        <v>153</v>
      </c>
      <c r="D848" s="102" t="s">
        <v>162</v>
      </c>
      <c r="E848" s="102" t="s">
        <v>167</v>
      </c>
      <c r="F848" s="102">
        <v>22</v>
      </c>
      <c r="G848" s="102">
        <v>1700</v>
      </c>
      <c r="H848" s="102">
        <v>1.54</v>
      </c>
      <c r="I848" s="106">
        <f t="shared" si="91"/>
        <v>0.67679999999999985</v>
      </c>
      <c r="J848" s="106">
        <f t="shared" si="92"/>
        <v>2.0303999999999993</v>
      </c>
      <c r="K848" s="102">
        <v>2.06</v>
      </c>
      <c r="L848" s="102">
        <v>20.9</v>
      </c>
      <c r="V848" s="102"/>
      <c r="W848" s="102"/>
    </row>
    <row r="849" spans="1:23">
      <c r="A849" s="103">
        <v>44404</v>
      </c>
      <c r="B849" s="104" t="s">
        <v>267</v>
      </c>
      <c r="C849" s="102" t="s">
        <v>153</v>
      </c>
      <c r="D849" s="102" t="s">
        <v>162</v>
      </c>
      <c r="E849" s="102" t="s">
        <v>167</v>
      </c>
      <c r="F849" s="102">
        <v>22</v>
      </c>
      <c r="G849" s="102">
        <v>1700</v>
      </c>
      <c r="H849" s="102">
        <v>1.54</v>
      </c>
      <c r="I849" s="106">
        <f t="shared" si="91"/>
        <v>0.67679999999999985</v>
      </c>
      <c r="J849" s="106">
        <f t="shared" si="92"/>
        <v>2.0303999999999993</v>
      </c>
      <c r="K849" s="102">
        <v>2.06</v>
      </c>
      <c r="L849" s="102">
        <v>20.9</v>
      </c>
      <c r="V849" s="102"/>
      <c r="W849" s="102"/>
    </row>
    <row r="850" spans="1:23">
      <c r="A850" s="103">
        <v>44404</v>
      </c>
      <c r="B850" s="102" t="s">
        <v>256</v>
      </c>
      <c r="C850" s="102" t="s">
        <v>152</v>
      </c>
      <c r="D850" s="102" t="s">
        <v>161</v>
      </c>
      <c r="E850" s="102" t="s">
        <v>166</v>
      </c>
      <c r="F850" s="102">
        <v>22</v>
      </c>
      <c r="G850" s="102">
        <v>1300</v>
      </c>
      <c r="H850" s="102">
        <v>1.73</v>
      </c>
      <c r="I850" s="102">
        <v>0</v>
      </c>
      <c r="J850" s="102">
        <v>0</v>
      </c>
      <c r="K850" s="102">
        <v>1.73</v>
      </c>
      <c r="L850" s="102">
        <v>21.8</v>
      </c>
      <c r="V850" s="102"/>
      <c r="W850" s="102"/>
    </row>
    <row r="851" spans="1:23">
      <c r="A851" s="103">
        <v>44404</v>
      </c>
      <c r="B851" s="102" t="s">
        <v>257</v>
      </c>
      <c r="C851" s="102" t="s">
        <v>152</v>
      </c>
      <c r="D851" s="102" t="s">
        <v>161</v>
      </c>
      <c r="E851" s="102" t="s">
        <v>166</v>
      </c>
      <c r="F851" s="102">
        <v>22</v>
      </c>
      <c r="G851" s="102">
        <v>1300</v>
      </c>
      <c r="H851" s="102">
        <v>1.73</v>
      </c>
      <c r="I851" s="102">
        <v>0</v>
      </c>
      <c r="J851" s="102">
        <v>0</v>
      </c>
      <c r="K851" s="102">
        <v>1.73</v>
      </c>
      <c r="L851" s="102">
        <v>21.8</v>
      </c>
      <c r="V851" s="102"/>
      <c r="W851" s="102"/>
    </row>
    <row r="852" spans="1:23">
      <c r="A852" s="103">
        <v>44404</v>
      </c>
      <c r="B852" s="1" t="s">
        <v>254</v>
      </c>
      <c r="C852" s="102" t="s">
        <v>153</v>
      </c>
      <c r="D852" s="102" t="s">
        <v>161</v>
      </c>
      <c r="E852" s="102" t="s">
        <v>166</v>
      </c>
      <c r="F852" s="102">
        <v>22</v>
      </c>
      <c r="G852" s="102">
        <v>1300</v>
      </c>
      <c r="H852" s="102">
        <v>1.73</v>
      </c>
      <c r="I852" s="102">
        <v>0</v>
      </c>
      <c r="J852" s="102">
        <v>0</v>
      </c>
      <c r="K852" s="102">
        <v>1.73</v>
      </c>
      <c r="L852" s="102">
        <v>21.8</v>
      </c>
      <c r="V852" s="102"/>
      <c r="W852" s="102"/>
    </row>
    <row r="853" spans="1:23">
      <c r="A853" s="103">
        <v>44404</v>
      </c>
      <c r="B853" s="1" t="s">
        <v>255</v>
      </c>
      <c r="C853" s="102" t="s">
        <v>153</v>
      </c>
      <c r="D853" s="102" t="s">
        <v>161</v>
      </c>
      <c r="E853" s="102" t="s">
        <v>166</v>
      </c>
      <c r="F853" s="102">
        <v>22</v>
      </c>
      <c r="G853" s="102">
        <v>1300</v>
      </c>
      <c r="H853" s="102">
        <v>1.73</v>
      </c>
      <c r="I853" s="102">
        <v>0</v>
      </c>
      <c r="J853" s="102">
        <v>0</v>
      </c>
      <c r="K853" s="102">
        <v>1.73</v>
      </c>
      <c r="L853" s="102">
        <v>21.8</v>
      </c>
      <c r="V853" s="102"/>
      <c r="W853" s="102"/>
    </row>
    <row r="854" spans="1:23">
      <c r="A854" s="103">
        <v>44404</v>
      </c>
      <c r="B854" s="1" t="s">
        <v>260</v>
      </c>
      <c r="C854" s="102" t="s">
        <v>153</v>
      </c>
      <c r="D854" s="102" t="s">
        <v>161</v>
      </c>
      <c r="E854" s="102" t="s">
        <v>166</v>
      </c>
      <c r="F854" s="102">
        <v>22</v>
      </c>
      <c r="G854" s="102">
        <v>1300</v>
      </c>
      <c r="H854" s="102">
        <v>1.73</v>
      </c>
      <c r="I854" s="102">
        <v>0</v>
      </c>
      <c r="J854" s="102">
        <v>0</v>
      </c>
      <c r="K854" s="102">
        <v>1.73</v>
      </c>
      <c r="L854" s="102">
        <v>21.8</v>
      </c>
      <c r="V854" s="102"/>
      <c r="W854" s="102"/>
    </row>
    <row r="855" spans="1:23">
      <c r="A855" s="103">
        <v>44404</v>
      </c>
      <c r="B855" s="1" t="s">
        <v>261</v>
      </c>
      <c r="C855" s="102" t="s">
        <v>153</v>
      </c>
      <c r="D855" s="102" t="s">
        <v>161</v>
      </c>
      <c r="E855" s="102" t="s">
        <v>166</v>
      </c>
      <c r="F855" s="102">
        <v>22</v>
      </c>
      <c r="G855" s="102">
        <v>1300</v>
      </c>
      <c r="H855" s="102">
        <v>1.73</v>
      </c>
      <c r="I855" s="102">
        <v>0</v>
      </c>
      <c r="J855" s="102">
        <v>0</v>
      </c>
      <c r="K855" s="102">
        <v>1.73</v>
      </c>
      <c r="L855" s="102">
        <v>21.8</v>
      </c>
      <c r="V855" s="102"/>
      <c r="W855" s="102"/>
    </row>
    <row r="856" spans="1:23">
      <c r="A856" s="103">
        <v>44404</v>
      </c>
      <c r="B856" s="102" t="s">
        <v>258</v>
      </c>
      <c r="C856" s="102" t="s">
        <v>152</v>
      </c>
      <c r="D856" s="102" t="s">
        <v>161</v>
      </c>
      <c r="E856" s="102" t="s">
        <v>166</v>
      </c>
      <c r="F856" s="102">
        <v>22</v>
      </c>
      <c r="G856" s="102">
        <v>1300</v>
      </c>
      <c r="H856" s="102">
        <v>1.73</v>
      </c>
      <c r="I856" s="102">
        <v>0</v>
      </c>
      <c r="J856" s="102">
        <v>0</v>
      </c>
      <c r="K856" s="102">
        <v>1.73</v>
      </c>
      <c r="L856" s="102">
        <v>21.8</v>
      </c>
      <c r="V856" s="102"/>
      <c r="W856" s="102"/>
    </row>
    <row r="857" spans="1:23">
      <c r="A857" s="103">
        <v>44404</v>
      </c>
      <c r="B857" s="102" t="s">
        <v>259</v>
      </c>
      <c r="C857" s="102" t="s">
        <v>152</v>
      </c>
      <c r="D857" s="102" t="s">
        <v>161</v>
      </c>
      <c r="E857" s="102" t="s">
        <v>166</v>
      </c>
      <c r="F857" s="102">
        <v>22</v>
      </c>
      <c r="G857" s="102">
        <v>1300</v>
      </c>
      <c r="H857" s="102">
        <v>1.73</v>
      </c>
      <c r="I857" s="102">
        <v>0</v>
      </c>
      <c r="J857" s="102">
        <v>0</v>
      </c>
      <c r="K857" s="102">
        <v>1.73</v>
      </c>
      <c r="L857" s="102">
        <v>21.8</v>
      </c>
      <c r="V857" s="102"/>
      <c r="W857" s="102"/>
    </row>
    <row r="858" spans="1:23">
      <c r="A858" s="103">
        <v>44404</v>
      </c>
      <c r="B858" s="104" t="s">
        <v>248</v>
      </c>
      <c r="C858" s="102" t="s">
        <v>153</v>
      </c>
      <c r="D858" s="102" t="s">
        <v>163</v>
      </c>
      <c r="E858" s="102" t="s">
        <v>167</v>
      </c>
      <c r="F858" s="102">
        <v>22</v>
      </c>
      <c r="G858" s="102">
        <v>2070</v>
      </c>
      <c r="H858" s="102">
        <v>1.55</v>
      </c>
      <c r="I858" s="106">
        <f t="shared" ref="I858:I865" si="93">((1.9-H858)*5.7/(1.9-0.65))</f>
        <v>1.5959999999999994</v>
      </c>
      <c r="J858" s="106">
        <f t="shared" ref="J858:J865" si="94">I858*3</f>
        <v>4.7879999999999985</v>
      </c>
      <c r="K858" s="102">
        <v>1.93</v>
      </c>
      <c r="L858" s="102">
        <v>21.3</v>
      </c>
      <c r="V858" s="102"/>
      <c r="W858" s="102"/>
    </row>
    <row r="859" spans="1:23">
      <c r="A859" s="103">
        <v>44404</v>
      </c>
      <c r="B859" s="104" t="s">
        <v>249</v>
      </c>
      <c r="C859" s="102" t="s">
        <v>153</v>
      </c>
      <c r="D859" s="102" t="s">
        <v>163</v>
      </c>
      <c r="E859" s="102" t="s">
        <v>167</v>
      </c>
      <c r="F859" s="102">
        <v>22</v>
      </c>
      <c r="G859" s="102">
        <v>2070</v>
      </c>
      <c r="H859" s="102">
        <v>1.55</v>
      </c>
      <c r="I859" s="106">
        <f t="shared" si="93"/>
        <v>1.5959999999999994</v>
      </c>
      <c r="J859" s="106">
        <f t="shared" si="94"/>
        <v>4.7879999999999985</v>
      </c>
      <c r="K859" s="102">
        <v>1.93</v>
      </c>
      <c r="L859" s="102">
        <v>21.3</v>
      </c>
      <c r="V859" s="102"/>
      <c r="W859" s="102"/>
    </row>
    <row r="860" spans="1:23">
      <c r="A860" s="103">
        <v>44404</v>
      </c>
      <c r="B860" s="102" t="s">
        <v>246</v>
      </c>
      <c r="C860" s="102" t="s">
        <v>152</v>
      </c>
      <c r="D860" s="102" t="s">
        <v>163</v>
      </c>
      <c r="E860" s="102" t="s">
        <v>167</v>
      </c>
      <c r="F860" s="102">
        <v>22</v>
      </c>
      <c r="G860" s="102">
        <v>2070</v>
      </c>
      <c r="H860" s="102">
        <v>1.55</v>
      </c>
      <c r="I860" s="106">
        <f t="shared" si="93"/>
        <v>1.5959999999999994</v>
      </c>
      <c r="J860" s="106">
        <f t="shared" si="94"/>
        <v>4.7879999999999985</v>
      </c>
      <c r="K860" s="102">
        <v>1.93</v>
      </c>
      <c r="L860" s="102">
        <v>21.3</v>
      </c>
      <c r="V860" s="102"/>
      <c r="W860" s="102"/>
    </row>
    <row r="861" spans="1:23">
      <c r="A861" s="103">
        <v>44404</v>
      </c>
      <c r="B861" s="102" t="s">
        <v>247</v>
      </c>
      <c r="C861" s="102" t="s">
        <v>152</v>
      </c>
      <c r="D861" s="102" t="s">
        <v>163</v>
      </c>
      <c r="E861" s="102" t="s">
        <v>167</v>
      </c>
      <c r="F861" s="102">
        <v>22</v>
      </c>
      <c r="G861" s="102">
        <v>2070</v>
      </c>
      <c r="H861" s="102">
        <v>1.55</v>
      </c>
      <c r="I861" s="106">
        <f t="shared" si="93"/>
        <v>1.5959999999999994</v>
      </c>
      <c r="J861" s="106">
        <f t="shared" si="94"/>
        <v>4.7879999999999985</v>
      </c>
      <c r="K861" s="102">
        <v>1.93</v>
      </c>
      <c r="L861" s="102">
        <v>21.3</v>
      </c>
      <c r="V861" s="102"/>
      <c r="W861" s="102"/>
    </row>
    <row r="862" spans="1:23">
      <c r="A862" s="103">
        <v>44404</v>
      </c>
      <c r="B862" s="102" t="s">
        <v>252</v>
      </c>
      <c r="C862" s="102" t="s">
        <v>152</v>
      </c>
      <c r="D862" s="102" t="s">
        <v>163</v>
      </c>
      <c r="E862" s="102" t="s">
        <v>167</v>
      </c>
      <c r="F862" s="102">
        <v>22</v>
      </c>
      <c r="G862" s="102">
        <v>1950</v>
      </c>
      <c r="H862" s="102">
        <v>1.18</v>
      </c>
      <c r="I862" s="106">
        <f t="shared" si="93"/>
        <v>3.2831999999999999</v>
      </c>
      <c r="J862" s="106">
        <f t="shared" si="94"/>
        <v>9.8495999999999988</v>
      </c>
      <c r="K862" s="102">
        <v>2.16</v>
      </c>
      <c r="L862" s="102">
        <v>21.5</v>
      </c>
      <c r="V862" s="102"/>
      <c r="W862" s="102"/>
    </row>
    <row r="863" spans="1:23">
      <c r="A863" s="103">
        <v>44404</v>
      </c>
      <c r="B863" s="102" t="s">
        <v>253</v>
      </c>
      <c r="C863" s="102" t="s">
        <v>152</v>
      </c>
      <c r="D863" s="102" t="s">
        <v>163</v>
      </c>
      <c r="E863" s="102" t="s">
        <v>167</v>
      </c>
      <c r="F863" s="102">
        <v>22</v>
      </c>
      <c r="G863" s="102">
        <v>1950</v>
      </c>
      <c r="H863" s="102">
        <v>1.18</v>
      </c>
      <c r="I863" s="106">
        <f t="shared" si="93"/>
        <v>3.2831999999999999</v>
      </c>
      <c r="J863" s="106">
        <f t="shared" si="94"/>
        <v>9.8495999999999988</v>
      </c>
      <c r="K863" s="102">
        <v>2.16</v>
      </c>
      <c r="L863" s="102">
        <v>21.5</v>
      </c>
      <c r="V863" s="102"/>
      <c r="W863" s="102"/>
    </row>
    <row r="864" spans="1:23">
      <c r="A864" s="103">
        <v>44404</v>
      </c>
      <c r="B864" s="104" t="s">
        <v>250</v>
      </c>
      <c r="C864" s="102" t="s">
        <v>153</v>
      </c>
      <c r="D864" s="102" t="s">
        <v>163</v>
      </c>
      <c r="E864" s="102" t="s">
        <v>167</v>
      </c>
      <c r="F864" s="102">
        <v>22</v>
      </c>
      <c r="G864" s="102">
        <v>1950</v>
      </c>
      <c r="H864" s="102">
        <v>1.18</v>
      </c>
      <c r="I864" s="106">
        <f t="shared" si="93"/>
        <v>3.2831999999999999</v>
      </c>
      <c r="J864" s="106">
        <f t="shared" si="94"/>
        <v>9.8495999999999988</v>
      </c>
      <c r="K864" s="102">
        <v>2.16</v>
      </c>
      <c r="L864" s="102">
        <v>21.5</v>
      </c>
      <c r="V864" s="102"/>
      <c r="W864" s="102"/>
    </row>
    <row r="865" spans="1:23">
      <c r="A865" s="103">
        <v>44404</v>
      </c>
      <c r="B865" s="104" t="s">
        <v>251</v>
      </c>
      <c r="C865" s="102" t="s">
        <v>153</v>
      </c>
      <c r="D865" s="102" t="s">
        <v>163</v>
      </c>
      <c r="E865" s="102" t="s">
        <v>167</v>
      </c>
      <c r="F865" s="102">
        <v>22</v>
      </c>
      <c r="G865" s="102">
        <v>1950</v>
      </c>
      <c r="H865" s="102">
        <v>1.18</v>
      </c>
      <c r="I865" s="106">
        <f t="shared" si="93"/>
        <v>3.2831999999999999</v>
      </c>
      <c r="J865" s="106">
        <f t="shared" si="94"/>
        <v>9.8495999999999988</v>
      </c>
      <c r="K865" s="102">
        <v>2.16</v>
      </c>
      <c r="L865" s="102">
        <v>21.5</v>
      </c>
      <c r="V865" s="102"/>
      <c r="W865" s="102"/>
    </row>
    <row r="866" spans="1:23">
      <c r="A866" s="103">
        <v>44406</v>
      </c>
      <c r="B866" s="1" t="s">
        <v>222</v>
      </c>
      <c r="C866" s="102" t="s">
        <v>153</v>
      </c>
      <c r="D866" s="102" t="s">
        <v>161</v>
      </c>
      <c r="E866" s="102" t="s">
        <v>167</v>
      </c>
      <c r="F866" s="102">
        <v>24</v>
      </c>
      <c r="S866" s="102">
        <v>27.6</v>
      </c>
      <c r="T866" s="126">
        <v>0</v>
      </c>
    </row>
    <row r="867" spans="1:23">
      <c r="A867" s="103">
        <v>44406</v>
      </c>
      <c r="B867" s="1" t="s">
        <v>223</v>
      </c>
      <c r="C867" s="102" t="s">
        <v>153</v>
      </c>
      <c r="D867" s="102" t="s">
        <v>161</v>
      </c>
      <c r="E867" s="102" t="s">
        <v>167</v>
      </c>
      <c r="F867" s="102">
        <v>24</v>
      </c>
      <c r="S867" s="102">
        <v>44.7</v>
      </c>
      <c r="T867" s="126">
        <f>(S867-28.1)/52.4</f>
        <v>0.31679389312977102</v>
      </c>
    </row>
    <row r="868" spans="1:23">
      <c r="A868" s="103">
        <v>44406</v>
      </c>
      <c r="B868" s="102" t="s">
        <v>224</v>
      </c>
      <c r="C868" s="102" t="s">
        <v>152</v>
      </c>
      <c r="D868" s="102" t="s">
        <v>161</v>
      </c>
      <c r="E868" s="102" t="s">
        <v>167</v>
      </c>
      <c r="F868" s="102">
        <v>24</v>
      </c>
    </row>
    <row r="869" spans="1:23">
      <c r="A869" s="103">
        <v>44406</v>
      </c>
      <c r="B869" s="102" t="s">
        <v>225</v>
      </c>
      <c r="C869" s="102" t="s">
        <v>152</v>
      </c>
      <c r="D869" s="102" t="s">
        <v>161</v>
      </c>
      <c r="E869" s="102" t="s">
        <v>167</v>
      </c>
      <c r="F869" s="102">
        <v>24</v>
      </c>
    </row>
    <row r="870" spans="1:23">
      <c r="A870" s="103">
        <v>44406</v>
      </c>
      <c r="B870" s="102" t="s">
        <v>226</v>
      </c>
      <c r="C870" s="102" t="s">
        <v>152</v>
      </c>
      <c r="D870" s="102" t="s">
        <v>161</v>
      </c>
      <c r="E870" s="102" t="s">
        <v>167</v>
      </c>
      <c r="F870" s="102">
        <v>24</v>
      </c>
    </row>
    <row r="871" spans="1:23">
      <c r="A871" s="103">
        <v>44406</v>
      </c>
      <c r="B871" s="102" t="s">
        <v>227</v>
      </c>
      <c r="C871" s="102" t="s">
        <v>152</v>
      </c>
      <c r="D871" s="102" t="s">
        <v>161</v>
      </c>
      <c r="E871" s="102" t="s">
        <v>167</v>
      </c>
      <c r="F871" s="102">
        <v>24</v>
      </c>
    </row>
    <row r="872" spans="1:23">
      <c r="A872" s="103">
        <v>44406</v>
      </c>
      <c r="B872" s="1" t="s">
        <v>228</v>
      </c>
      <c r="C872" s="102" t="s">
        <v>153</v>
      </c>
      <c r="D872" s="102" t="s">
        <v>161</v>
      </c>
      <c r="E872" s="102" t="s">
        <v>167</v>
      </c>
      <c r="F872" s="102">
        <v>24</v>
      </c>
      <c r="S872" s="102">
        <v>45.3</v>
      </c>
      <c r="T872" s="126">
        <f t="shared" ref="T872:T873" si="95">(S872-28.1)/52.4</f>
        <v>0.32824427480916024</v>
      </c>
    </row>
    <row r="873" spans="1:23">
      <c r="A873" s="103">
        <v>44406</v>
      </c>
      <c r="B873" s="1" t="s">
        <v>229</v>
      </c>
      <c r="C873" s="102" t="s">
        <v>153</v>
      </c>
      <c r="D873" s="102" t="s">
        <v>161</v>
      </c>
      <c r="E873" s="102" t="s">
        <v>167</v>
      </c>
      <c r="F873" s="102">
        <v>24</v>
      </c>
      <c r="S873" s="102">
        <v>45.8</v>
      </c>
      <c r="T873" s="126">
        <f t="shared" si="95"/>
        <v>0.33778625954198466</v>
      </c>
    </row>
    <row r="874" spans="1:23">
      <c r="A874" s="103">
        <v>44406</v>
      </c>
      <c r="B874" s="102" t="s">
        <v>230</v>
      </c>
      <c r="C874" s="102" t="s">
        <v>152</v>
      </c>
      <c r="D874" s="102" t="s">
        <v>162</v>
      </c>
      <c r="E874" s="102" t="s">
        <v>166</v>
      </c>
      <c r="F874" s="102">
        <v>24</v>
      </c>
    </row>
    <row r="875" spans="1:23">
      <c r="A875" s="103">
        <v>44406</v>
      </c>
      <c r="B875" s="102" t="s">
        <v>231</v>
      </c>
      <c r="C875" s="102" t="s">
        <v>152</v>
      </c>
      <c r="D875" s="102" t="s">
        <v>162</v>
      </c>
      <c r="E875" s="102" t="s">
        <v>166</v>
      </c>
      <c r="F875" s="102">
        <v>24</v>
      </c>
    </row>
    <row r="876" spans="1:23">
      <c r="A876" s="103">
        <v>44406</v>
      </c>
      <c r="B876" s="104" t="s">
        <v>232</v>
      </c>
      <c r="C876" s="102" t="s">
        <v>153</v>
      </c>
      <c r="D876" s="102" t="s">
        <v>162</v>
      </c>
      <c r="E876" s="102" t="s">
        <v>166</v>
      </c>
      <c r="F876" s="102">
        <v>24</v>
      </c>
      <c r="S876" s="102">
        <v>27.8</v>
      </c>
      <c r="T876" s="126">
        <v>0</v>
      </c>
    </row>
    <row r="877" spans="1:23">
      <c r="A877" s="103">
        <v>44406</v>
      </c>
      <c r="B877" s="104" t="s">
        <v>233</v>
      </c>
      <c r="C877" s="102" t="s">
        <v>153</v>
      </c>
      <c r="D877" s="102" t="s">
        <v>162</v>
      </c>
      <c r="E877" s="102" t="s">
        <v>166</v>
      </c>
      <c r="F877" s="102">
        <v>24</v>
      </c>
      <c r="S877" s="102">
        <v>38.5</v>
      </c>
      <c r="T877" s="126">
        <f t="shared" ref="T877:T878" si="96">(S877-28.1)/52.4</f>
        <v>0.19847328244274806</v>
      </c>
    </row>
    <row r="878" spans="1:23">
      <c r="A878" s="103">
        <v>44406</v>
      </c>
      <c r="B878" s="104" t="s">
        <v>234</v>
      </c>
      <c r="C878" s="102" t="s">
        <v>153</v>
      </c>
      <c r="D878" s="102" t="s">
        <v>162</v>
      </c>
      <c r="E878" s="102" t="s">
        <v>166</v>
      </c>
      <c r="F878" s="102">
        <v>24</v>
      </c>
      <c r="S878" s="102">
        <v>32.1</v>
      </c>
      <c r="T878" s="126">
        <f t="shared" si="96"/>
        <v>7.6335877862595422E-2</v>
      </c>
    </row>
    <row r="879" spans="1:23">
      <c r="A879" s="103">
        <v>44406</v>
      </c>
      <c r="B879" s="104" t="s">
        <v>235</v>
      </c>
      <c r="C879" s="102" t="s">
        <v>153</v>
      </c>
      <c r="D879" s="102" t="s">
        <v>162</v>
      </c>
      <c r="E879" s="102" t="s">
        <v>166</v>
      </c>
      <c r="F879" s="102">
        <v>24</v>
      </c>
      <c r="S879" s="102">
        <v>27.6</v>
      </c>
      <c r="T879" s="126">
        <v>0</v>
      </c>
    </row>
    <row r="880" spans="1:23">
      <c r="A880" s="103">
        <v>44406</v>
      </c>
      <c r="B880" s="102" t="s">
        <v>236</v>
      </c>
      <c r="C880" s="102" t="s">
        <v>152</v>
      </c>
      <c r="D880" s="102" t="s">
        <v>162</v>
      </c>
      <c r="E880" s="102" t="s">
        <v>166</v>
      </c>
      <c r="F880" s="102">
        <v>24</v>
      </c>
    </row>
    <row r="881" spans="1:20">
      <c r="A881" s="103">
        <v>44406</v>
      </c>
      <c r="B881" s="102" t="s">
        <v>237</v>
      </c>
      <c r="C881" s="102" t="s">
        <v>152</v>
      </c>
      <c r="D881" s="102" t="s">
        <v>162</v>
      </c>
      <c r="E881" s="102" t="s">
        <v>166</v>
      </c>
      <c r="F881" s="102">
        <v>24</v>
      </c>
    </row>
    <row r="882" spans="1:20">
      <c r="A882" s="103">
        <v>44406</v>
      </c>
      <c r="B882" s="104" t="s">
        <v>238</v>
      </c>
      <c r="C882" s="102" t="s">
        <v>153</v>
      </c>
      <c r="D882" s="102" t="s">
        <v>163</v>
      </c>
      <c r="E882" s="102" t="s">
        <v>167</v>
      </c>
      <c r="F882" s="102">
        <v>24</v>
      </c>
      <c r="S882" s="102">
        <v>20.399999999999999</v>
      </c>
      <c r="T882" s="126">
        <v>0</v>
      </c>
    </row>
    <row r="883" spans="1:20">
      <c r="A883" s="103">
        <v>44406</v>
      </c>
      <c r="B883" s="104" t="s">
        <v>239</v>
      </c>
      <c r="C883" s="102" t="s">
        <v>153</v>
      </c>
      <c r="D883" s="102" t="s">
        <v>163</v>
      </c>
      <c r="E883" s="102" t="s">
        <v>167</v>
      </c>
      <c r="F883" s="102">
        <v>24</v>
      </c>
      <c r="S883" s="102">
        <v>35.200000000000003</v>
      </c>
      <c r="T883" s="126">
        <f t="shared" ref="T883" si="97">(S883-28.1)/52.4</f>
        <v>0.1354961832061069</v>
      </c>
    </row>
    <row r="884" spans="1:20">
      <c r="A884" s="103">
        <v>44406</v>
      </c>
      <c r="B884" s="102" t="s">
        <v>240</v>
      </c>
      <c r="C884" s="102" t="s">
        <v>152</v>
      </c>
      <c r="D884" s="102" t="s">
        <v>163</v>
      </c>
      <c r="E884" s="102" t="s">
        <v>167</v>
      </c>
      <c r="F884" s="102">
        <v>24</v>
      </c>
    </row>
    <row r="885" spans="1:20">
      <c r="A885" s="103">
        <v>44406</v>
      </c>
      <c r="B885" s="102" t="s">
        <v>241</v>
      </c>
      <c r="C885" s="102" t="s">
        <v>152</v>
      </c>
      <c r="D885" s="102" t="s">
        <v>163</v>
      </c>
      <c r="E885" s="102" t="s">
        <v>167</v>
      </c>
      <c r="F885" s="102">
        <v>24</v>
      </c>
    </row>
    <row r="886" spans="1:20">
      <c r="A886" s="103">
        <v>44406</v>
      </c>
      <c r="B886" s="102" t="s">
        <v>242</v>
      </c>
      <c r="C886" s="102" t="s">
        <v>152</v>
      </c>
      <c r="D886" s="102" t="s">
        <v>163</v>
      </c>
      <c r="E886" s="102" t="s">
        <v>167</v>
      </c>
      <c r="F886" s="102">
        <v>24</v>
      </c>
    </row>
    <row r="887" spans="1:20">
      <c r="A887" s="103">
        <v>44406</v>
      </c>
      <c r="B887" s="102" t="s">
        <v>243</v>
      </c>
      <c r="C887" s="102" t="s">
        <v>152</v>
      </c>
      <c r="D887" s="102" t="s">
        <v>163</v>
      </c>
      <c r="E887" s="102" t="s">
        <v>167</v>
      </c>
      <c r="F887" s="102">
        <v>24</v>
      </c>
    </row>
    <row r="888" spans="1:20">
      <c r="A888" s="103">
        <v>44406</v>
      </c>
      <c r="B888" s="104" t="s">
        <v>244</v>
      </c>
      <c r="C888" s="102" t="s">
        <v>153</v>
      </c>
      <c r="D888" s="102" t="s">
        <v>163</v>
      </c>
      <c r="E888" s="102" t="s">
        <v>167</v>
      </c>
      <c r="F888" s="102">
        <v>24</v>
      </c>
      <c r="S888" s="102">
        <v>38.799999999999997</v>
      </c>
      <c r="T888" s="126">
        <f t="shared" ref="T888:T889" si="98">(S888-28.1)/52.4</f>
        <v>0.20419847328244267</v>
      </c>
    </row>
    <row r="889" spans="1:20">
      <c r="A889" s="103">
        <v>44406</v>
      </c>
      <c r="B889" s="104" t="s">
        <v>245</v>
      </c>
      <c r="C889" s="102" t="s">
        <v>153</v>
      </c>
      <c r="D889" s="102" t="s">
        <v>163</v>
      </c>
      <c r="E889" s="102" t="s">
        <v>167</v>
      </c>
      <c r="F889" s="102">
        <v>24</v>
      </c>
      <c r="S889" s="102">
        <v>28.2</v>
      </c>
      <c r="T889" s="126">
        <f t="shared" si="98"/>
        <v>1.9083969465648449E-3</v>
      </c>
    </row>
    <row r="890" spans="1:20">
      <c r="A890" s="103">
        <v>44406</v>
      </c>
      <c r="B890" s="102" t="s">
        <v>197</v>
      </c>
      <c r="C890" s="102" t="s">
        <v>152</v>
      </c>
      <c r="D890" s="102" t="s">
        <v>161</v>
      </c>
      <c r="E890" s="102" t="s">
        <v>166</v>
      </c>
      <c r="F890" s="102">
        <v>24</v>
      </c>
    </row>
    <row r="891" spans="1:20">
      <c r="A891" s="103">
        <v>44406</v>
      </c>
      <c r="B891" s="102" t="s">
        <v>198</v>
      </c>
      <c r="C891" s="102" t="s">
        <v>152</v>
      </c>
      <c r="D891" s="102" t="s">
        <v>161</v>
      </c>
      <c r="E891" s="102" t="s">
        <v>166</v>
      </c>
      <c r="F891" s="102">
        <v>24</v>
      </c>
    </row>
    <row r="892" spans="1:20">
      <c r="A892" s="103">
        <v>44406</v>
      </c>
      <c r="B892" s="1" t="s">
        <v>199</v>
      </c>
      <c r="C892" s="102" t="s">
        <v>153</v>
      </c>
      <c r="D892" s="102" t="s">
        <v>161</v>
      </c>
      <c r="E892" s="102" t="s">
        <v>166</v>
      </c>
      <c r="F892" s="102">
        <v>24</v>
      </c>
      <c r="S892" s="102">
        <v>30.1</v>
      </c>
      <c r="T892" s="126">
        <f t="shared" ref="T892:T895" si="99">(S892-28.1)/52.4</f>
        <v>3.8167938931297711E-2</v>
      </c>
    </row>
    <row r="893" spans="1:20">
      <c r="A893" s="103">
        <v>44406</v>
      </c>
      <c r="B893" s="1" t="s">
        <v>200</v>
      </c>
      <c r="C893" s="102" t="s">
        <v>153</v>
      </c>
      <c r="D893" s="102" t="s">
        <v>161</v>
      </c>
      <c r="E893" s="102" t="s">
        <v>166</v>
      </c>
      <c r="F893" s="102">
        <v>24</v>
      </c>
      <c r="S893" s="102">
        <v>42.1</v>
      </c>
      <c r="T893" s="126">
        <f t="shared" si="99"/>
        <v>0.26717557251908397</v>
      </c>
    </row>
    <row r="894" spans="1:20">
      <c r="A894" s="103">
        <v>44406</v>
      </c>
      <c r="B894" s="1" t="s">
        <v>201</v>
      </c>
      <c r="C894" s="102" t="s">
        <v>153</v>
      </c>
      <c r="D894" s="102" t="s">
        <v>161</v>
      </c>
      <c r="E894" s="102" t="s">
        <v>166</v>
      </c>
      <c r="F894" s="102">
        <v>24</v>
      </c>
      <c r="S894" s="102">
        <v>35.1</v>
      </c>
      <c r="T894" s="126">
        <f t="shared" si="99"/>
        <v>0.13358778625954199</v>
      </c>
    </row>
    <row r="895" spans="1:20">
      <c r="A895" s="103">
        <v>44406</v>
      </c>
      <c r="B895" s="1" t="s">
        <v>202</v>
      </c>
      <c r="C895" s="102" t="s">
        <v>153</v>
      </c>
      <c r="D895" s="102" t="s">
        <v>161</v>
      </c>
      <c r="E895" s="102" t="s">
        <v>166</v>
      </c>
      <c r="F895" s="102">
        <v>24</v>
      </c>
      <c r="S895" s="102">
        <v>35.799999999999997</v>
      </c>
      <c r="T895" s="126">
        <f t="shared" si="99"/>
        <v>0.14694656488549609</v>
      </c>
    </row>
    <row r="896" spans="1:20">
      <c r="A896" s="103">
        <v>44406</v>
      </c>
      <c r="B896" s="102" t="s">
        <v>203</v>
      </c>
      <c r="C896" s="102" t="s">
        <v>152</v>
      </c>
      <c r="D896" s="102" t="s">
        <v>161</v>
      </c>
      <c r="E896" s="102" t="s">
        <v>166</v>
      </c>
      <c r="F896" s="102">
        <v>24</v>
      </c>
    </row>
    <row r="897" spans="1:20">
      <c r="A897" s="103">
        <v>44406</v>
      </c>
      <c r="B897" s="102" t="s">
        <v>204</v>
      </c>
      <c r="C897" s="102" t="s">
        <v>152</v>
      </c>
      <c r="D897" s="102" t="s">
        <v>161</v>
      </c>
      <c r="E897" s="102" t="s">
        <v>166</v>
      </c>
      <c r="F897" s="102">
        <v>24</v>
      </c>
    </row>
    <row r="898" spans="1:20">
      <c r="A898" s="103">
        <v>44406</v>
      </c>
      <c r="B898" s="104" t="s">
        <v>205</v>
      </c>
      <c r="C898" s="102" t="s">
        <v>153</v>
      </c>
      <c r="D898" s="102" t="s">
        <v>162</v>
      </c>
      <c r="E898" s="102" t="s">
        <v>167</v>
      </c>
      <c r="F898" s="102">
        <v>24</v>
      </c>
      <c r="S898" s="102">
        <v>44</v>
      </c>
      <c r="T898" s="126">
        <f t="shared" ref="T898:T899" si="100">(S898-28.1)/52.4</f>
        <v>0.30343511450381677</v>
      </c>
    </row>
    <row r="899" spans="1:20">
      <c r="A899" s="103">
        <v>44406</v>
      </c>
      <c r="B899" s="104" t="s">
        <v>206</v>
      </c>
      <c r="C899" s="102" t="s">
        <v>153</v>
      </c>
      <c r="D899" s="102" t="s">
        <v>162</v>
      </c>
      <c r="E899" s="102" t="s">
        <v>167</v>
      </c>
      <c r="F899" s="102">
        <v>24</v>
      </c>
      <c r="S899" s="102">
        <v>33</v>
      </c>
      <c r="T899" s="126">
        <f t="shared" si="100"/>
        <v>9.3511450381679365E-2</v>
      </c>
    </row>
    <row r="900" spans="1:20">
      <c r="A900" s="103">
        <v>44406</v>
      </c>
      <c r="B900" s="102" t="s">
        <v>207</v>
      </c>
      <c r="C900" s="102" t="s">
        <v>152</v>
      </c>
      <c r="D900" s="102" t="s">
        <v>162</v>
      </c>
      <c r="E900" s="102" t="s">
        <v>167</v>
      </c>
      <c r="F900" s="102">
        <v>24</v>
      </c>
    </row>
    <row r="901" spans="1:20">
      <c r="A901" s="103">
        <v>44406</v>
      </c>
      <c r="B901" s="102" t="s">
        <v>208</v>
      </c>
      <c r="C901" s="102" t="s">
        <v>152</v>
      </c>
      <c r="D901" s="102" t="s">
        <v>162</v>
      </c>
      <c r="E901" s="102" t="s">
        <v>167</v>
      </c>
      <c r="F901" s="102">
        <v>24</v>
      </c>
    </row>
    <row r="902" spans="1:20">
      <c r="A902" s="103">
        <v>44406</v>
      </c>
      <c r="B902" s="102" t="s">
        <v>209</v>
      </c>
      <c r="C902" s="102" t="s">
        <v>152</v>
      </c>
      <c r="D902" s="102" t="s">
        <v>162</v>
      </c>
      <c r="E902" s="102" t="s">
        <v>167</v>
      </c>
      <c r="F902" s="102">
        <v>24</v>
      </c>
    </row>
    <row r="903" spans="1:20">
      <c r="A903" s="103">
        <v>44406</v>
      </c>
      <c r="B903" s="102" t="s">
        <v>210</v>
      </c>
      <c r="C903" s="102" t="s">
        <v>152</v>
      </c>
      <c r="D903" s="102" t="s">
        <v>162</v>
      </c>
      <c r="E903" s="102" t="s">
        <v>167</v>
      </c>
      <c r="F903" s="102">
        <v>24</v>
      </c>
    </row>
    <row r="904" spans="1:20">
      <c r="A904" s="103">
        <v>44406</v>
      </c>
      <c r="B904" s="104" t="s">
        <v>211</v>
      </c>
      <c r="C904" s="102" t="s">
        <v>153</v>
      </c>
      <c r="D904" s="102" t="s">
        <v>162</v>
      </c>
      <c r="E904" s="102" t="s">
        <v>167</v>
      </c>
      <c r="F904" s="102">
        <v>24</v>
      </c>
      <c r="S904" s="102">
        <v>35.200000000000003</v>
      </c>
      <c r="T904" s="126">
        <f t="shared" ref="T904:T905" si="101">(S904-28.1)/52.4</f>
        <v>0.1354961832061069</v>
      </c>
    </row>
    <row r="905" spans="1:20">
      <c r="A905" s="103">
        <v>44406</v>
      </c>
      <c r="B905" s="104" t="s">
        <v>212</v>
      </c>
      <c r="C905" s="102" t="s">
        <v>153</v>
      </c>
      <c r="D905" s="102" t="s">
        <v>162</v>
      </c>
      <c r="E905" s="102" t="s">
        <v>167</v>
      </c>
      <c r="F905" s="102">
        <v>24</v>
      </c>
      <c r="S905" s="102">
        <v>38.200000000000003</v>
      </c>
      <c r="T905" s="126">
        <f t="shared" si="101"/>
        <v>0.19274809160305348</v>
      </c>
    </row>
    <row r="906" spans="1:20">
      <c r="A906" s="103">
        <v>44406</v>
      </c>
      <c r="B906" s="102" t="s">
        <v>213</v>
      </c>
      <c r="C906" s="102" t="s">
        <v>152</v>
      </c>
      <c r="D906" s="102" t="s">
        <v>163</v>
      </c>
      <c r="E906" s="102" t="s">
        <v>166</v>
      </c>
      <c r="F906" s="102">
        <v>24</v>
      </c>
    </row>
    <row r="907" spans="1:20">
      <c r="A907" s="103">
        <v>44406</v>
      </c>
      <c r="B907" s="102" t="s">
        <v>214</v>
      </c>
      <c r="C907" s="102" t="s">
        <v>152</v>
      </c>
      <c r="D907" s="102" t="s">
        <v>163</v>
      </c>
      <c r="E907" s="102" t="s">
        <v>166</v>
      </c>
      <c r="F907" s="102">
        <v>24</v>
      </c>
    </row>
    <row r="908" spans="1:20">
      <c r="A908" s="103">
        <v>44406</v>
      </c>
      <c r="B908" s="104" t="s">
        <v>215</v>
      </c>
      <c r="C908" s="102" t="s">
        <v>153</v>
      </c>
      <c r="D908" s="102" t="s">
        <v>163</v>
      </c>
      <c r="E908" s="102" t="s">
        <v>166</v>
      </c>
      <c r="F908" s="102">
        <v>24</v>
      </c>
      <c r="S908" s="102">
        <v>29.2</v>
      </c>
      <c r="T908" s="126">
        <f t="shared" ref="T908:T911" si="102">(S908-28.1)/52.4</f>
        <v>2.0992366412213699E-2</v>
      </c>
    </row>
    <row r="909" spans="1:20">
      <c r="A909" s="103">
        <v>44406</v>
      </c>
      <c r="B909" s="104" t="s">
        <v>216</v>
      </c>
      <c r="C909" s="102" t="s">
        <v>153</v>
      </c>
      <c r="D909" s="102" t="s">
        <v>163</v>
      </c>
      <c r="E909" s="102" t="s">
        <v>166</v>
      </c>
      <c r="F909" s="102">
        <v>24</v>
      </c>
      <c r="S909" s="102">
        <v>36.299999999999997</v>
      </c>
      <c r="T909" s="126">
        <f t="shared" si="102"/>
        <v>0.15648854961832054</v>
      </c>
    </row>
    <row r="910" spans="1:20">
      <c r="A910" s="103">
        <v>44406</v>
      </c>
      <c r="B910" s="104" t="s">
        <v>217</v>
      </c>
      <c r="C910" s="102" t="s">
        <v>153</v>
      </c>
      <c r="D910" s="102" t="s">
        <v>163</v>
      </c>
      <c r="E910" s="102" t="s">
        <v>166</v>
      </c>
      <c r="F910" s="102">
        <v>24</v>
      </c>
      <c r="S910" s="102">
        <v>26.9</v>
      </c>
      <c r="T910" s="126">
        <v>0</v>
      </c>
    </row>
    <row r="911" spans="1:20">
      <c r="A911" s="103">
        <v>44406</v>
      </c>
      <c r="B911" s="104" t="s">
        <v>218</v>
      </c>
      <c r="C911" s="102" t="s">
        <v>153</v>
      </c>
      <c r="D911" s="102" t="s">
        <v>163</v>
      </c>
      <c r="E911" s="102" t="s">
        <v>166</v>
      </c>
      <c r="F911" s="102">
        <v>24</v>
      </c>
      <c r="S911" s="102">
        <v>30.6</v>
      </c>
      <c r="T911" s="126">
        <f t="shared" si="102"/>
        <v>4.7709923664122141E-2</v>
      </c>
    </row>
    <row r="912" spans="1:20">
      <c r="A912" s="103">
        <v>44406</v>
      </c>
      <c r="B912" s="102" t="s">
        <v>219</v>
      </c>
      <c r="C912" s="102" t="s">
        <v>152</v>
      </c>
      <c r="D912" s="102" t="s">
        <v>163</v>
      </c>
      <c r="E912" s="102" t="s">
        <v>166</v>
      </c>
      <c r="F912" s="102">
        <v>24</v>
      </c>
    </row>
    <row r="913" spans="1:20">
      <c r="A913" s="103">
        <v>44406</v>
      </c>
      <c r="B913" s="102" t="s">
        <v>220</v>
      </c>
      <c r="C913" s="102" t="s">
        <v>152</v>
      </c>
      <c r="D913" s="102" t="s">
        <v>163</v>
      </c>
      <c r="E913" s="102" t="s">
        <v>166</v>
      </c>
      <c r="F913" s="102">
        <v>24</v>
      </c>
    </row>
    <row r="914" spans="1:20">
      <c r="A914" s="103">
        <v>44406</v>
      </c>
      <c r="B914" s="102" t="s">
        <v>288</v>
      </c>
      <c r="C914" s="102" t="s">
        <v>152</v>
      </c>
      <c r="D914" s="102" t="s">
        <v>162</v>
      </c>
      <c r="E914" s="102" t="s">
        <v>166</v>
      </c>
      <c r="F914" s="102">
        <v>24</v>
      </c>
    </row>
    <row r="915" spans="1:20">
      <c r="A915" s="103">
        <v>44406</v>
      </c>
      <c r="B915" s="102" t="s">
        <v>289</v>
      </c>
      <c r="C915" s="102" t="s">
        <v>152</v>
      </c>
      <c r="D915" s="102" t="s">
        <v>162</v>
      </c>
      <c r="E915" s="102" t="s">
        <v>166</v>
      </c>
      <c r="F915" s="102">
        <v>24</v>
      </c>
    </row>
    <row r="916" spans="1:20">
      <c r="A916" s="103">
        <v>44406</v>
      </c>
      <c r="B916" s="104" t="s">
        <v>286</v>
      </c>
      <c r="C916" s="102" t="s">
        <v>153</v>
      </c>
      <c r="D916" s="102" t="s">
        <v>162</v>
      </c>
      <c r="E916" s="102" t="s">
        <v>166</v>
      </c>
      <c r="F916" s="102">
        <v>24</v>
      </c>
      <c r="S916" s="102">
        <v>34.5</v>
      </c>
      <c r="T916" s="126">
        <f t="shared" ref="T916:T919" si="103">(S916-28.1)/52.4</f>
        <v>0.12213740458015265</v>
      </c>
    </row>
    <row r="917" spans="1:20">
      <c r="A917" s="103">
        <v>44406</v>
      </c>
      <c r="B917" s="104" t="s">
        <v>287</v>
      </c>
      <c r="C917" s="102" t="s">
        <v>153</v>
      </c>
      <c r="D917" s="102" t="s">
        <v>162</v>
      </c>
      <c r="E917" s="102" t="s">
        <v>166</v>
      </c>
      <c r="F917" s="102">
        <v>24</v>
      </c>
      <c r="S917" s="102">
        <v>30.1</v>
      </c>
      <c r="T917" s="126">
        <f t="shared" si="103"/>
        <v>3.8167938931297711E-2</v>
      </c>
    </row>
    <row r="918" spans="1:20">
      <c r="A918" s="103">
        <v>44406</v>
      </c>
      <c r="B918" s="104" t="s">
        <v>292</v>
      </c>
      <c r="C918" s="102" t="s">
        <v>153</v>
      </c>
      <c r="D918" s="102" t="s">
        <v>162</v>
      </c>
      <c r="E918" s="102" t="s">
        <v>166</v>
      </c>
      <c r="F918" s="102">
        <v>24</v>
      </c>
      <c r="S918" s="102">
        <v>32</v>
      </c>
      <c r="T918" s="126">
        <f t="shared" si="103"/>
        <v>7.4427480916030506E-2</v>
      </c>
    </row>
    <row r="919" spans="1:20">
      <c r="A919" s="103">
        <v>44406</v>
      </c>
      <c r="B919" s="104" t="s">
        <v>293</v>
      </c>
      <c r="C919" s="102" t="s">
        <v>153</v>
      </c>
      <c r="D919" s="102" t="s">
        <v>162</v>
      </c>
      <c r="E919" s="102" t="s">
        <v>166</v>
      </c>
      <c r="F919" s="102">
        <v>24</v>
      </c>
      <c r="S919" s="102">
        <v>41.1</v>
      </c>
      <c r="T919" s="126">
        <f t="shared" si="103"/>
        <v>0.24809160305343511</v>
      </c>
    </row>
    <row r="920" spans="1:20">
      <c r="A920" s="103">
        <v>44406</v>
      </c>
      <c r="B920" s="102" t="s">
        <v>290</v>
      </c>
      <c r="C920" s="102" t="s">
        <v>152</v>
      </c>
      <c r="D920" s="102" t="s">
        <v>162</v>
      </c>
      <c r="E920" s="102" t="s">
        <v>166</v>
      </c>
      <c r="F920" s="102">
        <v>24</v>
      </c>
    </row>
    <row r="921" spans="1:20">
      <c r="A921" s="103">
        <v>44406</v>
      </c>
      <c r="B921" s="102" t="s">
        <v>291</v>
      </c>
      <c r="C921" s="102" t="s">
        <v>152</v>
      </c>
      <c r="D921" s="102" t="s">
        <v>162</v>
      </c>
      <c r="E921" s="102" t="s">
        <v>166</v>
      </c>
      <c r="F921" s="102">
        <v>24</v>
      </c>
    </row>
    <row r="922" spans="1:20">
      <c r="A922" s="103">
        <v>44406</v>
      </c>
      <c r="B922" s="1" t="s">
        <v>280</v>
      </c>
      <c r="C922" s="102" t="s">
        <v>153</v>
      </c>
      <c r="D922" s="102" t="s">
        <v>161</v>
      </c>
      <c r="E922" s="102" t="s">
        <v>167</v>
      </c>
      <c r="F922" s="102">
        <v>24</v>
      </c>
      <c r="S922" s="102">
        <v>39.6</v>
      </c>
      <c r="T922" s="126">
        <f t="shared" ref="T922:T923" si="104">(S922-28.1)/52.4</f>
        <v>0.21946564885496184</v>
      </c>
    </row>
    <row r="923" spans="1:20">
      <c r="A923" s="103">
        <v>44406</v>
      </c>
      <c r="B923" s="1" t="s">
        <v>281</v>
      </c>
      <c r="C923" s="102" t="s">
        <v>153</v>
      </c>
      <c r="D923" s="102" t="s">
        <v>161</v>
      </c>
      <c r="E923" s="102" t="s">
        <v>167</v>
      </c>
      <c r="F923" s="102">
        <v>24</v>
      </c>
      <c r="S923" s="102">
        <v>45.5</v>
      </c>
      <c r="T923" s="126">
        <f t="shared" si="104"/>
        <v>0.33206106870229007</v>
      </c>
    </row>
    <row r="924" spans="1:20">
      <c r="A924" s="103">
        <v>44406</v>
      </c>
      <c r="B924" s="102" t="s">
        <v>278</v>
      </c>
      <c r="C924" s="102" t="s">
        <v>152</v>
      </c>
      <c r="D924" s="102" t="s">
        <v>161</v>
      </c>
      <c r="E924" s="102" t="s">
        <v>167</v>
      </c>
      <c r="F924" s="102">
        <v>24</v>
      </c>
    </row>
    <row r="925" spans="1:20">
      <c r="A925" s="103">
        <v>44406</v>
      </c>
      <c r="B925" s="102" t="s">
        <v>279</v>
      </c>
      <c r="C925" s="102" t="s">
        <v>152</v>
      </c>
      <c r="D925" s="102" t="s">
        <v>161</v>
      </c>
      <c r="E925" s="102" t="s">
        <v>167</v>
      </c>
      <c r="F925" s="102">
        <v>24</v>
      </c>
    </row>
    <row r="926" spans="1:20">
      <c r="A926" s="103">
        <v>44406</v>
      </c>
      <c r="B926" s="102" t="s">
        <v>284</v>
      </c>
      <c r="C926" s="102" t="s">
        <v>152</v>
      </c>
      <c r="D926" s="102" t="s">
        <v>161</v>
      </c>
      <c r="E926" s="102" t="s">
        <v>167</v>
      </c>
      <c r="F926" s="102">
        <v>24</v>
      </c>
    </row>
    <row r="927" spans="1:20">
      <c r="A927" s="103">
        <v>44406</v>
      </c>
      <c r="B927" s="102" t="s">
        <v>285</v>
      </c>
      <c r="C927" s="102" t="s">
        <v>152</v>
      </c>
      <c r="D927" s="102" t="s">
        <v>161</v>
      </c>
      <c r="E927" s="102" t="s">
        <v>167</v>
      </c>
      <c r="F927" s="102">
        <v>24</v>
      </c>
    </row>
    <row r="928" spans="1:20">
      <c r="A928" s="103">
        <v>44406</v>
      </c>
      <c r="B928" s="1" t="s">
        <v>282</v>
      </c>
      <c r="C928" s="102" t="s">
        <v>153</v>
      </c>
      <c r="D928" s="102" t="s">
        <v>161</v>
      </c>
      <c r="E928" s="102" t="s">
        <v>167</v>
      </c>
      <c r="F928" s="102">
        <v>24</v>
      </c>
      <c r="S928" s="102">
        <v>39</v>
      </c>
      <c r="T928" s="126">
        <f t="shared" ref="T928" si="105">(S928-28.1)/52.4</f>
        <v>0.2080152671755725</v>
      </c>
    </row>
    <row r="929" spans="1:20">
      <c r="A929" s="103">
        <v>44406</v>
      </c>
      <c r="B929" s="1" t="s">
        <v>283</v>
      </c>
      <c r="C929" s="102" t="s">
        <v>153</v>
      </c>
      <c r="D929" s="102" t="s">
        <v>161</v>
      </c>
      <c r="E929" s="102" t="s">
        <v>167</v>
      </c>
      <c r="F929" s="102">
        <v>24</v>
      </c>
      <c r="S929" s="102">
        <v>26.7</v>
      </c>
      <c r="T929" s="126">
        <v>0</v>
      </c>
    </row>
    <row r="930" spans="1:20">
      <c r="A930" s="103">
        <v>44406</v>
      </c>
      <c r="B930" s="102" t="s">
        <v>272</v>
      </c>
      <c r="C930" s="102" t="s">
        <v>152</v>
      </c>
      <c r="D930" s="102" t="s">
        <v>163</v>
      </c>
      <c r="E930" s="102" t="s">
        <v>166</v>
      </c>
      <c r="F930" s="102">
        <v>24</v>
      </c>
    </row>
    <row r="931" spans="1:20">
      <c r="A931" s="103">
        <v>44406</v>
      </c>
      <c r="B931" s="102" t="s">
        <v>273</v>
      </c>
      <c r="C931" s="102" t="s">
        <v>152</v>
      </c>
      <c r="D931" s="102" t="s">
        <v>163</v>
      </c>
      <c r="E931" s="102" t="s">
        <v>166</v>
      </c>
      <c r="F931" s="102">
        <v>24</v>
      </c>
    </row>
    <row r="932" spans="1:20">
      <c r="A932" s="103">
        <v>44406</v>
      </c>
      <c r="B932" s="104" t="s">
        <v>270</v>
      </c>
      <c r="C932" s="102" t="s">
        <v>153</v>
      </c>
      <c r="D932" s="102" t="s">
        <v>163</v>
      </c>
      <c r="E932" s="102" t="s">
        <v>166</v>
      </c>
      <c r="F932" s="102">
        <v>24</v>
      </c>
      <c r="S932" s="102">
        <v>19</v>
      </c>
      <c r="T932" s="126">
        <v>0</v>
      </c>
    </row>
    <row r="933" spans="1:20">
      <c r="A933" s="103">
        <v>44406</v>
      </c>
      <c r="B933" s="104" t="s">
        <v>271</v>
      </c>
      <c r="C933" s="102" t="s">
        <v>153</v>
      </c>
      <c r="D933" s="102" t="s">
        <v>163</v>
      </c>
      <c r="E933" s="102" t="s">
        <v>166</v>
      </c>
      <c r="F933" s="102">
        <v>24</v>
      </c>
      <c r="S933" s="102">
        <v>47.3</v>
      </c>
      <c r="T933" s="126">
        <f t="shared" ref="T933:T935" si="106">(S933-28.1)/52.4</f>
        <v>0.36641221374045796</v>
      </c>
    </row>
    <row r="934" spans="1:20">
      <c r="A934" s="103">
        <v>44406</v>
      </c>
      <c r="B934" s="104" t="s">
        <v>276</v>
      </c>
      <c r="C934" s="102" t="s">
        <v>153</v>
      </c>
      <c r="D934" s="102" t="s">
        <v>163</v>
      </c>
      <c r="E934" s="102" t="s">
        <v>166</v>
      </c>
      <c r="F934" s="102">
        <v>24</v>
      </c>
      <c r="S934" s="102">
        <v>37.200000000000003</v>
      </c>
      <c r="T934" s="126">
        <f t="shared" si="106"/>
        <v>0.17366412213740462</v>
      </c>
    </row>
    <row r="935" spans="1:20">
      <c r="A935" s="103">
        <v>44406</v>
      </c>
      <c r="B935" s="104" t="s">
        <v>277</v>
      </c>
      <c r="C935" s="102" t="s">
        <v>153</v>
      </c>
      <c r="D935" s="102" t="s">
        <v>163</v>
      </c>
      <c r="E935" s="102" t="s">
        <v>166</v>
      </c>
      <c r="F935" s="102">
        <v>24</v>
      </c>
      <c r="S935" s="102">
        <v>36.6</v>
      </c>
      <c r="T935" s="126">
        <f t="shared" si="106"/>
        <v>0.16221374045801526</v>
      </c>
    </row>
    <row r="936" spans="1:20">
      <c r="A936" s="103">
        <v>44406</v>
      </c>
      <c r="B936" s="102" t="s">
        <v>274</v>
      </c>
      <c r="C936" s="102" t="s">
        <v>152</v>
      </c>
      <c r="D936" s="102" t="s">
        <v>163</v>
      </c>
      <c r="E936" s="102" t="s">
        <v>166</v>
      </c>
      <c r="F936" s="102">
        <v>24</v>
      </c>
    </row>
    <row r="937" spans="1:20">
      <c r="A937" s="103">
        <v>44406</v>
      </c>
      <c r="B937" s="102" t="s">
        <v>275</v>
      </c>
      <c r="C937" s="102" t="s">
        <v>152</v>
      </c>
      <c r="D937" s="102" t="s">
        <v>163</v>
      </c>
      <c r="E937" s="102" t="s">
        <v>166</v>
      </c>
      <c r="F937" s="102">
        <v>24</v>
      </c>
    </row>
    <row r="938" spans="1:20">
      <c r="A938" s="103">
        <v>44406</v>
      </c>
      <c r="B938" s="104" t="s">
        <v>264</v>
      </c>
      <c r="C938" s="102" t="s">
        <v>153</v>
      </c>
      <c r="D938" s="102" t="s">
        <v>162</v>
      </c>
      <c r="E938" s="102" t="s">
        <v>167</v>
      </c>
      <c r="F938" s="102">
        <v>24</v>
      </c>
      <c r="S938" s="102">
        <v>34.700000000000003</v>
      </c>
      <c r="T938" s="126">
        <f t="shared" ref="T938:T939" si="107">(S938-28.1)/52.4</f>
        <v>0.12595419847328249</v>
      </c>
    </row>
    <row r="939" spans="1:20">
      <c r="A939" s="103">
        <v>44406</v>
      </c>
      <c r="B939" s="104" t="s">
        <v>265</v>
      </c>
      <c r="C939" s="102" t="s">
        <v>153</v>
      </c>
      <c r="D939" s="102" t="s">
        <v>162</v>
      </c>
      <c r="E939" s="102" t="s">
        <v>167</v>
      </c>
      <c r="F939" s="102">
        <v>24</v>
      </c>
      <c r="S939" s="102">
        <v>40.4</v>
      </c>
      <c r="T939" s="126">
        <f t="shared" si="107"/>
        <v>0.23473282442748086</v>
      </c>
    </row>
    <row r="940" spans="1:20">
      <c r="A940" s="103">
        <v>44406</v>
      </c>
      <c r="B940" s="102" t="s">
        <v>262</v>
      </c>
      <c r="C940" s="102" t="s">
        <v>152</v>
      </c>
      <c r="D940" s="102" t="s">
        <v>162</v>
      </c>
      <c r="E940" s="102" t="s">
        <v>167</v>
      </c>
      <c r="F940" s="102">
        <v>24</v>
      </c>
    </row>
    <row r="941" spans="1:20">
      <c r="A941" s="103">
        <v>44406</v>
      </c>
      <c r="B941" s="102" t="s">
        <v>263</v>
      </c>
      <c r="C941" s="102" t="s">
        <v>152</v>
      </c>
      <c r="D941" s="102" t="s">
        <v>162</v>
      </c>
      <c r="E941" s="102" t="s">
        <v>167</v>
      </c>
      <c r="F941" s="102">
        <v>24</v>
      </c>
    </row>
    <row r="942" spans="1:20">
      <c r="A942" s="103">
        <v>44406</v>
      </c>
      <c r="B942" s="102" t="s">
        <v>268</v>
      </c>
      <c r="C942" s="102" t="s">
        <v>152</v>
      </c>
      <c r="D942" s="102" t="s">
        <v>162</v>
      </c>
      <c r="E942" s="102" t="s">
        <v>167</v>
      </c>
      <c r="F942" s="102">
        <v>24</v>
      </c>
    </row>
    <row r="943" spans="1:20">
      <c r="A943" s="103">
        <v>44406</v>
      </c>
      <c r="B943" s="102" t="s">
        <v>269</v>
      </c>
      <c r="C943" s="102" t="s">
        <v>152</v>
      </c>
      <c r="D943" s="102" t="s">
        <v>162</v>
      </c>
      <c r="E943" s="102" t="s">
        <v>167</v>
      </c>
      <c r="F943" s="102">
        <v>24</v>
      </c>
    </row>
    <row r="944" spans="1:20">
      <c r="A944" s="103">
        <v>44406</v>
      </c>
      <c r="B944" s="104" t="s">
        <v>266</v>
      </c>
      <c r="C944" s="102" t="s">
        <v>153</v>
      </c>
      <c r="D944" s="102" t="s">
        <v>162</v>
      </c>
      <c r="E944" s="102" t="s">
        <v>167</v>
      </c>
      <c r="F944" s="102">
        <v>24</v>
      </c>
      <c r="S944" s="102">
        <v>38.4</v>
      </c>
      <c r="T944" s="126">
        <f t="shared" ref="T944:T945" si="108">(S944-28.1)/52.4</f>
        <v>0.19656488549618314</v>
      </c>
    </row>
    <row r="945" spans="1:20">
      <c r="A945" s="103">
        <v>44406</v>
      </c>
      <c r="B945" s="104" t="s">
        <v>267</v>
      </c>
      <c r="C945" s="102" t="s">
        <v>153</v>
      </c>
      <c r="D945" s="102" t="s">
        <v>162</v>
      </c>
      <c r="E945" s="102" t="s">
        <v>167</v>
      </c>
      <c r="F945" s="102">
        <v>24</v>
      </c>
      <c r="S945" s="102">
        <v>38.1</v>
      </c>
      <c r="T945" s="126">
        <f t="shared" si="108"/>
        <v>0.19083969465648856</v>
      </c>
    </row>
    <row r="946" spans="1:20">
      <c r="A946" s="103">
        <v>44406</v>
      </c>
      <c r="B946" s="102" t="s">
        <v>256</v>
      </c>
      <c r="C946" s="102" t="s">
        <v>152</v>
      </c>
      <c r="D946" s="102" t="s">
        <v>161</v>
      </c>
      <c r="E946" s="102" t="s">
        <v>166</v>
      </c>
      <c r="F946" s="102">
        <v>24</v>
      </c>
    </row>
    <row r="947" spans="1:20">
      <c r="A947" s="103">
        <v>44406</v>
      </c>
      <c r="B947" s="102" t="s">
        <v>257</v>
      </c>
      <c r="C947" s="102" t="s">
        <v>152</v>
      </c>
      <c r="D947" s="102" t="s">
        <v>161</v>
      </c>
      <c r="E947" s="102" t="s">
        <v>166</v>
      </c>
      <c r="F947" s="102">
        <v>24</v>
      </c>
    </row>
    <row r="948" spans="1:20">
      <c r="A948" s="103">
        <v>44406</v>
      </c>
      <c r="B948" s="1" t="s">
        <v>254</v>
      </c>
      <c r="C948" s="102" t="s">
        <v>153</v>
      </c>
      <c r="D948" s="102" t="s">
        <v>161</v>
      </c>
      <c r="E948" s="102" t="s">
        <v>166</v>
      </c>
      <c r="F948" s="102">
        <v>24</v>
      </c>
      <c r="S948" s="102">
        <v>35.700000000000003</v>
      </c>
      <c r="T948" s="126">
        <f t="shared" ref="T948:T951" si="109">(S948-28.1)/52.4</f>
        <v>0.14503816793893132</v>
      </c>
    </row>
    <row r="949" spans="1:20">
      <c r="A949" s="103">
        <v>44406</v>
      </c>
      <c r="B949" s="1" t="s">
        <v>255</v>
      </c>
      <c r="C949" s="102" t="s">
        <v>153</v>
      </c>
      <c r="D949" s="102" t="s">
        <v>161</v>
      </c>
      <c r="E949" s="102" t="s">
        <v>166</v>
      </c>
      <c r="F949" s="102">
        <v>24</v>
      </c>
      <c r="S949" s="102">
        <v>46</v>
      </c>
      <c r="T949" s="126">
        <f t="shared" si="109"/>
        <v>0.34160305343511449</v>
      </c>
    </row>
    <row r="950" spans="1:20">
      <c r="A950" s="103">
        <v>44406</v>
      </c>
      <c r="B950" s="1" t="s">
        <v>260</v>
      </c>
      <c r="C950" s="102" t="s">
        <v>153</v>
      </c>
      <c r="D950" s="102" t="s">
        <v>161</v>
      </c>
      <c r="E950" s="102" t="s">
        <v>166</v>
      </c>
      <c r="F950" s="102">
        <v>24</v>
      </c>
      <c r="S950" s="102">
        <v>40.299999999999997</v>
      </c>
      <c r="T950" s="126">
        <f t="shared" si="109"/>
        <v>0.23282442748091595</v>
      </c>
    </row>
    <row r="951" spans="1:20">
      <c r="A951" s="103">
        <v>44406</v>
      </c>
      <c r="B951" s="1" t="s">
        <v>261</v>
      </c>
      <c r="C951" s="102" t="s">
        <v>153</v>
      </c>
      <c r="D951" s="102" t="s">
        <v>161</v>
      </c>
      <c r="E951" s="102" t="s">
        <v>166</v>
      </c>
      <c r="F951" s="102">
        <v>24</v>
      </c>
      <c r="S951" s="102">
        <v>32.4</v>
      </c>
      <c r="T951" s="126">
        <f t="shared" si="109"/>
        <v>8.2061068702290019E-2</v>
      </c>
    </row>
    <row r="952" spans="1:20">
      <c r="A952" s="103">
        <v>44406</v>
      </c>
      <c r="B952" s="102" t="s">
        <v>258</v>
      </c>
      <c r="C952" s="102" t="s">
        <v>152</v>
      </c>
      <c r="D952" s="102" t="s">
        <v>161</v>
      </c>
      <c r="E952" s="102" t="s">
        <v>166</v>
      </c>
      <c r="F952" s="102">
        <v>24</v>
      </c>
    </row>
    <row r="953" spans="1:20">
      <c r="A953" s="103">
        <v>44406</v>
      </c>
      <c r="B953" s="102" t="s">
        <v>259</v>
      </c>
      <c r="C953" s="102" t="s">
        <v>152</v>
      </c>
      <c r="D953" s="102" t="s">
        <v>161</v>
      </c>
      <c r="E953" s="102" t="s">
        <v>166</v>
      </c>
      <c r="F953" s="102">
        <v>24</v>
      </c>
    </row>
    <row r="954" spans="1:20">
      <c r="A954" s="103">
        <v>44406</v>
      </c>
      <c r="B954" s="104" t="s">
        <v>248</v>
      </c>
      <c r="C954" s="102" t="s">
        <v>153</v>
      </c>
      <c r="D954" s="102" t="s">
        <v>163</v>
      </c>
      <c r="E954" s="102" t="s">
        <v>167</v>
      </c>
      <c r="F954" s="102">
        <v>24</v>
      </c>
      <c r="S954" s="102">
        <v>31.1</v>
      </c>
      <c r="T954" s="126">
        <f t="shared" ref="T954:T955" si="110">(S954-28.1)/52.4</f>
        <v>5.7251908396946563E-2</v>
      </c>
    </row>
    <row r="955" spans="1:20">
      <c r="A955" s="103">
        <v>44406</v>
      </c>
      <c r="B955" s="104" t="s">
        <v>249</v>
      </c>
      <c r="C955" s="102" t="s">
        <v>153</v>
      </c>
      <c r="D955" s="102" t="s">
        <v>163</v>
      </c>
      <c r="E955" s="102" t="s">
        <v>167</v>
      </c>
      <c r="F955" s="102">
        <v>24</v>
      </c>
      <c r="S955" s="102">
        <v>34.4</v>
      </c>
      <c r="T955" s="126">
        <f t="shared" si="110"/>
        <v>0.12022900763358774</v>
      </c>
    </row>
    <row r="956" spans="1:20">
      <c r="A956" s="103">
        <v>44406</v>
      </c>
      <c r="B956" s="102" t="s">
        <v>246</v>
      </c>
      <c r="C956" s="102" t="s">
        <v>152</v>
      </c>
      <c r="D956" s="102" t="s">
        <v>163</v>
      </c>
      <c r="E956" s="102" t="s">
        <v>167</v>
      </c>
      <c r="F956" s="102">
        <v>24</v>
      </c>
    </row>
    <row r="957" spans="1:20">
      <c r="A957" s="103">
        <v>44406</v>
      </c>
      <c r="B957" s="102" t="s">
        <v>247</v>
      </c>
      <c r="C957" s="102" t="s">
        <v>152</v>
      </c>
      <c r="D957" s="102" t="s">
        <v>163</v>
      </c>
      <c r="E957" s="102" t="s">
        <v>167</v>
      </c>
      <c r="F957" s="102">
        <v>24</v>
      </c>
    </row>
    <row r="958" spans="1:20">
      <c r="A958" s="103">
        <v>44406</v>
      </c>
      <c r="B958" s="102" t="s">
        <v>252</v>
      </c>
      <c r="C958" s="102" t="s">
        <v>152</v>
      </c>
      <c r="D958" s="102" t="s">
        <v>163</v>
      </c>
      <c r="E958" s="102" t="s">
        <v>167</v>
      </c>
      <c r="F958" s="102">
        <v>24</v>
      </c>
    </row>
    <row r="959" spans="1:20">
      <c r="A959" s="103">
        <v>44406</v>
      </c>
      <c r="B959" s="102" t="s">
        <v>253</v>
      </c>
      <c r="C959" s="102" t="s">
        <v>152</v>
      </c>
      <c r="D959" s="102" t="s">
        <v>163</v>
      </c>
      <c r="E959" s="102" t="s">
        <v>167</v>
      </c>
      <c r="F959" s="102">
        <v>24</v>
      </c>
    </row>
    <row r="960" spans="1:20">
      <c r="A960" s="103">
        <v>44406</v>
      </c>
      <c r="B960" s="104" t="s">
        <v>250</v>
      </c>
      <c r="C960" s="102" t="s">
        <v>153</v>
      </c>
      <c r="D960" s="102" t="s">
        <v>163</v>
      </c>
      <c r="E960" s="102" t="s">
        <v>167</v>
      </c>
      <c r="F960" s="102">
        <v>24</v>
      </c>
      <c r="S960" s="102">
        <v>37.6</v>
      </c>
      <c r="T960" s="126">
        <f t="shared" ref="T960:T961" si="111">(S960-28.1)/52.4</f>
        <v>0.18129770992366412</v>
      </c>
    </row>
    <row r="961" spans="1:23">
      <c r="A961" s="103">
        <v>44406</v>
      </c>
      <c r="B961" s="104" t="s">
        <v>251</v>
      </c>
      <c r="C961" s="102" t="s">
        <v>153</v>
      </c>
      <c r="D961" s="102" t="s">
        <v>163</v>
      </c>
      <c r="E961" s="102" t="s">
        <v>167</v>
      </c>
      <c r="F961" s="102">
        <v>24</v>
      </c>
      <c r="S961" s="102">
        <v>37.9</v>
      </c>
      <c r="T961" s="126">
        <f t="shared" si="111"/>
        <v>0.18702290076335873</v>
      </c>
    </row>
    <row r="962" spans="1:23">
      <c r="A962" s="103">
        <v>44407</v>
      </c>
      <c r="B962" s="1" t="s">
        <v>222</v>
      </c>
      <c r="C962" s="102" t="s">
        <v>153</v>
      </c>
      <c r="D962" s="102" t="s">
        <v>161</v>
      </c>
      <c r="E962" s="102" t="s">
        <v>167</v>
      </c>
      <c r="F962" s="102">
        <v>25</v>
      </c>
      <c r="G962" s="102">
        <v>0</v>
      </c>
      <c r="H962" s="102">
        <v>1.66</v>
      </c>
      <c r="I962" s="102">
        <v>0</v>
      </c>
      <c r="J962" s="102">
        <v>0</v>
      </c>
      <c r="K962" s="102">
        <v>1.66</v>
      </c>
      <c r="M962" s="102">
        <v>6.83</v>
      </c>
      <c r="N962" s="102">
        <v>0.9</v>
      </c>
      <c r="V962" s="102"/>
      <c r="W962" s="102"/>
    </row>
    <row r="963" spans="1:23">
      <c r="A963" s="103">
        <v>44407</v>
      </c>
      <c r="B963" s="1" t="s">
        <v>223</v>
      </c>
      <c r="C963" s="102" t="s">
        <v>153</v>
      </c>
      <c r="D963" s="102" t="s">
        <v>161</v>
      </c>
      <c r="E963" s="102" t="s">
        <v>167</v>
      </c>
      <c r="F963" s="102">
        <v>25</v>
      </c>
      <c r="G963" s="102">
        <v>0</v>
      </c>
      <c r="H963" s="102">
        <v>1.66</v>
      </c>
      <c r="I963" s="102">
        <v>0</v>
      </c>
      <c r="J963" s="102">
        <v>0</v>
      </c>
      <c r="K963" s="102">
        <v>1.66</v>
      </c>
      <c r="M963" s="102">
        <v>6.83</v>
      </c>
      <c r="N963" s="102">
        <v>0.9</v>
      </c>
      <c r="V963" s="102"/>
      <c r="W963" s="102"/>
    </row>
    <row r="964" spans="1:23">
      <c r="A964" s="103">
        <v>44407</v>
      </c>
      <c r="B964" s="102" t="s">
        <v>224</v>
      </c>
      <c r="C964" s="102" t="s">
        <v>152</v>
      </c>
      <c r="D964" s="102" t="s">
        <v>161</v>
      </c>
      <c r="E964" s="102" t="s">
        <v>167</v>
      </c>
      <c r="F964" s="102">
        <v>25</v>
      </c>
      <c r="G964" s="102">
        <v>0</v>
      </c>
      <c r="H964" s="102">
        <v>1.66</v>
      </c>
      <c r="I964" s="102">
        <v>0</v>
      </c>
      <c r="J964" s="102">
        <v>0</v>
      </c>
      <c r="K964" s="102">
        <v>1.66</v>
      </c>
      <c r="M964" s="102">
        <v>6.83</v>
      </c>
      <c r="N964" s="102">
        <v>0.9</v>
      </c>
      <c r="V964" s="102"/>
      <c r="W964" s="102"/>
    </row>
    <row r="965" spans="1:23">
      <c r="A965" s="103">
        <v>44407</v>
      </c>
      <c r="B965" s="102" t="s">
        <v>225</v>
      </c>
      <c r="C965" s="102" t="s">
        <v>152</v>
      </c>
      <c r="D965" s="102" t="s">
        <v>161</v>
      </c>
      <c r="E965" s="102" t="s">
        <v>167</v>
      </c>
      <c r="F965" s="102">
        <v>25</v>
      </c>
      <c r="G965" s="102">
        <v>0</v>
      </c>
      <c r="H965" s="102">
        <v>1.66</v>
      </c>
      <c r="I965" s="102">
        <v>0</v>
      </c>
      <c r="J965" s="102">
        <v>0</v>
      </c>
      <c r="K965" s="102">
        <v>1.66</v>
      </c>
      <c r="M965" s="102">
        <v>6.83</v>
      </c>
      <c r="N965" s="102">
        <v>0.9</v>
      </c>
      <c r="V965" s="102"/>
      <c r="W965" s="102"/>
    </row>
    <row r="966" spans="1:23">
      <c r="A966" s="103">
        <v>44407</v>
      </c>
      <c r="B966" s="102" t="s">
        <v>226</v>
      </c>
      <c r="C966" s="102" t="s">
        <v>152</v>
      </c>
      <c r="D966" s="102" t="s">
        <v>161</v>
      </c>
      <c r="E966" s="102" t="s">
        <v>167</v>
      </c>
      <c r="F966" s="102">
        <v>25</v>
      </c>
      <c r="G966" s="102">
        <v>0</v>
      </c>
      <c r="H966" s="102">
        <v>2.21</v>
      </c>
      <c r="I966" s="102">
        <v>0</v>
      </c>
      <c r="J966" s="102">
        <v>0</v>
      </c>
      <c r="K966" s="102">
        <v>2.21</v>
      </c>
      <c r="M966" s="102">
        <v>7.3</v>
      </c>
      <c r="N966" s="102">
        <v>1.8</v>
      </c>
      <c r="V966" s="102"/>
      <c r="W966" s="102"/>
    </row>
    <row r="967" spans="1:23">
      <c r="A967" s="103">
        <v>44407</v>
      </c>
      <c r="B967" s="102" t="s">
        <v>227</v>
      </c>
      <c r="C967" s="102" t="s">
        <v>152</v>
      </c>
      <c r="D967" s="102" t="s">
        <v>161</v>
      </c>
      <c r="E967" s="102" t="s">
        <v>167</v>
      </c>
      <c r="F967" s="102">
        <v>25</v>
      </c>
      <c r="G967" s="102">
        <v>0</v>
      </c>
      <c r="H967" s="102">
        <v>2.21</v>
      </c>
      <c r="I967" s="102">
        <v>0</v>
      </c>
      <c r="J967" s="102">
        <v>0</v>
      </c>
      <c r="K967" s="102">
        <v>2.21</v>
      </c>
      <c r="M967" s="102">
        <v>7.3</v>
      </c>
      <c r="N967" s="102">
        <v>1.8</v>
      </c>
      <c r="V967" s="102"/>
      <c r="W967" s="102"/>
    </row>
    <row r="968" spans="1:23">
      <c r="A968" s="103">
        <v>44407</v>
      </c>
      <c r="B968" s="1" t="s">
        <v>228</v>
      </c>
      <c r="C968" s="102" t="s">
        <v>153</v>
      </c>
      <c r="D968" s="102" t="s">
        <v>161</v>
      </c>
      <c r="E968" s="102" t="s">
        <v>167</v>
      </c>
      <c r="F968" s="102">
        <v>25</v>
      </c>
      <c r="G968" s="102">
        <v>0</v>
      </c>
      <c r="H968" s="102">
        <v>2.21</v>
      </c>
      <c r="I968" s="102">
        <v>0</v>
      </c>
      <c r="J968" s="102">
        <v>0</v>
      </c>
      <c r="K968" s="102">
        <v>2.21</v>
      </c>
      <c r="M968" s="102">
        <v>7.3</v>
      </c>
      <c r="N968" s="102">
        <v>1.8</v>
      </c>
      <c r="V968" s="102"/>
      <c r="W968" s="102"/>
    </row>
    <row r="969" spans="1:23">
      <c r="A969" s="103">
        <v>44407</v>
      </c>
      <c r="B969" s="1" t="s">
        <v>229</v>
      </c>
      <c r="C969" s="102" t="s">
        <v>153</v>
      </c>
      <c r="D969" s="102" t="s">
        <v>161</v>
      </c>
      <c r="E969" s="102" t="s">
        <v>167</v>
      </c>
      <c r="F969" s="102">
        <v>25</v>
      </c>
      <c r="G969" s="102">
        <v>0</v>
      </c>
      <c r="H969" s="102">
        <v>2.21</v>
      </c>
      <c r="I969" s="102">
        <v>0</v>
      </c>
      <c r="J969" s="102">
        <v>0</v>
      </c>
      <c r="K969" s="102">
        <v>2.21</v>
      </c>
      <c r="M969" s="102">
        <v>7.3</v>
      </c>
      <c r="N969" s="102">
        <v>1.8</v>
      </c>
      <c r="V969" s="102"/>
      <c r="W969" s="102"/>
    </row>
    <row r="970" spans="1:23">
      <c r="A970" s="103">
        <v>44407</v>
      </c>
      <c r="B970" s="102" t="s">
        <v>230</v>
      </c>
      <c r="C970" s="102" t="s">
        <v>152</v>
      </c>
      <c r="D970" s="102" t="s">
        <v>162</v>
      </c>
      <c r="E970" s="102" t="s">
        <v>166</v>
      </c>
      <c r="F970" s="102">
        <v>25</v>
      </c>
      <c r="G970" s="102">
        <v>0</v>
      </c>
      <c r="H970" s="102">
        <v>2.2799999999999998</v>
      </c>
      <c r="I970" s="102">
        <v>0</v>
      </c>
      <c r="J970" s="102">
        <v>0</v>
      </c>
      <c r="K970" s="102">
        <v>2.2799999999999998</v>
      </c>
      <c r="M970" s="102">
        <v>7.73</v>
      </c>
      <c r="N970" s="102">
        <v>2.8</v>
      </c>
      <c r="V970" s="102"/>
      <c r="W970" s="102"/>
    </row>
    <row r="971" spans="1:23">
      <c r="A971" s="103">
        <v>44407</v>
      </c>
      <c r="B971" s="102" t="s">
        <v>231</v>
      </c>
      <c r="C971" s="102" t="s">
        <v>152</v>
      </c>
      <c r="D971" s="102" t="s">
        <v>162</v>
      </c>
      <c r="E971" s="102" t="s">
        <v>166</v>
      </c>
      <c r="F971" s="102">
        <v>25</v>
      </c>
      <c r="G971" s="102">
        <v>0</v>
      </c>
      <c r="H971" s="102">
        <v>2.2799999999999998</v>
      </c>
      <c r="I971" s="102">
        <v>0</v>
      </c>
      <c r="J971" s="102">
        <v>0</v>
      </c>
      <c r="K971" s="102">
        <v>2.2799999999999998</v>
      </c>
      <c r="M971" s="102">
        <v>7.73</v>
      </c>
      <c r="N971" s="102">
        <v>2.8</v>
      </c>
      <c r="V971" s="102"/>
      <c r="W971" s="102"/>
    </row>
    <row r="972" spans="1:23">
      <c r="A972" s="103">
        <v>44407</v>
      </c>
      <c r="B972" s="104" t="s">
        <v>232</v>
      </c>
      <c r="C972" s="102" t="s">
        <v>153</v>
      </c>
      <c r="D972" s="102" t="s">
        <v>162</v>
      </c>
      <c r="E972" s="102" t="s">
        <v>166</v>
      </c>
      <c r="F972" s="102">
        <v>25</v>
      </c>
      <c r="G972" s="102">
        <v>0</v>
      </c>
      <c r="H972" s="102">
        <v>2.2799999999999998</v>
      </c>
      <c r="I972" s="102">
        <v>0</v>
      </c>
      <c r="J972" s="102">
        <v>0</v>
      </c>
      <c r="K972" s="102">
        <v>2.2799999999999998</v>
      </c>
      <c r="M972" s="102">
        <v>7.73</v>
      </c>
      <c r="N972" s="102">
        <v>2.8</v>
      </c>
      <c r="V972" s="102"/>
      <c r="W972" s="102"/>
    </row>
    <row r="973" spans="1:23">
      <c r="A973" s="103">
        <v>44407</v>
      </c>
      <c r="B973" s="104" t="s">
        <v>233</v>
      </c>
      <c r="C973" s="102" t="s">
        <v>153</v>
      </c>
      <c r="D973" s="102" t="s">
        <v>162</v>
      </c>
      <c r="E973" s="102" t="s">
        <v>166</v>
      </c>
      <c r="F973" s="102">
        <v>25</v>
      </c>
      <c r="G973" s="102">
        <v>0</v>
      </c>
      <c r="H973" s="102">
        <v>2.2799999999999998</v>
      </c>
      <c r="I973" s="102">
        <v>0</v>
      </c>
      <c r="J973" s="102">
        <v>0</v>
      </c>
      <c r="K973" s="102">
        <v>2.2799999999999998</v>
      </c>
      <c r="M973" s="102">
        <v>7.73</v>
      </c>
      <c r="N973" s="102">
        <v>2.8</v>
      </c>
      <c r="V973" s="102"/>
      <c r="W973" s="102"/>
    </row>
    <row r="974" spans="1:23">
      <c r="A974" s="103">
        <v>44407</v>
      </c>
      <c r="B974" s="104" t="s">
        <v>234</v>
      </c>
      <c r="C974" s="102" t="s">
        <v>153</v>
      </c>
      <c r="D974" s="102" t="s">
        <v>162</v>
      </c>
      <c r="E974" s="102" t="s">
        <v>166</v>
      </c>
      <c r="F974" s="102">
        <v>25</v>
      </c>
      <c r="G974" s="102">
        <v>0</v>
      </c>
      <c r="H974" s="102">
        <v>2.2799999999999998</v>
      </c>
      <c r="I974" s="102">
        <v>0</v>
      </c>
      <c r="J974" s="102">
        <v>0</v>
      </c>
      <c r="K974" s="102">
        <v>2.2799999999999998</v>
      </c>
      <c r="M974" s="102">
        <v>7.73</v>
      </c>
      <c r="N974" s="102">
        <v>2.8</v>
      </c>
      <c r="V974" s="102"/>
      <c r="W974" s="102"/>
    </row>
    <row r="975" spans="1:23">
      <c r="A975" s="103">
        <v>44407</v>
      </c>
      <c r="B975" s="104" t="s">
        <v>235</v>
      </c>
      <c r="C975" s="102" t="s">
        <v>153</v>
      </c>
      <c r="D975" s="102" t="s">
        <v>162</v>
      </c>
      <c r="E975" s="102" t="s">
        <v>166</v>
      </c>
      <c r="F975" s="102">
        <v>25</v>
      </c>
      <c r="G975" s="102">
        <v>0</v>
      </c>
      <c r="H975" s="102">
        <v>2.2799999999999998</v>
      </c>
      <c r="I975" s="102">
        <v>0</v>
      </c>
      <c r="J975" s="102">
        <v>0</v>
      </c>
      <c r="K975" s="102">
        <v>2.2799999999999998</v>
      </c>
      <c r="M975" s="102">
        <v>7.73</v>
      </c>
      <c r="N975" s="102">
        <v>2.8</v>
      </c>
      <c r="V975" s="102"/>
      <c r="W975" s="102"/>
    </row>
    <row r="976" spans="1:23">
      <c r="A976" s="103">
        <v>44407</v>
      </c>
      <c r="B976" s="102" t="s">
        <v>236</v>
      </c>
      <c r="C976" s="102" t="s">
        <v>152</v>
      </c>
      <c r="D976" s="102" t="s">
        <v>162</v>
      </c>
      <c r="E976" s="102" t="s">
        <v>166</v>
      </c>
      <c r="F976" s="102">
        <v>25</v>
      </c>
      <c r="G976" s="102">
        <v>0</v>
      </c>
      <c r="H976" s="102">
        <v>2.2799999999999998</v>
      </c>
      <c r="I976" s="102">
        <v>0</v>
      </c>
      <c r="J976" s="102">
        <v>0</v>
      </c>
      <c r="K976" s="102">
        <v>2.2799999999999998</v>
      </c>
      <c r="M976" s="102">
        <v>7.73</v>
      </c>
      <c r="N976" s="102">
        <v>2.8</v>
      </c>
      <c r="V976" s="102"/>
      <c r="W976" s="102"/>
    </row>
    <row r="977" spans="1:23">
      <c r="A977" s="103">
        <v>44407</v>
      </c>
      <c r="B977" s="102" t="s">
        <v>237</v>
      </c>
      <c r="C977" s="102" t="s">
        <v>152</v>
      </c>
      <c r="D977" s="102" t="s">
        <v>162</v>
      </c>
      <c r="E977" s="102" t="s">
        <v>166</v>
      </c>
      <c r="F977" s="102">
        <v>25</v>
      </c>
      <c r="G977" s="102">
        <v>0</v>
      </c>
      <c r="H977" s="102">
        <v>2.2799999999999998</v>
      </c>
      <c r="I977" s="102">
        <v>0</v>
      </c>
      <c r="J977" s="102">
        <v>0</v>
      </c>
      <c r="K977" s="102">
        <v>2.2799999999999998</v>
      </c>
      <c r="M977" s="102">
        <v>7.73</v>
      </c>
      <c r="N977" s="102">
        <v>2.8</v>
      </c>
      <c r="V977" s="102"/>
      <c r="W977" s="102"/>
    </row>
    <row r="978" spans="1:23">
      <c r="A978" s="103">
        <v>44407</v>
      </c>
      <c r="B978" s="104" t="s">
        <v>238</v>
      </c>
      <c r="C978" s="102" t="s">
        <v>153</v>
      </c>
      <c r="D978" s="102" t="s">
        <v>163</v>
      </c>
      <c r="E978" s="102" t="s">
        <v>167</v>
      </c>
      <c r="F978" s="102">
        <v>25</v>
      </c>
      <c r="G978" s="102">
        <v>0</v>
      </c>
      <c r="H978" s="102">
        <v>2.14</v>
      </c>
      <c r="I978" s="102">
        <v>0</v>
      </c>
      <c r="J978" s="102">
        <v>0</v>
      </c>
      <c r="K978" s="102">
        <v>2.14</v>
      </c>
      <c r="M978" s="102">
        <v>7.65</v>
      </c>
      <c r="N978" s="102">
        <v>2.9</v>
      </c>
      <c r="V978" s="102"/>
      <c r="W978" s="102"/>
    </row>
    <row r="979" spans="1:23">
      <c r="A979" s="103">
        <v>44407</v>
      </c>
      <c r="B979" s="104" t="s">
        <v>239</v>
      </c>
      <c r="C979" s="102" t="s">
        <v>153</v>
      </c>
      <c r="D979" s="102" t="s">
        <v>163</v>
      </c>
      <c r="E979" s="102" t="s">
        <v>167</v>
      </c>
      <c r="F979" s="102">
        <v>25</v>
      </c>
      <c r="G979" s="102">
        <v>0</v>
      </c>
      <c r="H979" s="102">
        <v>2.14</v>
      </c>
      <c r="I979" s="102">
        <v>0</v>
      </c>
      <c r="J979" s="102">
        <v>0</v>
      </c>
      <c r="K979" s="102">
        <v>2.14</v>
      </c>
      <c r="M979" s="102">
        <v>7.65</v>
      </c>
      <c r="N979" s="102">
        <v>2.9</v>
      </c>
      <c r="V979" s="102"/>
      <c r="W979" s="102"/>
    </row>
    <row r="980" spans="1:23">
      <c r="A980" s="103">
        <v>44407</v>
      </c>
      <c r="B980" s="102" t="s">
        <v>240</v>
      </c>
      <c r="C980" s="102" t="s">
        <v>152</v>
      </c>
      <c r="D980" s="102" t="s">
        <v>163</v>
      </c>
      <c r="E980" s="102" t="s">
        <v>167</v>
      </c>
      <c r="F980" s="102">
        <v>25</v>
      </c>
      <c r="G980" s="102">
        <v>0</v>
      </c>
      <c r="H980" s="102">
        <v>2.14</v>
      </c>
      <c r="I980" s="102">
        <v>0</v>
      </c>
      <c r="J980" s="102">
        <v>0</v>
      </c>
      <c r="K980" s="102">
        <v>2.14</v>
      </c>
      <c r="M980" s="102">
        <v>7.65</v>
      </c>
      <c r="N980" s="102">
        <v>2.9</v>
      </c>
      <c r="V980" s="102"/>
      <c r="W980" s="102"/>
    </row>
    <row r="981" spans="1:23">
      <c r="A981" s="103">
        <v>44407</v>
      </c>
      <c r="B981" s="102" t="s">
        <v>241</v>
      </c>
      <c r="C981" s="102" t="s">
        <v>152</v>
      </c>
      <c r="D981" s="102" t="s">
        <v>163</v>
      </c>
      <c r="E981" s="102" t="s">
        <v>167</v>
      </c>
      <c r="F981" s="102">
        <v>25</v>
      </c>
      <c r="G981" s="102">
        <v>0</v>
      </c>
      <c r="H981" s="102">
        <v>2.14</v>
      </c>
      <c r="I981" s="102">
        <v>0</v>
      </c>
      <c r="J981" s="102">
        <v>0</v>
      </c>
      <c r="K981" s="102">
        <v>2.14</v>
      </c>
      <c r="M981" s="102">
        <v>7.65</v>
      </c>
      <c r="N981" s="102">
        <v>2.9</v>
      </c>
      <c r="V981" s="102"/>
      <c r="W981" s="102"/>
    </row>
    <row r="982" spans="1:23">
      <c r="A982" s="103">
        <v>44407</v>
      </c>
      <c r="B982" s="102" t="s">
        <v>242</v>
      </c>
      <c r="C982" s="102" t="s">
        <v>152</v>
      </c>
      <c r="D982" s="102" t="s">
        <v>163</v>
      </c>
      <c r="E982" s="102" t="s">
        <v>167</v>
      </c>
      <c r="F982" s="102">
        <v>25</v>
      </c>
      <c r="G982" s="102">
        <v>0</v>
      </c>
      <c r="H982" s="102">
        <v>2.2799999999999998</v>
      </c>
      <c r="I982" s="102">
        <v>0</v>
      </c>
      <c r="J982" s="102">
        <v>0</v>
      </c>
      <c r="K982" s="102">
        <v>2.2799999999999998</v>
      </c>
      <c r="M982" s="102">
        <v>7.4</v>
      </c>
      <c r="N982" s="102">
        <v>2.1</v>
      </c>
      <c r="V982" s="102"/>
      <c r="W982" s="102"/>
    </row>
    <row r="983" spans="1:23">
      <c r="A983" s="103">
        <v>44407</v>
      </c>
      <c r="B983" s="102" t="s">
        <v>243</v>
      </c>
      <c r="C983" s="102" t="s">
        <v>152</v>
      </c>
      <c r="D983" s="102" t="s">
        <v>163</v>
      </c>
      <c r="E983" s="102" t="s">
        <v>167</v>
      </c>
      <c r="F983" s="102">
        <v>25</v>
      </c>
      <c r="G983" s="102">
        <v>0</v>
      </c>
      <c r="H983" s="102">
        <v>2.2799999999999998</v>
      </c>
      <c r="I983" s="102">
        <v>0</v>
      </c>
      <c r="J983" s="102">
        <v>0</v>
      </c>
      <c r="K983" s="102">
        <v>2.2799999999999998</v>
      </c>
      <c r="M983" s="102">
        <v>7.4</v>
      </c>
      <c r="N983" s="102">
        <v>2.1</v>
      </c>
      <c r="V983" s="102"/>
      <c r="W983" s="102"/>
    </row>
    <row r="984" spans="1:23">
      <c r="A984" s="103">
        <v>44407</v>
      </c>
      <c r="B984" s="104" t="s">
        <v>244</v>
      </c>
      <c r="C984" s="102" t="s">
        <v>153</v>
      </c>
      <c r="D984" s="102" t="s">
        <v>163</v>
      </c>
      <c r="E984" s="102" t="s">
        <v>167</v>
      </c>
      <c r="F984" s="102">
        <v>25</v>
      </c>
      <c r="G984" s="102">
        <v>0</v>
      </c>
      <c r="H984" s="102">
        <v>2.2799999999999998</v>
      </c>
      <c r="I984" s="102">
        <v>0</v>
      </c>
      <c r="J984" s="102">
        <v>0</v>
      </c>
      <c r="K984" s="102">
        <v>2.2799999999999998</v>
      </c>
      <c r="M984" s="102">
        <v>7.4</v>
      </c>
      <c r="N984" s="102">
        <v>2.1</v>
      </c>
      <c r="V984" s="102"/>
      <c r="W984" s="102"/>
    </row>
    <row r="985" spans="1:23">
      <c r="A985" s="103">
        <v>44407</v>
      </c>
      <c r="B985" s="104" t="s">
        <v>245</v>
      </c>
      <c r="C985" s="102" t="s">
        <v>153</v>
      </c>
      <c r="D985" s="102" t="s">
        <v>163</v>
      </c>
      <c r="E985" s="102" t="s">
        <v>167</v>
      </c>
      <c r="F985" s="102">
        <v>25</v>
      </c>
      <c r="G985" s="102">
        <v>0</v>
      </c>
      <c r="H985" s="102">
        <v>2.2799999999999998</v>
      </c>
      <c r="I985" s="102">
        <v>0</v>
      </c>
      <c r="J985" s="102">
        <v>0</v>
      </c>
      <c r="K985" s="102">
        <v>2.2799999999999998</v>
      </c>
      <c r="M985" s="102">
        <v>7.4</v>
      </c>
      <c r="N985" s="102">
        <v>2.1</v>
      </c>
      <c r="V985" s="102"/>
      <c r="W985" s="102"/>
    </row>
    <row r="986" spans="1:23">
      <c r="A986" s="103">
        <v>44407</v>
      </c>
      <c r="B986" s="102" t="s">
        <v>197</v>
      </c>
      <c r="C986" s="102" t="s">
        <v>152</v>
      </c>
      <c r="D986" s="102" t="s">
        <v>161</v>
      </c>
      <c r="E986" s="102" t="s">
        <v>166</v>
      </c>
      <c r="F986" s="102">
        <v>25</v>
      </c>
      <c r="G986" s="102">
        <v>0</v>
      </c>
      <c r="H986" s="102">
        <v>1.92</v>
      </c>
      <c r="I986" s="102">
        <v>0</v>
      </c>
      <c r="J986" s="102">
        <v>0</v>
      </c>
      <c r="K986" s="102">
        <v>1.92</v>
      </c>
      <c r="M986" s="102">
        <v>6.62</v>
      </c>
      <c r="N986" s="102">
        <v>1.2</v>
      </c>
      <c r="V986" s="102"/>
      <c r="W986" s="102"/>
    </row>
    <row r="987" spans="1:23">
      <c r="A987" s="103">
        <v>44407</v>
      </c>
      <c r="B987" s="102" t="s">
        <v>198</v>
      </c>
      <c r="C987" s="102" t="s">
        <v>152</v>
      </c>
      <c r="D987" s="102" t="s">
        <v>161</v>
      </c>
      <c r="E987" s="102" t="s">
        <v>166</v>
      </c>
      <c r="F987" s="102">
        <v>25</v>
      </c>
      <c r="G987" s="102">
        <v>0</v>
      </c>
      <c r="H987" s="102">
        <v>1.92</v>
      </c>
      <c r="I987" s="102">
        <v>0</v>
      </c>
      <c r="J987" s="102">
        <v>0</v>
      </c>
      <c r="K987" s="102">
        <v>1.92</v>
      </c>
      <c r="M987" s="102">
        <v>6.62</v>
      </c>
      <c r="N987" s="102">
        <v>1.2</v>
      </c>
      <c r="V987" s="102"/>
      <c r="W987" s="102"/>
    </row>
    <row r="988" spans="1:23">
      <c r="A988" s="103">
        <v>44407</v>
      </c>
      <c r="B988" s="1" t="s">
        <v>199</v>
      </c>
      <c r="C988" s="102" t="s">
        <v>153</v>
      </c>
      <c r="D988" s="102" t="s">
        <v>161</v>
      </c>
      <c r="E988" s="102" t="s">
        <v>166</v>
      </c>
      <c r="F988" s="102">
        <v>25</v>
      </c>
      <c r="G988" s="102">
        <v>0</v>
      </c>
      <c r="H988" s="102">
        <v>1.92</v>
      </c>
      <c r="I988" s="102">
        <v>0</v>
      </c>
      <c r="J988" s="102">
        <v>0</v>
      </c>
      <c r="K988" s="102">
        <v>1.92</v>
      </c>
      <c r="M988" s="102">
        <v>6.62</v>
      </c>
      <c r="N988" s="102">
        <v>1.2</v>
      </c>
      <c r="V988" s="102"/>
      <c r="W988" s="102"/>
    </row>
    <row r="989" spans="1:23">
      <c r="A989" s="103">
        <v>44407</v>
      </c>
      <c r="B989" s="1" t="s">
        <v>200</v>
      </c>
      <c r="C989" s="102" t="s">
        <v>153</v>
      </c>
      <c r="D989" s="102" t="s">
        <v>161</v>
      </c>
      <c r="E989" s="102" t="s">
        <v>166</v>
      </c>
      <c r="F989" s="102">
        <v>25</v>
      </c>
      <c r="G989" s="102">
        <v>0</v>
      </c>
      <c r="H989" s="102">
        <v>1.92</v>
      </c>
      <c r="I989" s="102">
        <v>0</v>
      </c>
      <c r="J989" s="102">
        <v>0</v>
      </c>
      <c r="K989" s="102">
        <v>1.92</v>
      </c>
      <c r="M989" s="102">
        <v>6.62</v>
      </c>
      <c r="N989" s="102">
        <v>1.2</v>
      </c>
      <c r="V989" s="102"/>
      <c r="W989" s="102"/>
    </row>
    <row r="990" spans="1:23">
      <c r="A990" s="103">
        <v>44407</v>
      </c>
      <c r="B990" s="1" t="s">
        <v>201</v>
      </c>
      <c r="C990" s="102" t="s">
        <v>153</v>
      </c>
      <c r="D990" s="102" t="s">
        <v>161</v>
      </c>
      <c r="E990" s="102" t="s">
        <v>166</v>
      </c>
      <c r="F990" s="102">
        <v>25</v>
      </c>
      <c r="G990" s="102">
        <v>0</v>
      </c>
      <c r="H990" s="102">
        <v>1.92</v>
      </c>
      <c r="I990" s="102">
        <v>0</v>
      </c>
      <c r="J990" s="102">
        <v>0</v>
      </c>
      <c r="K990" s="102">
        <v>1.92</v>
      </c>
      <c r="M990" s="102">
        <v>6.62</v>
      </c>
      <c r="N990" s="102">
        <v>1.2</v>
      </c>
      <c r="V990" s="102"/>
      <c r="W990" s="102"/>
    </row>
    <row r="991" spans="1:23">
      <c r="A991" s="103">
        <v>44407</v>
      </c>
      <c r="B991" s="1" t="s">
        <v>202</v>
      </c>
      <c r="C991" s="102" t="s">
        <v>153</v>
      </c>
      <c r="D991" s="102" t="s">
        <v>161</v>
      </c>
      <c r="E991" s="102" t="s">
        <v>166</v>
      </c>
      <c r="F991" s="102">
        <v>25</v>
      </c>
      <c r="G991" s="102">
        <v>0</v>
      </c>
      <c r="H991" s="102">
        <v>1.92</v>
      </c>
      <c r="I991" s="102">
        <v>0</v>
      </c>
      <c r="J991" s="102">
        <v>0</v>
      </c>
      <c r="K991" s="102">
        <v>1.92</v>
      </c>
      <c r="M991" s="102">
        <v>6.62</v>
      </c>
      <c r="N991" s="102">
        <v>1.2</v>
      </c>
      <c r="V991" s="102"/>
      <c r="W991" s="102"/>
    </row>
    <row r="992" spans="1:23">
      <c r="A992" s="103">
        <v>44407</v>
      </c>
      <c r="B992" s="102" t="s">
        <v>203</v>
      </c>
      <c r="C992" s="102" t="s">
        <v>152</v>
      </c>
      <c r="D992" s="102" t="s">
        <v>161</v>
      </c>
      <c r="E992" s="102" t="s">
        <v>166</v>
      </c>
      <c r="F992" s="102">
        <v>25</v>
      </c>
      <c r="G992" s="102">
        <v>0</v>
      </c>
      <c r="H992" s="102">
        <v>1.92</v>
      </c>
      <c r="I992" s="102">
        <v>0</v>
      </c>
      <c r="J992" s="102">
        <v>0</v>
      </c>
      <c r="K992" s="102">
        <v>1.92</v>
      </c>
      <c r="M992" s="102">
        <v>6.62</v>
      </c>
      <c r="N992" s="102">
        <v>1.2</v>
      </c>
      <c r="V992" s="102"/>
      <c r="W992" s="102"/>
    </row>
    <row r="993" spans="1:23">
      <c r="A993" s="103">
        <v>44407</v>
      </c>
      <c r="B993" s="102" t="s">
        <v>204</v>
      </c>
      <c r="C993" s="102" t="s">
        <v>152</v>
      </c>
      <c r="D993" s="102" t="s">
        <v>161</v>
      </c>
      <c r="E993" s="102" t="s">
        <v>166</v>
      </c>
      <c r="F993" s="102">
        <v>25</v>
      </c>
      <c r="G993" s="102">
        <v>0</v>
      </c>
      <c r="H993" s="102">
        <v>1.92</v>
      </c>
      <c r="I993" s="102">
        <v>0</v>
      </c>
      <c r="J993" s="102">
        <v>0</v>
      </c>
      <c r="K993" s="102">
        <v>1.92</v>
      </c>
      <c r="M993" s="102">
        <v>6.62</v>
      </c>
      <c r="N993" s="102">
        <v>1.2</v>
      </c>
      <c r="V993" s="102"/>
      <c r="W993" s="102"/>
    </row>
    <row r="994" spans="1:23">
      <c r="A994" s="103">
        <v>44407</v>
      </c>
      <c r="B994" s="104" t="s">
        <v>205</v>
      </c>
      <c r="C994" s="102" t="s">
        <v>153</v>
      </c>
      <c r="D994" s="102" t="s">
        <v>162</v>
      </c>
      <c r="E994" s="102" t="s">
        <v>167</v>
      </c>
      <c r="F994" s="102">
        <v>25</v>
      </c>
      <c r="G994" s="102">
        <v>0</v>
      </c>
      <c r="H994" s="102">
        <v>2.1</v>
      </c>
      <c r="I994" s="102">
        <v>0</v>
      </c>
      <c r="J994" s="102">
        <v>0</v>
      </c>
      <c r="K994" s="102">
        <v>2.1</v>
      </c>
      <c r="M994" s="102">
        <v>7.15</v>
      </c>
      <c r="N994" s="102">
        <v>1</v>
      </c>
      <c r="V994" s="102"/>
      <c r="W994" s="102"/>
    </row>
    <row r="995" spans="1:23">
      <c r="A995" s="103">
        <v>44407</v>
      </c>
      <c r="B995" s="104" t="s">
        <v>206</v>
      </c>
      <c r="C995" s="102" t="s">
        <v>153</v>
      </c>
      <c r="D995" s="102" t="s">
        <v>162</v>
      </c>
      <c r="E995" s="102" t="s">
        <v>167</v>
      </c>
      <c r="F995" s="102">
        <v>25</v>
      </c>
      <c r="G995" s="102">
        <v>0</v>
      </c>
      <c r="H995" s="102">
        <v>2.1</v>
      </c>
      <c r="I995" s="102">
        <v>0</v>
      </c>
      <c r="J995" s="102">
        <v>0</v>
      </c>
      <c r="K995" s="102">
        <v>2.1</v>
      </c>
      <c r="M995" s="102">
        <v>7.15</v>
      </c>
      <c r="N995" s="102">
        <v>1</v>
      </c>
      <c r="V995" s="102"/>
      <c r="W995" s="102"/>
    </row>
    <row r="996" spans="1:23">
      <c r="A996" s="103">
        <v>44407</v>
      </c>
      <c r="B996" s="102" t="s">
        <v>207</v>
      </c>
      <c r="C996" s="102" t="s">
        <v>152</v>
      </c>
      <c r="D996" s="102" t="s">
        <v>162</v>
      </c>
      <c r="E996" s="102" t="s">
        <v>167</v>
      </c>
      <c r="F996" s="102">
        <v>25</v>
      </c>
      <c r="G996" s="102">
        <v>0</v>
      </c>
      <c r="H996" s="102">
        <v>2.1</v>
      </c>
      <c r="I996" s="102">
        <v>0</v>
      </c>
      <c r="J996" s="102">
        <v>0</v>
      </c>
      <c r="K996" s="102">
        <v>2.1</v>
      </c>
      <c r="M996" s="102">
        <v>7.15</v>
      </c>
      <c r="N996" s="102">
        <v>1</v>
      </c>
      <c r="V996" s="102"/>
      <c r="W996" s="102"/>
    </row>
    <row r="997" spans="1:23">
      <c r="A997" s="103">
        <v>44407</v>
      </c>
      <c r="B997" s="102" t="s">
        <v>208</v>
      </c>
      <c r="C997" s="102" t="s">
        <v>152</v>
      </c>
      <c r="D997" s="102" t="s">
        <v>162</v>
      </c>
      <c r="E997" s="102" t="s">
        <v>167</v>
      </c>
      <c r="F997" s="102">
        <v>25</v>
      </c>
      <c r="G997" s="102">
        <v>0</v>
      </c>
      <c r="H997" s="102">
        <v>2.1</v>
      </c>
      <c r="I997" s="102">
        <v>0</v>
      </c>
      <c r="J997" s="102">
        <v>0</v>
      </c>
      <c r="K997" s="102">
        <v>2.1</v>
      </c>
      <c r="M997" s="102">
        <v>7.15</v>
      </c>
      <c r="N997" s="102">
        <v>1</v>
      </c>
      <c r="V997" s="102"/>
      <c r="W997" s="102"/>
    </row>
    <row r="998" spans="1:23">
      <c r="A998" s="103">
        <v>44407</v>
      </c>
      <c r="B998" s="102" t="s">
        <v>209</v>
      </c>
      <c r="C998" s="102" t="s">
        <v>152</v>
      </c>
      <c r="D998" s="102" t="s">
        <v>162</v>
      </c>
      <c r="E998" s="102" t="s">
        <v>167</v>
      </c>
      <c r="F998" s="102">
        <v>25</v>
      </c>
      <c r="G998" s="102">
        <v>0</v>
      </c>
      <c r="H998" s="102">
        <v>2</v>
      </c>
      <c r="I998" s="102">
        <v>0</v>
      </c>
      <c r="J998" s="102">
        <v>0</v>
      </c>
      <c r="K998" s="102">
        <v>2</v>
      </c>
      <c r="M998" s="102">
        <v>7.37</v>
      </c>
      <c r="N998" s="102">
        <v>1.3</v>
      </c>
      <c r="V998" s="102"/>
      <c r="W998" s="102"/>
    </row>
    <row r="999" spans="1:23">
      <c r="A999" s="103">
        <v>44407</v>
      </c>
      <c r="B999" s="102" t="s">
        <v>210</v>
      </c>
      <c r="C999" s="102" t="s">
        <v>152</v>
      </c>
      <c r="D999" s="102" t="s">
        <v>162</v>
      </c>
      <c r="E999" s="102" t="s">
        <v>167</v>
      </c>
      <c r="F999" s="102">
        <v>25</v>
      </c>
      <c r="G999" s="102">
        <v>0</v>
      </c>
      <c r="H999" s="102">
        <v>2</v>
      </c>
      <c r="I999" s="102">
        <v>0</v>
      </c>
      <c r="J999" s="102">
        <v>0</v>
      </c>
      <c r="K999" s="102">
        <v>2</v>
      </c>
      <c r="M999" s="102">
        <v>7.37</v>
      </c>
      <c r="N999" s="102">
        <v>1.3</v>
      </c>
      <c r="V999" s="102"/>
      <c r="W999" s="102"/>
    </row>
    <row r="1000" spans="1:23">
      <c r="A1000" s="103">
        <v>44407</v>
      </c>
      <c r="B1000" s="104" t="s">
        <v>211</v>
      </c>
      <c r="C1000" s="102" t="s">
        <v>153</v>
      </c>
      <c r="D1000" s="102" t="s">
        <v>162</v>
      </c>
      <c r="E1000" s="102" t="s">
        <v>167</v>
      </c>
      <c r="F1000" s="102">
        <v>25</v>
      </c>
      <c r="G1000" s="102">
        <v>0</v>
      </c>
      <c r="H1000" s="102">
        <v>2</v>
      </c>
      <c r="I1000" s="102">
        <v>0</v>
      </c>
      <c r="J1000" s="102">
        <v>0</v>
      </c>
      <c r="K1000" s="102">
        <v>2</v>
      </c>
      <c r="M1000" s="102">
        <v>7.37</v>
      </c>
      <c r="N1000" s="102">
        <v>1.3</v>
      </c>
      <c r="V1000" s="102"/>
      <c r="W1000" s="102"/>
    </row>
    <row r="1001" spans="1:23">
      <c r="A1001" s="103">
        <v>44407</v>
      </c>
      <c r="B1001" s="104" t="s">
        <v>212</v>
      </c>
      <c r="C1001" s="102" t="s">
        <v>153</v>
      </c>
      <c r="D1001" s="102" t="s">
        <v>162</v>
      </c>
      <c r="E1001" s="102" t="s">
        <v>167</v>
      </c>
      <c r="F1001" s="102">
        <v>25</v>
      </c>
      <c r="G1001" s="102">
        <v>0</v>
      </c>
      <c r="H1001" s="102">
        <v>2</v>
      </c>
      <c r="I1001" s="102">
        <v>0</v>
      </c>
      <c r="J1001" s="102">
        <v>0</v>
      </c>
      <c r="K1001" s="102">
        <v>2</v>
      </c>
      <c r="M1001" s="102">
        <v>7.37</v>
      </c>
      <c r="N1001" s="102">
        <v>1.3</v>
      </c>
      <c r="V1001" s="102"/>
      <c r="W1001" s="102"/>
    </row>
    <row r="1002" spans="1:23">
      <c r="A1002" s="103">
        <v>44407</v>
      </c>
      <c r="B1002" s="102" t="s">
        <v>213</v>
      </c>
      <c r="C1002" s="102" t="s">
        <v>152</v>
      </c>
      <c r="D1002" s="102" t="s">
        <v>163</v>
      </c>
      <c r="E1002" s="102" t="s">
        <v>166</v>
      </c>
      <c r="F1002" s="102">
        <v>25</v>
      </c>
      <c r="G1002" s="102">
        <v>0</v>
      </c>
      <c r="H1002" s="102">
        <v>2.15</v>
      </c>
      <c r="I1002" s="102">
        <v>0</v>
      </c>
      <c r="J1002" s="102">
        <v>0</v>
      </c>
      <c r="K1002" s="102">
        <v>2.15</v>
      </c>
      <c r="M1002" s="102">
        <v>7.14</v>
      </c>
      <c r="N1002" s="102">
        <v>1.5</v>
      </c>
      <c r="V1002" s="102"/>
      <c r="W1002" s="102"/>
    </row>
    <row r="1003" spans="1:23">
      <c r="A1003" s="103">
        <v>44407</v>
      </c>
      <c r="B1003" s="102" t="s">
        <v>214</v>
      </c>
      <c r="C1003" s="102" t="s">
        <v>152</v>
      </c>
      <c r="D1003" s="102" t="s">
        <v>163</v>
      </c>
      <c r="E1003" s="102" t="s">
        <v>166</v>
      </c>
      <c r="F1003" s="102">
        <v>25</v>
      </c>
      <c r="G1003" s="102">
        <v>0</v>
      </c>
      <c r="H1003" s="102">
        <v>2.15</v>
      </c>
      <c r="I1003" s="102">
        <v>0</v>
      </c>
      <c r="J1003" s="102">
        <v>0</v>
      </c>
      <c r="K1003" s="102">
        <v>2.15</v>
      </c>
      <c r="M1003" s="102">
        <v>7.14</v>
      </c>
      <c r="N1003" s="102">
        <v>1.5</v>
      </c>
      <c r="V1003" s="102"/>
      <c r="W1003" s="102"/>
    </row>
    <row r="1004" spans="1:23">
      <c r="A1004" s="103">
        <v>44407</v>
      </c>
      <c r="B1004" s="104" t="s">
        <v>215</v>
      </c>
      <c r="C1004" s="102" t="s">
        <v>153</v>
      </c>
      <c r="D1004" s="102" t="s">
        <v>163</v>
      </c>
      <c r="E1004" s="102" t="s">
        <v>166</v>
      </c>
      <c r="F1004" s="102">
        <v>25</v>
      </c>
      <c r="G1004" s="102">
        <v>0</v>
      </c>
      <c r="H1004" s="102">
        <v>2.15</v>
      </c>
      <c r="I1004" s="102">
        <v>0</v>
      </c>
      <c r="J1004" s="102">
        <v>0</v>
      </c>
      <c r="K1004" s="102">
        <v>2.15</v>
      </c>
      <c r="M1004" s="102">
        <v>7.14</v>
      </c>
      <c r="N1004" s="102">
        <v>1.5</v>
      </c>
      <c r="V1004" s="102"/>
      <c r="W1004" s="102"/>
    </row>
    <row r="1005" spans="1:23">
      <c r="A1005" s="103">
        <v>44407</v>
      </c>
      <c r="B1005" s="104" t="s">
        <v>216</v>
      </c>
      <c r="C1005" s="102" t="s">
        <v>153</v>
      </c>
      <c r="D1005" s="102" t="s">
        <v>163</v>
      </c>
      <c r="E1005" s="102" t="s">
        <v>166</v>
      </c>
      <c r="F1005" s="102">
        <v>25</v>
      </c>
      <c r="G1005" s="102">
        <v>0</v>
      </c>
      <c r="H1005" s="102">
        <v>2.15</v>
      </c>
      <c r="I1005" s="102">
        <v>0</v>
      </c>
      <c r="J1005" s="102">
        <v>0</v>
      </c>
      <c r="K1005" s="102">
        <v>2.15</v>
      </c>
      <c r="M1005" s="102">
        <v>7.14</v>
      </c>
      <c r="N1005" s="102">
        <v>1.5</v>
      </c>
      <c r="V1005" s="102"/>
      <c r="W1005" s="102"/>
    </row>
    <row r="1006" spans="1:23">
      <c r="A1006" s="103">
        <v>44407</v>
      </c>
      <c r="B1006" s="104" t="s">
        <v>217</v>
      </c>
      <c r="C1006" s="102" t="s">
        <v>153</v>
      </c>
      <c r="D1006" s="102" t="s">
        <v>163</v>
      </c>
      <c r="E1006" s="102" t="s">
        <v>166</v>
      </c>
      <c r="F1006" s="102">
        <v>25</v>
      </c>
      <c r="G1006" s="102">
        <v>0</v>
      </c>
      <c r="H1006" s="102">
        <v>2.15</v>
      </c>
      <c r="I1006" s="102">
        <v>0</v>
      </c>
      <c r="J1006" s="102">
        <v>0</v>
      </c>
      <c r="K1006" s="102">
        <v>2.15</v>
      </c>
      <c r="M1006" s="102">
        <v>7.14</v>
      </c>
      <c r="N1006" s="102">
        <v>1.5</v>
      </c>
      <c r="V1006" s="102"/>
      <c r="W1006" s="102"/>
    </row>
    <row r="1007" spans="1:23">
      <c r="A1007" s="103">
        <v>44407</v>
      </c>
      <c r="B1007" s="104" t="s">
        <v>218</v>
      </c>
      <c r="C1007" s="102" t="s">
        <v>153</v>
      </c>
      <c r="D1007" s="102" t="s">
        <v>163</v>
      </c>
      <c r="E1007" s="102" t="s">
        <v>166</v>
      </c>
      <c r="F1007" s="102">
        <v>25</v>
      </c>
      <c r="G1007" s="102">
        <v>0</v>
      </c>
      <c r="H1007" s="102">
        <v>2.15</v>
      </c>
      <c r="I1007" s="102">
        <v>0</v>
      </c>
      <c r="J1007" s="102">
        <v>0</v>
      </c>
      <c r="K1007" s="102">
        <v>2.15</v>
      </c>
      <c r="M1007" s="102">
        <v>7.14</v>
      </c>
      <c r="N1007" s="102">
        <v>1.5</v>
      </c>
      <c r="V1007" s="102"/>
      <c r="W1007" s="102"/>
    </row>
    <row r="1008" spans="1:23">
      <c r="A1008" s="103">
        <v>44407</v>
      </c>
      <c r="B1008" s="102" t="s">
        <v>219</v>
      </c>
      <c r="C1008" s="102" t="s">
        <v>152</v>
      </c>
      <c r="D1008" s="102" t="s">
        <v>163</v>
      </c>
      <c r="E1008" s="102" t="s">
        <v>166</v>
      </c>
      <c r="F1008" s="102">
        <v>25</v>
      </c>
      <c r="G1008" s="102">
        <v>0</v>
      </c>
      <c r="H1008" s="102">
        <v>2.15</v>
      </c>
      <c r="I1008" s="102">
        <v>0</v>
      </c>
      <c r="J1008" s="102">
        <v>0</v>
      </c>
      <c r="K1008" s="102">
        <v>2.15</v>
      </c>
      <c r="M1008" s="102">
        <v>7.14</v>
      </c>
      <c r="N1008" s="102">
        <v>1.5</v>
      </c>
      <c r="V1008" s="102"/>
      <c r="W1008" s="102"/>
    </row>
    <row r="1009" spans="1:23">
      <c r="A1009" s="103">
        <v>44407</v>
      </c>
      <c r="B1009" s="102" t="s">
        <v>220</v>
      </c>
      <c r="C1009" s="102" t="s">
        <v>152</v>
      </c>
      <c r="D1009" s="102" t="s">
        <v>163</v>
      </c>
      <c r="E1009" s="102" t="s">
        <v>166</v>
      </c>
      <c r="F1009" s="102">
        <v>25</v>
      </c>
      <c r="G1009" s="102">
        <v>0</v>
      </c>
      <c r="H1009" s="102">
        <v>2.15</v>
      </c>
      <c r="I1009" s="102">
        <v>0</v>
      </c>
      <c r="J1009" s="102">
        <v>0</v>
      </c>
      <c r="K1009" s="102">
        <v>2.15</v>
      </c>
      <c r="M1009" s="102">
        <v>7.14</v>
      </c>
      <c r="N1009" s="102">
        <v>1.5</v>
      </c>
      <c r="V1009" s="102"/>
      <c r="W1009" s="102"/>
    </row>
    <row r="1010" spans="1:23">
      <c r="A1010" s="103">
        <v>44407</v>
      </c>
      <c r="B1010" s="102" t="s">
        <v>288</v>
      </c>
      <c r="C1010" s="102" t="s">
        <v>152</v>
      </c>
      <c r="D1010" s="102" t="s">
        <v>162</v>
      </c>
      <c r="E1010" s="102" t="s">
        <v>166</v>
      </c>
      <c r="F1010" s="102">
        <v>25</v>
      </c>
      <c r="G1010" s="102">
        <v>0</v>
      </c>
      <c r="H1010" s="102">
        <v>2.1</v>
      </c>
      <c r="I1010" s="102">
        <v>0</v>
      </c>
      <c r="J1010" s="102">
        <v>0</v>
      </c>
      <c r="K1010" s="102">
        <v>2.1</v>
      </c>
      <c r="M1010" s="102">
        <v>7.64</v>
      </c>
      <c r="N1010" s="102">
        <v>2.1</v>
      </c>
      <c r="V1010" s="102"/>
      <c r="W1010" s="102"/>
    </row>
    <row r="1011" spans="1:23">
      <c r="A1011" s="103">
        <v>44407</v>
      </c>
      <c r="B1011" s="102" t="s">
        <v>289</v>
      </c>
      <c r="C1011" s="102" t="s">
        <v>152</v>
      </c>
      <c r="D1011" s="102" t="s">
        <v>162</v>
      </c>
      <c r="E1011" s="102" t="s">
        <v>166</v>
      </c>
      <c r="F1011" s="102">
        <v>25</v>
      </c>
      <c r="G1011" s="102">
        <v>0</v>
      </c>
      <c r="H1011" s="102">
        <v>2.1</v>
      </c>
      <c r="I1011" s="102">
        <v>0</v>
      </c>
      <c r="J1011" s="102">
        <v>0</v>
      </c>
      <c r="K1011" s="102">
        <v>2.1</v>
      </c>
      <c r="M1011" s="102">
        <v>7.64</v>
      </c>
      <c r="N1011" s="102">
        <v>2.1</v>
      </c>
      <c r="V1011" s="102"/>
      <c r="W1011" s="102"/>
    </row>
    <row r="1012" spans="1:23">
      <c r="A1012" s="103">
        <v>44407</v>
      </c>
      <c r="B1012" s="104" t="s">
        <v>286</v>
      </c>
      <c r="C1012" s="102" t="s">
        <v>153</v>
      </c>
      <c r="D1012" s="102" t="s">
        <v>162</v>
      </c>
      <c r="E1012" s="102" t="s">
        <v>166</v>
      </c>
      <c r="F1012" s="102">
        <v>25</v>
      </c>
      <c r="G1012" s="102">
        <v>0</v>
      </c>
      <c r="H1012" s="102">
        <v>2.1</v>
      </c>
      <c r="I1012" s="102">
        <v>0</v>
      </c>
      <c r="J1012" s="102">
        <v>0</v>
      </c>
      <c r="K1012" s="102">
        <v>2.1</v>
      </c>
      <c r="M1012" s="102">
        <v>7.64</v>
      </c>
      <c r="N1012" s="102">
        <v>2.1</v>
      </c>
      <c r="V1012" s="102"/>
      <c r="W1012" s="102"/>
    </row>
    <row r="1013" spans="1:23">
      <c r="A1013" s="103">
        <v>44407</v>
      </c>
      <c r="B1013" s="104" t="s">
        <v>287</v>
      </c>
      <c r="C1013" s="102" t="s">
        <v>153</v>
      </c>
      <c r="D1013" s="102" t="s">
        <v>162</v>
      </c>
      <c r="E1013" s="102" t="s">
        <v>166</v>
      </c>
      <c r="F1013" s="102">
        <v>25</v>
      </c>
      <c r="G1013" s="102">
        <v>0</v>
      </c>
      <c r="H1013" s="102">
        <v>2.1</v>
      </c>
      <c r="I1013" s="102">
        <v>0</v>
      </c>
      <c r="J1013" s="102">
        <v>0</v>
      </c>
      <c r="K1013" s="102">
        <v>2.1</v>
      </c>
      <c r="M1013" s="102">
        <v>7.64</v>
      </c>
      <c r="N1013" s="102">
        <v>2.1</v>
      </c>
      <c r="V1013" s="102"/>
      <c r="W1013" s="102"/>
    </row>
    <row r="1014" spans="1:23">
      <c r="A1014" s="103">
        <v>44407</v>
      </c>
      <c r="B1014" s="104" t="s">
        <v>292</v>
      </c>
      <c r="C1014" s="102" t="s">
        <v>153</v>
      </c>
      <c r="D1014" s="102" t="s">
        <v>162</v>
      </c>
      <c r="E1014" s="102" t="s">
        <v>166</v>
      </c>
      <c r="F1014" s="102">
        <v>25</v>
      </c>
      <c r="G1014" s="102">
        <v>0</v>
      </c>
      <c r="H1014" s="102">
        <v>2.1</v>
      </c>
      <c r="I1014" s="102">
        <v>0</v>
      </c>
      <c r="J1014" s="102">
        <v>0</v>
      </c>
      <c r="K1014" s="102">
        <v>2.1</v>
      </c>
      <c r="M1014" s="102">
        <v>7.64</v>
      </c>
      <c r="N1014" s="102">
        <v>2.1</v>
      </c>
      <c r="V1014" s="102"/>
      <c r="W1014" s="102"/>
    </row>
    <row r="1015" spans="1:23">
      <c r="A1015" s="103">
        <v>44407</v>
      </c>
      <c r="B1015" s="104" t="s">
        <v>293</v>
      </c>
      <c r="C1015" s="102" t="s">
        <v>153</v>
      </c>
      <c r="D1015" s="102" t="s">
        <v>162</v>
      </c>
      <c r="E1015" s="102" t="s">
        <v>166</v>
      </c>
      <c r="F1015" s="102">
        <v>25</v>
      </c>
      <c r="G1015" s="102">
        <v>0</v>
      </c>
      <c r="H1015" s="102">
        <v>2.1</v>
      </c>
      <c r="I1015" s="102">
        <v>0</v>
      </c>
      <c r="J1015" s="102">
        <v>0</v>
      </c>
      <c r="K1015" s="102">
        <v>2.1</v>
      </c>
      <c r="M1015" s="102">
        <v>7.64</v>
      </c>
      <c r="N1015" s="102">
        <v>2.1</v>
      </c>
      <c r="V1015" s="102"/>
      <c r="W1015" s="102"/>
    </row>
    <row r="1016" spans="1:23">
      <c r="A1016" s="103">
        <v>44407</v>
      </c>
      <c r="B1016" s="102" t="s">
        <v>290</v>
      </c>
      <c r="C1016" s="102" t="s">
        <v>152</v>
      </c>
      <c r="D1016" s="102" t="s">
        <v>162</v>
      </c>
      <c r="E1016" s="102" t="s">
        <v>166</v>
      </c>
      <c r="F1016" s="102">
        <v>25</v>
      </c>
      <c r="G1016" s="102">
        <v>0</v>
      </c>
      <c r="H1016" s="102">
        <v>2.1</v>
      </c>
      <c r="I1016" s="102">
        <v>0</v>
      </c>
      <c r="J1016" s="102">
        <v>0</v>
      </c>
      <c r="K1016" s="102">
        <v>2.1</v>
      </c>
      <c r="M1016" s="102">
        <v>7.64</v>
      </c>
      <c r="N1016" s="102">
        <v>2.1</v>
      </c>
      <c r="V1016" s="102"/>
      <c r="W1016" s="102"/>
    </row>
    <row r="1017" spans="1:23">
      <c r="A1017" s="103">
        <v>44407</v>
      </c>
      <c r="B1017" s="102" t="s">
        <v>291</v>
      </c>
      <c r="C1017" s="102" t="s">
        <v>152</v>
      </c>
      <c r="D1017" s="102" t="s">
        <v>162</v>
      </c>
      <c r="E1017" s="102" t="s">
        <v>166</v>
      </c>
      <c r="F1017" s="102">
        <v>25</v>
      </c>
      <c r="G1017" s="102">
        <v>0</v>
      </c>
      <c r="H1017" s="102">
        <v>2.1</v>
      </c>
      <c r="I1017" s="102">
        <v>0</v>
      </c>
      <c r="J1017" s="102">
        <v>0</v>
      </c>
      <c r="K1017" s="102">
        <v>2.1</v>
      </c>
      <c r="M1017" s="102">
        <v>7.64</v>
      </c>
      <c r="N1017" s="102">
        <v>2.1</v>
      </c>
      <c r="V1017" s="102"/>
      <c r="W1017" s="102"/>
    </row>
    <row r="1018" spans="1:23">
      <c r="A1018" s="103">
        <v>44407</v>
      </c>
      <c r="B1018" s="1" t="s">
        <v>280</v>
      </c>
      <c r="C1018" s="102" t="s">
        <v>153</v>
      </c>
      <c r="D1018" s="102" t="s">
        <v>161</v>
      </c>
      <c r="E1018" s="102" t="s">
        <v>167</v>
      </c>
      <c r="F1018" s="102">
        <v>25</v>
      </c>
      <c r="G1018" s="102">
        <v>0</v>
      </c>
      <c r="H1018" s="102">
        <v>2.56</v>
      </c>
      <c r="I1018" s="102">
        <v>0</v>
      </c>
      <c r="J1018" s="102">
        <v>0</v>
      </c>
      <c r="K1018" s="102">
        <v>2.56</v>
      </c>
      <c r="M1018" s="102">
        <v>6.75</v>
      </c>
      <c r="N1018" s="102">
        <v>0.9</v>
      </c>
      <c r="V1018" s="102"/>
      <c r="W1018" s="102"/>
    </row>
    <row r="1019" spans="1:23">
      <c r="A1019" s="103">
        <v>44407</v>
      </c>
      <c r="B1019" s="1" t="s">
        <v>281</v>
      </c>
      <c r="C1019" s="102" t="s">
        <v>153</v>
      </c>
      <c r="D1019" s="102" t="s">
        <v>161</v>
      </c>
      <c r="E1019" s="102" t="s">
        <v>167</v>
      </c>
      <c r="F1019" s="102">
        <v>25</v>
      </c>
      <c r="G1019" s="102">
        <v>0</v>
      </c>
      <c r="H1019" s="102">
        <v>2.56</v>
      </c>
      <c r="I1019" s="102">
        <v>0</v>
      </c>
      <c r="J1019" s="102">
        <v>0</v>
      </c>
      <c r="K1019" s="102">
        <v>2.56</v>
      </c>
      <c r="M1019" s="102">
        <v>6.75</v>
      </c>
      <c r="N1019" s="102">
        <v>0.9</v>
      </c>
      <c r="V1019" s="102"/>
      <c r="W1019" s="102"/>
    </row>
    <row r="1020" spans="1:23">
      <c r="A1020" s="103">
        <v>44407</v>
      </c>
      <c r="B1020" s="102" t="s">
        <v>278</v>
      </c>
      <c r="C1020" s="102" t="s">
        <v>152</v>
      </c>
      <c r="D1020" s="102" t="s">
        <v>161</v>
      </c>
      <c r="E1020" s="102" t="s">
        <v>167</v>
      </c>
      <c r="F1020" s="102">
        <v>25</v>
      </c>
      <c r="G1020" s="102">
        <v>0</v>
      </c>
      <c r="H1020" s="102">
        <v>2.56</v>
      </c>
      <c r="I1020" s="102">
        <v>0</v>
      </c>
      <c r="J1020" s="102">
        <v>0</v>
      </c>
      <c r="K1020" s="102">
        <v>2.56</v>
      </c>
      <c r="M1020" s="102">
        <v>6.75</v>
      </c>
      <c r="N1020" s="102">
        <v>0.9</v>
      </c>
      <c r="V1020" s="102"/>
      <c r="W1020" s="102"/>
    </row>
    <row r="1021" spans="1:23">
      <c r="A1021" s="103">
        <v>44407</v>
      </c>
      <c r="B1021" s="102" t="s">
        <v>279</v>
      </c>
      <c r="C1021" s="102" t="s">
        <v>152</v>
      </c>
      <c r="D1021" s="102" t="s">
        <v>161</v>
      </c>
      <c r="E1021" s="102" t="s">
        <v>167</v>
      </c>
      <c r="F1021" s="102">
        <v>25</v>
      </c>
      <c r="G1021" s="102">
        <v>0</v>
      </c>
      <c r="H1021" s="102">
        <v>2.56</v>
      </c>
      <c r="I1021" s="102">
        <v>0</v>
      </c>
      <c r="J1021" s="102">
        <v>0</v>
      </c>
      <c r="K1021" s="102">
        <v>2.56</v>
      </c>
      <c r="M1021" s="102">
        <v>6.75</v>
      </c>
      <c r="N1021" s="102">
        <v>0.9</v>
      </c>
      <c r="V1021" s="102"/>
      <c r="W1021" s="102"/>
    </row>
    <row r="1022" spans="1:23">
      <c r="A1022" s="103">
        <v>44407</v>
      </c>
      <c r="B1022" s="102" t="s">
        <v>284</v>
      </c>
      <c r="C1022" s="102" t="s">
        <v>152</v>
      </c>
      <c r="D1022" s="102" t="s">
        <v>161</v>
      </c>
      <c r="E1022" s="102" t="s">
        <v>167</v>
      </c>
      <c r="F1022" s="102">
        <v>25</v>
      </c>
      <c r="G1022" s="102">
        <v>0</v>
      </c>
      <c r="H1022" s="102">
        <v>1.0900000000000001</v>
      </c>
      <c r="I1022" s="102">
        <v>0</v>
      </c>
      <c r="J1022" s="102">
        <v>0</v>
      </c>
      <c r="K1022" s="102">
        <v>1.0900000000000001</v>
      </c>
      <c r="M1022" s="102">
        <v>7.31</v>
      </c>
      <c r="N1022" s="102">
        <v>1.2</v>
      </c>
      <c r="V1022" s="102"/>
      <c r="W1022" s="102"/>
    </row>
    <row r="1023" spans="1:23">
      <c r="A1023" s="103">
        <v>44407</v>
      </c>
      <c r="B1023" s="102" t="s">
        <v>285</v>
      </c>
      <c r="C1023" s="102" t="s">
        <v>152</v>
      </c>
      <c r="D1023" s="102" t="s">
        <v>161</v>
      </c>
      <c r="E1023" s="102" t="s">
        <v>167</v>
      </c>
      <c r="F1023" s="102">
        <v>25</v>
      </c>
      <c r="G1023" s="102">
        <v>0</v>
      </c>
      <c r="H1023" s="102">
        <v>1.0900000000000001</v>
      </c>
      <c r="I1023" s="102">
        <v>0</v>
      </c>
      <c r="J1023" s="102">
        <v>0</v>
      </c>
      <c r="K1023" s="102">
        <v>1.0900000000000001</v>
      </c>
      <c r="M1023" s="102">
        <v>7.31</v>
      </c>
      <c r="N1023" s="102">
        <v>1.2</v>
      </c>
      <c r="V1023" s="102"/>
      <c r="W1023" s="102"/>
    </row>
    <row r="1024" spans="1:23">
      <c r="A1024" s="103">
        <v>44407</v>
      </c>
      <c r="B1024" s="1" t="s">
        <v>282</v>
      </c>
      <c r="C1024" s="102" t="s">
        <v>153</v>
      </c>
      <c r="D1024" s="102" t="s">
        <v>161</v>
      </c>
      <c r="E1024" s="102" t="s">
        <v>167</v>
      </c>
      <c r="F1024" s="102">
        <v>25</v>
      </c>
      <c r="G1024" s="102">
        <v>0</v>
      </c>
      <c r="H1024" s="102">
        <v>1.0900000000000001</v>
      </c>
      <c r="I1024" s="102">
        <v>0</v>
      </c>
      <c r="J1024" s="102">
        <v>0</v>
      </c>
      <c r="K1024" s="102">
        <v>1.0900000000000001</v>
      </c>
      <c r="M1024" s="102">
        <v>7.31</v>
      </c>
      <c r="N1024" s="102">
        <v>1.2</v>
      </c>
      <c r="V1024" s="102"/>
      <c r="W1024" s="102"/>
    </row>
    <row r="1025" spans="1:23">
      <c r="A1025" s="103">
        <v>44407</v>
      </c>
      <c r="B1025" s="1" t="s">
        <v>283</v>
      </c>
      <c r="C1025" s="102" t="s">
        <v>153</v>
      </c>
      <c r="D1025" s="102" t="s">
        <v>161</v>
      </c>
      <c r="E1025" s="102" t="s">
        <v>167</v>
      </c>
      <c r="F1025" s="102">
        <v>25</v>
      </c>
      <c r="G1025" s="102">
        <v>0</v>
      </c>
      <c r="H1025" s="102">
        <v>1.0900000000000001</v>
      </c>
      <c r="I1025" s="102">
        <v>0</v>
      </c>
      <c r="J1025" s="102">
        <v>0</v>
      </c>
      <c r="K1025" s="102">
        <v>1.0900000000000001</v>
      </c>
      <c r="M1025" s="102">
        <v>7.31</v>
      </c>
      <c r="N1025" s="102">
        <v>1.2</v>
      </c>
      <c r="V1025" s="102"/>
      <c r="W1025" s="102"/>
    </row>
    <row r="1026" spans="1:23">
      <c r="A1026" s="103">
        <v>44407</v>
      </c>
      <c r="B1026" s="102" t="s">
        <v>272</v>
      </c>
      <c r="C1026" s="102" t="s">
        <v>152</v>
      </c>
      <c r="D1026" s="102" t="s">
        <v>163</v>
      </c>
      <c r="E1026" s="102" t="s">
        <v>166</v>
      </c>
      <c r="F1026" s="102">
        <v>25</v>
      </c>
      <c r="G1026" s="102">
        <v>0</v>
      </c>
      <c r="H1026" s="102">
        <v>1.96</v>
      </c>
      <c r="I1026" s="102">
        <v>0</v>
      </c>
      <c r="J1026" s="102">
        <v>0</v>
      </c>
      <c r="K1026" s="102">
        <v>1.96</v>
      </c>
      <c r="M1026" s="102">
        <v>7.18</v>
      </c>
      <c r="N1026" s="102">
        <v>1.3</v>
      </c>
      <c r="V1026" s="102"/>
      <c r="W1026" s="102"/>
    </row>
    <row r="1027" spans="1:23">
      <c r="A1027" s="103">
        <v>44407</v>
      </c>
      <c r="B1027" s="102" t="s">
        <v>273</v>
      </c>
      <c r="C1027" s="102" t="s">
        <v>152</v>
      </c>
      <c r="D1027" s="102" t="s">
        <v>163</v>
      </c>
      <c r="E1027" s="102" t="s">
        <v>166</v>
      </c>
      <c r="F1027" s="102">
        <v>25</v>
      </c>
      <c r="G1027" s="102">
        <v>0</v>
      </c>
      <c r="H1027" s="102">
        <v>1.96</v>
      </c>
      <c r="I1027" s="102">
        <v>0</v>
      </c>
      <c r="J1027" s="102">
        <v>0</v>
      </c>
      <c r="K1027" s="102">
        <v>1.96</v>
      </c>
      <c r="M1027" s="102">
        <v>7.18</v>
      </c>
      <c r="N1027" s="102">
        <v>1.3</v>
      </c>
      <c r="V1027" s="102"/>
      <c r="W1027" s="102"/>
    </row>
    <row r="1028" spans="1:23">
      <c r="A1028" s="103">
        <v>44407</v>
      </c>
      <c r="B1028" s="104" t="s">
        <v>270</v>
      </c>
      <c r="C1028" s="102" t="s">
        <v>153</v>
      </c>
      <c r="D1028" s="102" t="s">
        <v>163</v>
      </c>
      <c r="E1028" s="102" t="s">
        <v>166</v>
      </c>
      <c r="F1028" s="102">
        <v>25</v>
      </c>
      <c r="G1028" s="102">
        <v>0</v>
      </c>
      <c r="H1028" s="102">
        <v>1.96</v>
      </c>
      <c r="I1028" s="102">
        <v>0</v>
      </c>
      <c r="J1028" s="102">
        <v>0</v>
      </c>
      <c r="K1028" s="102">
        <v>1.96</v>
      </c>
      <c r="M1028" s="102">
        <v>7.18</v>
      </c>
      <c r="N1028" s="102">
        <v>1.3</v>
      </c>
      <c r="V1028" s="102"/>
      <c r="W1028" s="102"/>
    </row>
    <row r="1029" spans="1:23">
      <c r="A1029" s="103">
        <v>44407</v>
      </c>
      <c r="B1029" s="104" t="s">
        <v>271</v>
      </c>
      <c r="C1029" s="102" t="s">
        <v>153</v>
      </c>
      <c r="D1029" s="102" t="s">
        <v>163</v>
      </c>
      <c r="E1029" s="102" t="s">
        <v>166</v>
      </c>
      <c r="F1029" s="102">
        <v>25</v>
      </c>
      <c r="G1029" s="102">
        <v>0</v>
      </c>
      <c r="H1029" s="102">
        <v>1.96</v>
      </c>
      <c r="I1029" s="102">
        <v>0</v>
      </c>
      <c r="J1029" s="102">
        <v>0</v>
      </c>
      <c r="K1029" s="102">
        <v>1.96</v>
      </c>
      <c r="M1029" s="102">
        <v>7.18</v>
      </c>
      <c r="N1029" s="102">
        <v>1.3</v>
      </c>
      <c r="V1029" s="102"/>
      <c r="W1029" s="102"/>
    </row>
    <row r="1030" spans="1:23">
      <c r="A1030" s="103">
        <v>44407</v>
      </c>
      <c r="B1030" s="104" t="s">
        <v>276</v>
      </c>
      <c r="C1030" s="102" t="s">
        <v>153</v>
      </c>
      <c r="D1030" s="102" t="s">
        <v>163</v>
      </c>
      <c r="E1030" s="102" t="s">
        <v>166</v>
      </c>
      <c r="F1030" s="102">
        <v>25</v>
      </c>
      <c r="G1030" s="102">
        <v>0</v>
      </c>
      <c r="H1030" s="102">
        <v>1.96</v>
      </c>
      <c r="I1030" s="102">
        <v>0</v>
      </c>
      <c r="J1030" s="102">
        <v>0</v>
      </c>
      <c r="K1030" s="102">
        <v>1.96</v>
      </c>
      <c r="M1030" s="102">
        <v>7.18</v>
      </c>
      <c r="N1030" s="102">
        <v>1.3</v>
      </c>
      <c r="V1030" s="102"/>
      <c r="W1030" s="102"/>
    </row>
    <row r="1031" spans="1:23">
      <c r="A1031" s="103">
        <v>44407</v>
      </c>
      <c r="B1031" s="104" t="s">
        <v>277</v>
      </c>
      <c r="C1031" s="102" t="s">
        <v>153</v>
      </c>
      <c r="D1031" s="102" t="s">
        <v>163</v>
      </c>
      <c r="E1031" s="102" t="s">
        <v>166</v>
      </c>
      <c r="F1031" s="102">
        <v>25</v>
      </c>
      <c r="G1031" s="102">
        <v>0</v>
      </c>
      <c r="H1031" s="102">
        <v>1.96</v>
      </c>
      <c r="I1031" s="102">
        <v>0</v>
      </c>
      <c r="J1031" s="102">
        <v>0</v>
      </c>
      <c r="K1031" s="102">
        <v>1.96</v>
      </c>
      <c r="M1031" s="102">
        <v>7.18</v>
      </c>
      <c r="N1031" s="102">
        <v>1.3</v>
      </c>
      <c r="V1031" s="102"/>
      <c r="W1031" s="102"/>
    </row>
    <row r="1032" spans="1:23">
      <c r="A1032" s="103">
        <v>44407</v>
      </c>
      <c r="B1032" s="102" t="s">
        <v>274</v>
      </c>
      <c r="C1032" s="102" t="s">
        <v>152</v>
      </c>
      <c r="D1032" s="102" t="s">
        <v>163</v>
      </c>
      <c r="E1032" s="102" t="s">
        <v>166</v>
      </c>
      <c r="F1032" s="102">
        <v>25</v>
      </c>
      <c r="G1032" s="102">
        <v>0</v>
      </c>
      <c r="H1032" s="102">
        <v>1.96</v>
      </c>
      <c r="I1032" s="102">
        <v>0</v>
      </c>
      <c r="J1032" s="102">
        <v>0</v>
      </c>
      <c r="K1032" s="102">
        <v>1.96</v>
      </c>
      <c r="M1032" s="102">
        <v>7.18</v>
      </c>
      <c r="N1032" s="102">
        <v>1.3</v>
      </c>
      <c r="V1032" s="102"/>
      <c r="W1032" s="102"/>
    </row>
    <row r="1033" spans="1:23">
      <c r="A1033" s="103">
        <v>44407</v>
      </c>
      <c r="B1033" s="102" t="s">
        <v>275</v>
      </c>
      <c r="C1033" s="102" t="s">
        <v>152</v>
      </c>
      <c r="D1033" s="102" t="s">
        <v>163</v>
      </c>
      <c r="E1033" s="102" t="s">
        <v>166</v>
      </c>
      <c r="F1033" s="102">
        <v>25</v>
      </c>
      <c r="G1033" s="102">
        <v>0</v>
      </c>
      <c r="H1033" s="102">
        <v>1.96</v>
      </c>
      <c r="I1033" s="102">
        <v>0</v>
      </c>
      <c r="J1033" s="102">
        <v>0</v>
      </c>
      <c r="K1033" s="102">
        <v>1.96</v>
      </c>
      <c r="M1033" s="102">
        <v>7.18</v>
      </c>
      <c r="N1033" s="102">
        <v>1.3</v>
      </c>
      <c r="V1033" s="102"/>
      <c r="W1033" s="102"/>
    </row>
    <row r="1034" spans="1:23">
      <c r="A1034" s="103">
        <v>44407</v>
      </c>
      <c r="B1034" s="104" t="s">
        <v>264</v>
      </c>
      <c r="C1034" s="102" t="s">
        <v>153</v>
      </c>
      <c r="D1034" s="102" t="s">
        <v>162</v>
      </c>
      <c r="E1034" s="102" t="s">
        <v>167</v>
      </c>
      <c r="F1034" s="102">
        <v>25</v>
      </c>
      <c r="G1034" s="102">
        <v>0</v>
      </c>
      <c r="H1034" s="102">
        <v>1.91</v>
      </c>
      <c r="I1034" s="102">
        <v>0</v>
      </c>
      <c r="J1034" s="102">
        <v>0</v>
      </c>
      <c r="K1034" s="102">
        <v>1.91</v>
      </c>
      <c r="M1034" s="102">
        <v>7.45</v>
      </c>
      <c r="N1034" s="102">
        <v>1</v>
      </c>
      <c r="V1034" s="102"/>
      <c r="W1034" s="102"/>
    </row>
    <row r="1035" spans="1:23">
      <c r="A1035" s="103">
        <v>44407</v>
      </c>
      <c r="B1035" s="104" t="s">
        <v>265</v>
      </c>
      <c r="C1035" s="102" t="s">
        <v>153</v>
      </c>
      <c r="D1035" s="102" t="s">
        <v>162</v>
      </c>
      <c r="E1035" s="102" t="s">
        <v>167</v>
      </c>
      <c r="F1035" s="102">
        <v>25</v>
      </c>
      <c r="G1035" s="102">
        <v>0</v>
      </c>
      <c r="H1035" s="102">
        <v>1.91</v>
      </c>
      <c r="I1035" s="102">
        <v>0</v>
      </c>
      <c r="J1035" s="102">
        <v>0</v>
      </c>
      <c r="K1035" s="102">
        <v>1.91</v>
      </c>
      <c r="M1035" s="102">
        <v>7.45</v>
      </c>
      <c r="N1035" s="102">
        <v>1</v>
      </c>
      <c r="V1035" s="102"/>
      <c r="W1035" s="102"/>
    </row>
    <row r="1036" spans="1:23">
      <c r="A1036" s="103">
        <v>44407</v>
      </c>
      <c r="B1036" s="102" t="s">
        <v>262</v>
      </c>
      <c r="C1036" s="102" t="s">
        <v>152</v>
      </c>
      <c r="D1036" s="102" t="s">
        <v>162</v>
      </c>
      <c r="E1036" s="102" t="s">
        <v>167</v>
      </c>
      <c r="F1036" s="102">
        <v>25</v>
      </c>
      <c r="G1036" s="102">
        <v>0</v>
      </c>
      <c r="H1036" s="102">
        <v>1.91</v>
      </c>
      <c r="I1036" s="102">
        <v>0</v>
      </c>
      <c r="J1036" s="102">
        <v>0</v>
      </c>
      <c r="K1036" s="102">
        <v>1.91</v>
      </c>
      <c r="M1036" s="102">
        <v>7.45</v>
      </c>
      <c r="N1036" s="102">
        <v>1</v>
      </c>
      <c r="V1036" s="102"/>
      <c r="W1036" s="102"/>
    </row>
    <row r="1037" spans="1:23">
      <c r="A1037" s="103">
        <v>44407</v>
      </c>
      <c r="B1037" s="102" t="s">
        <v>263</v>
      </c>
      <c r="C1037" s="102" t="s">
        <v>152</v>
      </c>
      <c r="D1037" s="102" t="s">
        <v>162</v>
      </c>
      <c r="E1037" s="102" t="s">
        <v>167</v>
      </c>
      <c r="F1037" s="102">
        <v>25</v>
      </c>
      <c r="G1037" s="102">
        <v>0</v>
      </c>
      <c r="H1037" s="102">
        <v>1.91</v>
      </c>
      <c r="I1037" s="102">
        <v>0</v>
      </c>
      <c r="J1037" s="102">
        <v>0</v>
      </c>
      <c r="K1037" s="102">
        <v>1.91</v>
      </c>
      <c r="M1037" s="102">
        <v>7.45</v>
      </c>
      <c r="N1037" s="102">
        <v>1</v>
      </c>
      <c r="V1037" s="102"/>
      <c r="W1037" s="102"/>
    </row>
    <row r="1038" spans="1:23">
      <c r="A1038" s="103">
        <v>44407</v>
      </c>
      <c r="B1038" s="102" t="s">
        <v>268</v>
      </c>
      <c r="C1038" s="102" t="s">
        <v>152</v>
      </c>
      <c r="D1038" s="102" t="s">
        <v>162</v>
      </c>
      <c r="E1038" s="102" t="s">
        <v>167</v>
      </c>
      <c r="F1038" s="102">
        <v>25</v>
      </c>
      <c r="G1038" s="102">
        <v>0</v>
      </c>
      <c r="H1038" s="102">
        <v>2.4</v>
      </c>
      <c r="I1038" s="102">
        <v>0</v>
      </c>
      <c r="J1038" s="102">
        <v>0</v>
      </c>
      <c r="K1038" s="102">
        <v>2.4</v>
      </c>
      <c r="M1038" s="102">
        <v>7.22</v>
      </c>
      <c r="N1038" s="102">
        <v>1.4</v>
      </c>
      <c r="V1038" s="102"/>
      <c r="W1038" s="102"/>
    </row>
    <row r="1039" spans="1:23">
      <c r="A1039" s="103">
        <v>44407</v>
      </c>
      <c r="B1039" s="102" t="s">
        <v>269</v>
      </c>
      <c r="C1039" s="102" t="s">
        <v>152</v>
      </c>
      <c r="D1039" s="102" t="s">
        <v>162</v>
      </c>
      <c r="E1039" s="102" t="s">
        <v>167</v>
      </c>
      <c r="F1039" s="102">
        <v>25</v>
      </c>
      <c r="G1039" s="102">
        <v>0</v>
      </c>
      <c r="H1039" s="102">
        <v>2.4</v>
      </c>
      <c r="I1039" s="102">
        <v>0</v>
      </c>
      <c r="J1039" s="102">
        <v>0</v>
      </c>
      <c r="K1039" s="102">
        <v>2.4</v>
      </c>
      <c r="M1039" s="102">
        <v>7.22</v>
      </c>
      <c r="N1039" s="102">
        <v>1.4</v>
      </c>
      <c r="V1039" s="102"/>
      <c r="W1039" s="102"/>
    </row>
    <row r="1040" spans="1:23">
      <c r="A1040" s="103">
        <v>44407</v>
      </c>
      <c r="B1040" s="104" t="s">
        <v>266</v>
      </c>
      <c r="C1040" s="102" t="s">
        <v>153</v>
      </c>
      <c r="D1040" s="102" t="s">
        <v>162</v>
      </c>
      <c r="E1040" s="102" t="s">
        <v>167</v>
      </c>
      <c r="F1040" s="102">
        <v>25</v>
      </c>
      <c r="G1040" s="102">
        <v>0</v>
      </c>
      <c r="H1040" s="102">
        <v>2.4</v>
      </c>
      <c r="I1040" s="102">
        <v>0</v>
      </c>
      <c r="J1040" s="102">
        <v>0</v>
      </c>
      <c r="K1040" s="102">
        <v>2.4</v>
      </c>
      <c r="M1040" s="102">
        <v>7.22</v>
      </c>
      <c r="N1040" s="102">
        <v>1.4</v>
      </c>
      <c r="V1040" s="102"/>
      <c r="W1040" s="102"/>
    </row>
    <row r="1041" spans="1:23">
      <c r="A1041" s="103">
        <v>44407</v>
      </c>
      <c r="B1041" s="104" t="s">
        <v>267</v>
      </c>
      <c r="C1041" s="102" t="s">
        <v>153</v>
      </c>
      <c r="D1041" s="102" t="s">
        <v>162</v>
      </c>
      <c r="E1041" s="102" t="s">
        <v>167</v>
      </c>
      <c r="F1041" s="102">
        <v>25</v>
      </c>
      <c r="G1041" s="102">
        <v>0</v>
      </c>
      <c r="H1041" s="102">
        <v>2.4</v>
      </c>
      <c r="I1041" s="102">
        <v>0</v>
      </c>
      <c r="J1041" s="102">
        <v>0</v>
      </c>
      <c r="K1041" s="102">
        <v>2.4</v>
      </c>
      <c r="M1041" s="102">
        <v>7.22</v>
      </c>
      <c r="N1041" s="102">
        <v>1.4</v>
      </c>
      <c r="V1041" s="102"/>
      <c r="W1041" s="102"/>
    </row>
    <row r="1042" spans="1:23">
      <c r="A1042" s="103">
        <v>44407</v>
      </c>
      <c r="B1042" s="102" t="s">
        <v>256</v>
      </c>
      <c r="C1042" s="102" t="s">
        <v>152</v>
      </c>
      <c r="D1042" s="102" t="s">
        <v>161</v>
      </c>
      <c r="E1042" s="102" t="s">
        <v>166</v>
      </c>
      <c r="F1042" s="102">
        <v>25</v>
      </c>
      <c r="G1042" s="102">
        <v>0</v>
      </c>
      <c r="H1042" s="102">
        <v>1.92</v>
      </c>
      <c r="I1042" s="102">
        <v>0</v>
      </c>
      <c r="J1042" s="102">
        <v>0</v>
      </c>
      <c r="K1042" s="102">
        <v>1.92</v>
      </c>
      <c r="M1042" s="102">
        <v>6.67</v>
      </c>
      <c r="N1042" s="102">
        <v>1.5</v>
      </c>
      <c r="V1042" s="102"/>
      <c r="W1042" s="102"/>
    </row>
    <row r="1043" spans="1:23">
      <c r="A1043" s="103">
        <v>44407</v>
      </c>
      <c r="B1043" s="102" t="s">
        <v>257</v>
      </c>
      <c r="C1043" s="102" t="s">
        <v>152</v>
      </c>
      <c r="D1043" s="102" t="s">
        <v>161</v>
      </c>
      <c r="E1043" s="102" t="s">
        <v>166</v>
      </c>
      <c r="F1043" s="102">
        <v>25</v>
      </c>
      <c r="G1043" s="102">
        <v>0</v>
      </c>
      <c r="H1043" s="102">
        <v>1.92</v>
      </c>
      <c r="I1043" s="102">
        <v>0</v>
      </c>
      <c r="J1043" s="102">
        <v>0</v>
      </c>
      <c r="K1043" s="102">
        <v>1.92</v>
      </c>
      <c r="M1043" s="102">
        <v>6.67</v>
      </c>
      <c r="N1043" s="102">
        <v>1.5</v>
      </c>
      <c r="V1043" s="102"/>
      <c r="W1043" s="102"/>
    </row>
    <row r="1044" spans="1:23">
      <c r="A1044" s="103">
        <v>44407</v>
      </c>
      <c r="B1044" s="1" t="s">
        <v>254</v>
      </c>
      <c r="C1044" s="102" t="s">
        <v>153</v>
      </c>
      <c r="D1044" s="102" t="s">
        <v>161</v>
      </c>
      <c r="E1044" s="102" t="s">
        <v>166</v>
      </c>
      <c r="F1044" s="102">
        <v>25</v>
      </c>
      <c r="G1044" s="102">
        <v>0</v>
      </c>
      <c r="H1044" s="102">
        <v>1.92</v>
      </c>
      <c r="I1044" s="102">
        <v>0</v>
      </c>
      <c r="J1044" s="102">
        <v>0</v>
      </c>
      <c r="K1044" s="102">
        <v>1.92</v>
      </c>
      <c r="M1044" s="102">
        <v>6.67</v>
      </c>
      <c r="N1044" s="102">
        <v>1.5</v>
      </c>
      <c r="V1044" s="102"/>
      <c r="W1044" s="102"/>
    </row>
    <row r="1045" spans="1:23">
      <c r="A1045" s="103">
        <v>44407</v>
      </c>
      <c r="B1045" s="1" t="s">
        <v>255</v>
      </c>
      <c r="C1045" s="102" t="s">
        <v>153</v>
      </c>
      <c r="D1045" s="102" t="s">
        <v>161</v>
      </c>
      <c r="E1045" s="102" t="s">
        <v>166</v>
      </c>
      <c r="F1045" s="102">
        <v>25</v>
      </c>
      <c r="G1045" s="102">
        <v>0</v>
      </c>
      <c r="H1045" s="102">
        <v>1.92</v>
      </c>
      <c r="I1045" s="102">
        <v>0</v>
      </c>
      <c r="J1045" s="102">
        <v>0</v>
      </c>
      <c r="K1045" s="102">
        <v>1.92</v>
      </c>
      <c r="M1045" s="102">
        <v>6.67</v>
      </c>
      <c r="N1045" s="102">
        <v>1.5</v>
      </c>
      <c r="V1045" s="102"/>
      <c r="W1045" s="102"/>
    </row>
    <row r="1046" spans="1:23">
      <c r="A1046" s="103">
        <v>44407</v>
      </c>
      <c r="B1046" s="1" t="s">
        <v>260</v>
      </c>
      <c r="C1046" s="102" t="s">
        <v>153</v>
      </c>
      <c r="D1046" s="102" t="s">
        <v>161</v>
      </c>
      <c r="E1046" s="102" t="s">
        <v>166</v>
      </c>
      <c r="F1046" s="102">
        <v>25</v>
      </c>
      <c r="G1046" s="102">
        <v>0</v>
      </c>
      <c r="H1046" s="102">
        <v>1.92</v>
      </c>
      <c r="I1046" s="102">
        <v>0</v>
      </c>
      <c r="J1046" s="102">
        <v>0</v>
      </c>
      <c r="K1046" s="102">
        <v>1.92</v>
      </c>
      <c r="M1046" s="102">
        <v>6.67</v>
      </c>
      <c r="N1046" s="102">
        <v>1.5</v>
      </c>
      <c r="V1046" s="102"/>
      <c r="W1046" s="102"/>
    </row>
    <row r="1047" spans="1:23">
      <c r="A1047" s="103">
        <v>44407</v>
      </c>
      <c r="B1047" s="1" t="s">
        <v>261</v>
      </c>
      <c r="C1047" s="102" t="s">
        <v>153</v>
      </c>
      <c r="D1047" s="102" t="s">
        <v>161</v>
      </c>
      <c r="E1047" s="102" t="s">
        <v>166</v>
      </c>
      <c r="F1047" s="102">
        <v>25</v>
      </c>
      <c r="G1047" s="102">
        <v>0</v>
      </c>
      <c r="H1047" s="102">
        <v>1.92</v>
      </c>
      <c r="I1047" s="102">
        <v>0</v>
      </c>
      <c r="J1047" s="102">
        <v>0</v>
      </c>
      <c r="K1047" s="102">
        <v>1.92</v>
      </c>
      <c r="M1047" s="102">
        <v>6.67</v>
      </c>
      <c r="N1047" s="102">
        <v>1.5</v>
      </c>
      <c r="V1047" s="102"/>
      <c r="W1047" s="102"/>
    </row>
    <row r="1048" spans="1:23">
      <c r="A1048" s="103">
        <v>44407</v>
      </c>
      <c r="B1048" s="102" t="s">
        <v>258</v>
      </c>
      <c r="C1048" s="102" t="s">
        <v>152</v>
      </c>
      <c r="D1048" s="102" t="s">
        <v>161</v>
      </c>
      <c r="E1048" s="102" t="s">
        <v>166</v>
      </c>
      <c r="F1048" s="102">
        <v>25</v>
      </c>
      <c r="G1048" s="102">
        <v>0</v>
      </c>
      <c r="H1048" s="102">
        <v>1.92</v>
      </c>
      <c r="I1048" s="102">
        <v>0</v>
      </c>
      <c r="J1048" s="102">
        <v>0</v>
      </c>
      <c r="K1048" s="102">
        <v>1.92</v>
      </c>
      <c r="M1048" s="102">
        <v>6.67</v>
      </c>
      <c r="N1048" s="102">
        <v>1.5</v>
      </c>
      <c r="V1048" s="102"/>
      <c r="W1048" s="102"/>
    </row>
    <row r="1049" spans="1:23">
      <c r="A1049" s="103">
        <v>44407</v>
      </c>
      <c r="B1049" s="102" t="s">
        <v>259</v>
      </c>
      <c r="C1049" s="102" t="s">
        <v>152</v>
      </c>
      <c r="D1049" s="102" t="s">
        <v>161</v>
      </c>
      <c r="E1049" s="102" t="s">
        <v>166</v>
      </c>
      <c r="F1049" s="102">
        <v>25</v>
      </c>
      <c r="G1049" s="102">
        <v>0</v>
      </c>
      <c r="H1049" s="102">
        <v>1.92</v>
      </c>
      <c r="I1049" s="102">
        <v>0</v>
      </c>
      <c r="J1049" s="102">
        <v>0</v>
      </c>
      <c r="K1049" s="102">
        <v>1.92</v>
      </c>
      <c r="M1049" s="102">
        <v>6.67</v>
      </c>
      <c r="N1049" s="102">
        <v>1.5</v>
      </c>
      <c r="V1049" s="102"/>
      <c r="W1049" s="102"/>
    </row>
    <row r="1050" spans="1:23">
      <c r="A1050" s="103">
        <v>44407</v>
      </c>
      <c r="B1050" s="104" t="s">
        <v>248</v>
      </c>
      <c r="C1050" s="102" t="s">
        <v>153</v>
      </c>
      <c r="D1050" s="102" t="s">
        <v>163</v>
      </c>
      <c r="E1050" s="102" t="s">
        <v>167</v>
      </c>
      <c r="F1050" s="102">
        <v>25</v>
      </c>
      <c r="G1050" s="102">
        <v>0</v>
      </c>
      <c r="H1050" s="102">
        <v>2.16</v>
      </c>
      <c r="I1050" s="102">
        <v>0</v>
      </c>
      <c r="J1050" s="102">
        <v>0</v>
      </c>
      <c r="K1050" s="102">
        <v>2.16</v>
      </c>
      <c r="M1050" s="102">
        <v>7.17</v>
      </c>
      <c r="N1050" s="102">
        <v>1.3</v>
      </c>
      <c r="V1050" s="102"/>
      <c r="W1050" s="102"/>
    </row>
    <row r="1051" spans="1:23">
      <c r="A1051" s="103">
        <v>44407</v>
      </c>
      <c r="B1051" s="104" t="s">
        <v>249</v>
      </c>
      <c r="C1051" s="102" t="s">
        <v>153</v>
      </c>
      <c r="D1051" s="102" t="s">
        <v>163</v>
      </c>
      <c r="E1051" s="102" t="s">
        <v>167</v>
      </c>
      <c r="F1051" s="102">
        <v>25</v>
      </c>
      <c r="G1051" s="102">
        <v>0</v>
      </c>
      <c r="H1051" s="102">
        <v>2.16</v>
      </c>
      <c r="I1051" s="102">
        <v>0</v>
      </c>
      <c r="J1051" s="102">
        <v>0</v>
      </c>
      <c r="K1051" s="102">
        <v>2.16</v>
      </c>
      <c r="M1051" s="102">
        <v>7.17</v>
      </c>
      <c r="N1051" s="102">
        <v>1.3</v>
      </c>
      <c r="V1051" s="102"/>
      <c r="W1051" s="102"/>
    </row>
    <row r="1052" spans="1:23">
      <c r="A1052" s="103">
        <v>44407</v>
      </c>
      <c r="B1052" s="102" t="s">
        <v>246</v>
      </c>
      <c r="C1052" s="102" t="s">
        <v>152</v>
      </c>
      <c r="D1052" s="102" t="s">
        <v>163</v>
      </c>
      <c r="E1052" s="102" t="s">
        <v>167</v>
      </c>
      <c r="F1052" s="102">
        <v>25</v>
      </c>
      <c r="G1052" s="102">
        <v>0</v>
      </c>
      <c r="H1052" s="102">
        <v>2.16</v>
      </c>
      <c r="I1052" s="102">
        <v>0</v>
      </c>
      <c r="J1052" s="102">
        <v>0</v>
      </c>
      <c r="K1052" s="102">
        <v>2.16</v>
      </c>
      <c r="M1052" s="102">
        <v>7.17</v>
      </c>
      <c r="N1052" s="102">
        <v>1.3</v>
      </c>
      <c r="V1052" s="102"/>
      <c r="W1052" s="102"/>
    </row>
    <row r="1053" spans="1:23">
      <c r="A1053" s="103">
        <v>44407</v>
      </c>
      <c r="B1053" s="102" t="s">
        <v>247</v>
      </c>
      <c r="C1053" s="102" t="s">
        <v>152</v>
      </c>
      <c r="D1053" s="102" t="s">
        <v>163</v>
      </c>
      <c r="E1053" s="102" t="s">
        <v>167</v>
      </c>
      <c r="F1053" s="102">
        <v>25</v>
      </c>
      <c r="G1053" s="102">
        <v>0</v>
      </c>
      <c r="H1053" s="102">
        <v>2.16</v>
      </c>
      <c r="I1053" s="102">
        <v>0</v>
      </c>
      <c r="J1053" s="102">
        <v>0</v>
      </c>
      <c r="K1053" s="102">
        <v>2.16</v>
      </c>
      <c r="M1053" s="102">
        <v>7.17</v>
      </c>
      <c r="N1053" s="102">
        <v>1.3</v>
      </c>
      <c r="V1053" s="102"/>
      <c r="W1053" s="102"/>
    </row>
    <row r="1054" spans="1:23">
      <c r="A1054" s="103">
        <v>44407</v>
      </c>
      <c r="B1054" s="102" t="s">
        <v>252</v>
      </c>
      <c r="C1054" s="102" t="s">
        <v>152</v>
      </c>
      <c r="D1054" s="102" t="s">
        <v>163</v>
      </c>
      <c r="E1054" s="102" t="s">
        <v>167</v>
      </c>
      <c r="F1054" s="102">
        <v>25</v>
      </c>
      <c r="G1054" s="102">
        <v>0</v>
      </c>
      <c r="H1054" s="102">
        <v>2.4300000000000002</v>
      </c>
      <c r="I1054" s="102">
        <v>0</v>
      </c>
      <c r="J1054" s="102">
        <v>0</v>
      </c>
      <c r="K1054" s="102">
        <v>2.4300000000000002</v>
      </c>
      <c r="M1054" s="102">
        <v>7.22</v>
      </c>
      <c r="N1054" s="102">
        <v>1.8</v>
      </c>
      <c r="V1054" s="102"/>
      <c r="W1054" s="102"/>
    </row>
    <row r="1055" spans="1:23">
      <c r="A1055" s="103">
        <v>44407</v>
      </c>
      <c r="B1055" s="102" t="s">
        <v>253</v>
      </c>
      <c r="C1055" s="102" t="s">
        <v>152</v>
      </c>
      <c r="D1055" s="102" t="s">
        <v>163</v>
      </c>
      <c r="E1055" s="102" t="s">
        <v>167</v>
      </c>
      <c r="F1055" s="102">
        <v>25</v>
      </c>
      <c r="G1055" s="102">
        <v>0</v>
      </c>
      <c r="H1055" s="102">
        <v>2.4300000000000002</v>
      </c>
      <c r="I1055" s="102">
        <v>0</v>
      </c>
      <c r="J1055" s="102">
        <v>0</v>
      </c>
      <c r="K1055" s="102">
        <v>2.4300000000000002</v>
      </c>
      <c r="M1055" s="102">
        <v>7.22</v>
      </c>
      <c r="N1055" s="102">
        <v>1.8</v>
      </c>
      <c r="V1055" s="102"/>
      <c r="W1055" s="102"/>
    </row>
    <row r="1056" spans="1:23">
      <c r="A1056" s="103">
        <v>44407</v>
      </c>
      <c r="B1056" s="104" t="s">
        <v>250</v>
      </c>
      <c r="C1056" s="102" t="s">
        <v>153</v>
      </c>
      <c r="D1056" s="102" t="s">
        <v>163</v>
      </c>
      <c r="E1056" s="102" t="s">
        <v>167</v>
      </c>
      <c r="F1056" s="102">
        <v>25</v>
      </c>
      <c r="G1056" s="102">
        <v>0</v>
      </c>
      <c r="H1056" s="102">
        <v>2.4300000000000002</v>
      </c>
      <c r="I1056" s="102">
        <v>0</v>
      </c>
      <c r="J1056" s="102">
        <v>0</v>
      </c>
      <c r="K1056" s="102">
        <v>2.4300000000000002</v>
      </c>
      <c r="M1056" s="102">
        <v>7.22</v>
      </c>
      <c r="N1056" s="102">
        <v>1.8</v>
      </c>
      <c r="V1056" s="102"/>
      <c r="W1056" s="102"/>
    </row>
    <row r="1057" spans="1:23">
      <c r="A1057" s="103">
        <v>44407</v>
      </c>
      <c r="B1057" s="104" t="s">
        <v>251</v>
      </c>
      <c r="C1057" s="102" t="s">
        <v>153</v>
      </c>
      <c r="D1057" s="102" t="s">
        <v>163</v>
      </c>
      <c r="E1057" s="102" t="s">
        <v>167</v>
      </c>
      <c r="F1057" s="102">
        <v>25</v>
      </c>
      <c r="G1057" s="102">
        <v>0</v>
      </c>
      <c r="H1057" s="102">
        <v>2.4300000000000002</v>
      </c>
      <c r="I1057" s="102">
        <v>0</v>
      </c>
      <c r="J1057" s="102">
        <v>0</v>
      </c>
      <c r="K1057" s="102">
        <v>2.4300000000000002</v>
      </c>
      <c r="M1057" s="102">
        <v>7.22</v>
      </c>
      <c r="N1057" s="102">
        <v>1.8</v>
      </c>
      <c r="V1057" s="102"/>
      <c r="W1057" s="102"/>
    </row>
    <row r="1058" spans="1:23">
      <c r="A1058" s="103">
        <v>44411</v>
      </c>
      <c r="B1058" s="1" t="s">
        <v>222</v>
      </c>
      <c r="C1058" s="102" t="s">
        <v>153</v>
      </c>
      <c r="D1058" s="102" t="s">
        <v>161</v>
      </c>
      <c r="E1058" s="102" t="s">
        <v>167</v>
      </c>
      <c r="F1058" s="120">
        <v>29</v>
      </c>
      <c r="G1058" s="120">
        <v>2350</v>
      </c>
      <c r="H1058" s="120">
        <v>1.02</v>
      </c>
      <c r="I1058" s="120">
        <v>0</v>
      </c>
      <c r="J1058" s="120">
        <v>0</v>
      </c>
      <c r="K1058" s="120">
        <v>1.02</v>
      </c>
      <c r="L1058" s="120">
        <v>21.6</v>
      </c>
    </row>
    <row r="1059" spans="1:23">
      <c r="A1059" s="103">
        <v>44411</v>
      </c>
      <c r="B1059" s="1" t="s">
        <v>223</v>
      </c>
      <c r="C1059" s="102" t="s">
        <v>153</v>
      </c>
      <c r="D1059" s="102" t="s">
        <v>161</v>
      </c>
      <c r="E1059" s="102" t="s">
        <v>167</v>
      </c>
      <c r="F1059" s="120">
        <v>29</v>
      </c>
      <c r="G1059" s="120">
        <v>2350</v>
      </c>
      <c r="H1059" s="120">
        <v>1.02</v>
      </c>
      <c r="I1059" s="120">
        <v>0</v>
      </c>
      <c r="J1059" s="120">
        <v>0</v>
      </c>
      <c r="K1059" s="120">
        <v>1.02</v>
      </c>
      <c r="L1059" s="120">
        <v>21.6</v>
      </c>
    </row>
    <row r="1060" spans="1:23">
      <c r="A1060" s="103">
        <v>44411</v>
      </c>
      <c r="B1060" s="102" t="s">
        <v>224</v>
      </c>
      <c r="C1060" s="102" t="s">
        <v>152</v>
      </c>
      <c r="D1060" s="102" t="s">
        <v>161</v>
      </c>
      <c r="E1060" s="102" t="s">
        <v>167</v>
      </c>
      <c r="F1060" s="120">
        <v>29</v>
      </c>
      <c r="G1060" s="120">
        <v>2350</v>
      </c>
      <c r="H1060" s="120">
        <v>1.02</v>
      </c>
      <c r="I1060" s="120">
        <v>0</v>
      </c>
      <c r="J1060" s="120">
        <v>0</v>
      </c>
      <c r="K1060" s="120">
        <v>1.02</v>
      </c>
      <c r="L1060" s="120">
        <v>21.6</v>
      </c>
    </row>
    <row r="1061" spans="1:23">
      <c r="A1061" s="103">
        <v>44411</v>
      </c>
      <c r="B1061" s="102" t="s">
        <v>225</v>
      </c>
      <c r="C1061" s="102" t="s">
        <v>152</v>
      </c>
      <c r="D1061" s="102" t="s">
        <v>161</v>
      </c>
      <c r="E1061" s="102" t="s">
        <v>167</v>
      </c>
      <c r="F1061" s="120">
        <v>29</v>
      </c>
      <c r="G1061" s="120">
        <v>2350</v>
      </c>
      <c r="H1061" s="120">
        <v>1.02</v>
      </c>
      <c r="I1061" s="120">
        <v>0</v>
      </c>
      <c r="J1061" s="120">
        <v>0</v>
      </c>
      <c r="K1061" s="120">
        <v>1.02</v>
      </c>
      <c r="L1061" s="120">
        <v>21.6</v>
      </c>
    </row>
    <row r="1062" spans="1:23">
      <c r="A1062" s="103">
        <v>44411</v>
      </c>
      <c r="B1062" s="102" t="s">
        <v>226</v>
      </c>
      <c r="C1062" s="102" t="s">
        <v>152</v>
      </c>
      <c r="D1062" s="102" t="s">
        <v>161</v>
      </c>
      <c r="E1062" s="102" t="s">
        <v>167</v>
      </c>
      <c r="F1062" s="120">
        <v>29</v>
      </c>
      <c r="G1062" s="120">
        <v>2300</v>
      </c>
      <c r="H1062" s="120">
        <v>0.86</v>
      </c>
      <c r="I1062" s="120">
        <v>0</v>
      </c>
      <c r="J1062" s="120">
        <v>0</v>
      </c>
      <c r="K1062" s="120">
        <v>0.86</v>
      </c>
      <c r="L1062" s="120">
        <v>21.4</v>
      </c>
    </row>
    <row r="1063" spans="1:23">
      <c r="A1063" s="103">
        <v>44411</v>
      </c>
      <c r="B1063" s="102" t="s">
        <v>227</v>
      </c>
      <c r="C1063" s="102" t="s">
        <v>152</v>
      </c>
      <c r="D1063" s="102" t="s">
        <v>161</v>
      </c>
      <c r="E1063" s="102" t="s">
        <v>167</v>
      </c>
      <c r="F1063" s="120">
        <v>29</v>
      </c>
      <c r="G1063" s="120">
        <v>2300</v>
      </c>
      <c r="H1063" s="120">
        <v>0.86</v>
      </c>
      <c r="I1063" s="120">
        <v>0</v>
      </c>
      <c r="J1063" s="120">
        <v>0</v>
      </c>
      <c r="K1063" s="120">
        <v>0.86</v>
      </c>
      <c r="L1063" s="120">
        <v>21.4</v>
      </c>
    </row>
    <row r="1064" spans="1:23">
      <c r="A1064" s="103">
        <v>44411</v>
      </c>
      <c r="B1064" s="1" t="s">
        <v>228</v>
      </c>
      <c r="C1064" s="102" t="s">
        <v>153</v>
      </c>
      <c r="D1064" s="102" t="s">
        <v>161</v>
      </c>
      <c r="E1064" s="102" t="s">
        <v>167</v>
      </c>
      <c r="F1064" s="120">
        <v>29</v>
      </c>
      <c r="G1064" s="120">
        <v>2300</v>
      </c>
      <c r="H1064" s="120">
        <v>0.86</v>
      </c>
      <c r="I1064" s="120">
        <v>0</v>
      </c>
      <c r="J1064" s="120">
        <v>0</v>
      </c>
      <c r="K1064" s="120">
        <v>0.86</v>
      </c>
      <c r="L1064" s="120">
        <v>21.4</v>
      </c>
    </row>
    <row r="1065" spans="1:23">
      <c r="A1065" s="103">
        <v>44411</v>
      </c>
      <c r="B1065" s="1" t="s">
        <v>229</v>
      </c>
      <c r="C1065" s="102" t="s">
        <v>153</v>
      </c>
      <c r="D1065" s="102" t="s">
        <v>161</v>
      </c>
      <c r="E1065" s="102" t="s">
        <v>167</v>
      </c>
      <c r="F1065" s="120">
        <v>29</v>
      </c>
      <c r="G1065" s="120">
        <v>2300</v>
      </c>
      <c r="H1065" s="120">
        <v>0.86</v>
      </c>
      <c r="I1065" s="120">
        <v>0</v>
      </c>
      <c r="J1065" s="120">
        <v>0</v>
      </c>
      <c r="K1065" s="120">
        <v>0.86</v>
      </c>
      <c r="L1065" s="120">
        <v>21.4</v>
      </c>
    </row>
    <row r="1066" spans="1:23">
      <c r="A1066" s="103">
        <v>44411</v>
      </c>
      <c r="B1066" s="102" t="s">
        <v>230</v>
      </c>
      <c r="C1066" s="102" t="s">
        <v>152</v>
      </c>
      <c r="D1066" s="102" t="s">
        <v>162</v>
      </c>
      <c r="E1066" s="102" t="s">
        <v>166</v>
      </c>
      <c r="F1066" s="120">
        <v>29</v>
      </c>
      <c r="G1066" s="120">
        <v>4550</v>
      </c>
      <c r="H1066" s="120">
        <v>0.86</v>
      </c>
      <c r="I1066" s="124">
        <f>((2-H1066)*1.75/(2-0.65))</f>
        <v>1.4777777777777779</v>
      </c>
      <c r="J1066" s="124">
        <f>I1066*4</f>
        <v>5.9111111111111114</v>
      </c>
      <c r="K1066" s="120">
        <v>2.15</v>
      </c>
      <c r="L1066" s="120">
        <v>21.5</v>
      </c>
    </row>
    <row r="1067" spans="1:23">
      <c r="A1067" s="103">
        <v>44411</v>
      </c>
      <c r="B1067" s="102" t="s">
        <v>231</v>
      </c>
      <c r="C1067" s="102" t="s">
        <v>152</v>
      </c>
      <c r="D1067" s="102" t="s">
        <v>162</v>
      </c>
      <c r="E1067" s="102" t="s">
        <v>166</v>
      </c>
      <c r="F1067" s="120">
        <v>29</v>
      </c>
      <c r="G1067" s="120">
        <v>4550</v>
      </c>
      <c r="H1067" s="120">
        <v>0.86</v>
      </c>
      <c r="I1067" s="124">
        <f t="shared" ref="I1067:I1073" si="112">((2-H1067)*1.75/(2-0.65))</f>
        <v>1.4777777777777779</v>
      </c>
      <c r="J1067" s="124">
        <f t="shared" ref="J1067:J1073" si="113">I1067*4</f>
        <v>5.9111111111111114</v>
      </c>
      <c r="K1067" s="120">
        <v>2.15</v>
      </c>
      <c r="L1067" s="120">
        <v>21.5</v>
      </c>
    </row>
    <row r="1068" spans="1:23">
      <c r="A1068" s="103">
        <v>44411</v>
      </c>
      <c r="B1068" s="104" t="s">
        <v>232</v>
      </c>
      <c r="C1068" s="102" t="s">
        <v>153</v>
      </c>
      <c r="D1068" s="102" t="s">
        <v>162</v>
      </c>
      <c r="E1068" s="102" t="s">
        <v>166</v>
      </c>
      <c r="F1068" s="120">
        <v>29</v>
      </c>
      <c r="G1068" s="120">
        <v>4550</v>
      </c>
      <c r="H1068" s="120">
        <v>0.86</v>
      </c>
      <c r="I1068" s="124">
        <f t="shared" si="112"/>
        <v>1.4777777777777779</v>
      </c>
      <c r="J1068" s="124">
        <f t="shared" si="113"/>
        <v>5.9111111111111114</v>
      </c>
      <c r="K1068" s="120">
        <v>2.15</v>
      </c>
      <c r="L1068" s="120">
        <v>21.5</v>
      </c>
    </row>
    <row r="1069" spans="1:23">
      <c r="A1069" s="103">
        <v>44411</v>
      </c>
      <c r="B1069" s="104" t="s">
        <v>233</v>
      </c>
      <c r="C1069" s="102" t="s">
        <v>153</v>
      </c>
      <c r="D1069" s="102" t="s">
        <v>162</v>
      </c>
      <c r="E1069" s="102" t="s">
        <v>166</v>
      </c>
      <c r="F1069" s="120">
        <v>29</v>
      </c>
      <c r="G1069" s="120">
        <v>4550</v>
      </c>
      <c r="H1069" s="120">
        <v>0.86</v>
      </c>
      <c r="I1069" s="124">
        <f t="shared" si="112"/>
        <v>1.4777777777777779</v>
      </c>
      <c r="J1069" s="124">
        <f t="shared" si="113"/>
        <v>5.9111111111111114</v>
      </c>
      <c r="K1069" s="120">
        <v>2.15</v>
      </c>
      <c r="L1069" s="120">
        <v>21.5</v>
      </c>
    </row>
    <row r="1070" spans="1:23">
      <c r="A1070" s="103">
        <v>44411</v>
      </c>
      <c r="B1070" s="104" t="s">
        <v>234</v>
      </c>
      <c r="C1070" s="102" t="s">
        <v>153</v>
      </c>
      <c r="D1070" s="102" t="s">
        <v>162</v>
      </c>
      <c r="E1070" s="102" t="s">
        <v>166</v>
      </c>
      <c r="F1070" s="120">
        <v>29</v>
      </c>
      <c r="G1070" s="120">
        <v>4550</v>
      </c>
      <c r="H1070" s="120">
        <v>0.86</v>
      </c>
      <c r="I1070" s="124">
        <f t="shared" si="112"/>
        <v>1.4777777777777779</v>
      </c>
      <c r="J1070" s="124">
        <f t="shared" si="113"/>
        <v>5.9111111111111114</v>
      </c>
      <c r="K1070" s="120">
        <v>2.15</v>
      </c>
      <c r="L1070" s="120">
        <v>21.5</v>
      </c>
    </row>
    <row r="1071" spans="1:23">
      <c r="A1071" s="103">
        <v>44411</v>
      </c>
      <c r="B1071" s="104" t="s">
        <v>235</v>
      </c>
      <c r="C1071" s="102" t="s">
        <v>153</v>
      </c>
      <c r="D1071" s="102" t="s">
        <v>162</v>
      </c>
      <c r="E1071" s="102" t="s">
        <v>166</v>
      </c>
      <c r="F1071" s="120">
        <v>29</v>
      </c>
      <c r="G1071" s="120">
        <v>4550</v>
      </c>
      <c r="H1071" s="120">
        <v>0.86</v>
      </c>
      <c r="I1071" s="124">
        <f t="shared" si="112"/>
        <v>1.4777777777777779</v>
      </c>
      <c r="J1071" s="124">
        <f t="shared" si="113"/>
        <v>5.9111111111111114</v>
      </c>
      <c r="K1071" s="120">
        <v>2.15</v>
      </c>
      <c r="L1071" s="120">
        <v>21.5</v>
      </c>
    </row>
    <row r="1072" spans="1:23">
      <c r="A1072" s="103">
        <v>44411</v>
      </c>
      <c r="B1072" s="102" t="s">
        <v>236</v>
      </c>
      <c r="C1072" s="102" t="s">
        <v>152</v>
      </c>
      <c r="D1072" s="102" t="s">
        <v>162</v>
      </c>
      <c r="E1072" s="102" t="s">
        <v>166</v>
      </c>
      <c r="F1072" s="120">
        <v>29</v>
      </c>
      <c r="G1072" s="120">
        <v>4550</v>
      </c>
      <c r="H1072" s="120">
        <v>0.86</v>
      </c>
      <c r="I1072" s="124">
        <f t="shared" si="112"/>
        <v>1.4777777777777779</v>
      </c>
      <c r="J1072" s="124">
        <f t="shared" si="113"/>
        <v>5.9111111111111114</v>
      </c>
      <c r="K1072" s="120">
        <v>2.15</v>
      </c>
      <c r="L1072" s="120">
        <v>21.5</v>
      </c>
    </row>
    <row r="1073" spans="1:12">
      <c r="A1073" s="103">
        <v>44411</v>
      </c>
      <c r="B1073" s="102" t="s">
        <v>237</v>
      </c>
      <c r="C1073" s="102" t="s">
        <v>152</v>
      </c>
      <c r="D1073" s="102" t="s">
        <v>162</v>
      </c>
      <c r="E1073" s="102" t="s">
        <v>166</v>
      </c>
      <c r="F1073" s="120">
        <v>29</v>
      </c>
      <c r="G1073" s="120">
        <v>4550</v>
      </c>
      <c r="H1073" s="120">
        <v>0.86</v>
      </c>
      <c r="I1073" s="124">
        <f t="shared" si="112"/>
        <v>1.4777777777777779</v>
      </c>
      <c r="J1073" s="124">
        <f t="shared" si="113"/>
        <v>5.9111111111111114</v>
      </c>
      <c r="K1073" s="120">
        <v>2.15</v>
      </c>
      <c r="L1073" s="120">
        <v>21.5</v>
      </c>
    </row>
    <row r="1074" spans="1:12">
      <c r="A1074" s="103">
        <v>44411</v>
      </c>
      <c r="B1074" s="104" t="s">
        <v>238</v>
      </c>
      <c r="C1074" s="102" t="s">
        <v>153</v>
      </c>
      <c r="D1074" s="102" t="s">
        <v>163</v>
      </c>
      <c r="E1074" s="102" t="s">
        <v>167</v>
      </c>
      <c r="F1074" s="120">
        <v>29</v>
      </c>
      <c r="G1074" s="120">
        <v>2830</v>
      </c>
      <c r="H1074" s="120">
        <v>1.08</v>
      </c>
      <c r="I1074" s="124">
        <f>((2-H1074)*4/(2-0.65))</f>
        <v>2.7259259259259254</v>
      </c>
      <c r="J1074" s="125">
        <v>8</v>
      </c>
      <c r="K1074" s="120">
        <v>2.0099999999999998</v>
      </c>
      <c r="L1074" s="120">
        <v>22.9</v>
      </c>
    </row>
    <row r="1075" spans="1:12">
      <c r="A1075" s="103">
        <v>44411</v>
      </c>
      <c r="B1075" s="104" t="s">
        <v>239</v>
      </c>
      <c r="C1075" s="102" t="s">
        <v>153</v>
      </c>
      <c r="D1075" s="102" t="s">
        <v>163</v>
      </c>
      <c r="E1075" s="102" t="s">
        <v>167</v>
      </c>
      <c r="F1075" s="120">
        <v>29</v>
      </c>
      <c r="G1075" s="120">
        <v>2830</v>
      </c>
      <c r="H1075" s="120">
        <v>1.08</v>
      </c>
      <c r="I1075" s="124">
        <f t="shared" ref="I1075:I1081" si="114">((2-H1075)*4/(2-0.65))</f>
        <v>2.7259259259259254</v>
      </c>
      <c r="J1075" s="125">
        <v>8</v>
      </c>
      <c r="K1075" s="120">
        <v>2.0099999999999998</v>
      </c>
      <c r="L1075" s="120">
        <v>22.9</v>
      </c>
    </row>
    <row r="1076" spans="1:12">
      <c r="A1076" s="103">
        <v>44411</v>
      </c>
      <c r="B1076" s="102" t="s">
        <v>240</v>
      </c>
      <c r="C1076" s="102" t="s">
        <v>152</v>
      </c>
      <c r="D1076" s="102" t="s">
        <v>163</v>
      </c>
      <c r="E1076" s="102" t="s">
        <v>167</v>
      </c>
      <c r="F1076" s="120">
        <v>29</v>
      </c>
      <c r="G1076" s="120">
        <v>2830</v>
      </c>
      <c r="H1076" s="120">
        <v>1.08</v>
      </c>
      <c r="I1076" s="124">
        <f t="shared" si="114"/>
        <v>2.7259259259259254</v>
      </c>
      <c r="J1076" s="125">
        <v>8</v>
      </c>
      <c r="K1076" s="120">
        <v>2.0099999999999998</v>
      </c>
      <c r="L1076" s="120">
        <v>22.9</v>
      </c>
    </row>
    <row r="1077" spans="1:12">
      <c r="A1077" s="103">
        <v>44411</v>
      </c>
      <c r="B1077" s="102" t="s">
        <v>241</v>
      </c>
      <c r="C1077" s="102" t="s">
        <v>152</v>
      </c>
      <c r="D1077" s="102" t="s">
        <v>163</v>
      </c>
      <c r="E1077" s="102" t="s">
        <v>167</v>
      </c>
      <c r="F1077" s="120">
        <v>29</v>
      </c>
      <c r="G1077" s="120">
        <v>2830</v>
      </c>
      <c r="H1077" s="120">
        <v>1.08</v>
      </c>
      <c r="I1077" s="124">
        <f t="shared" si="114"/>
        <v>2.7259259259259254</v>
      </c>
      <c r="J1077" s="125">
        <v>8</v>
      </c>
      <c r="K1077" s="120">
        <v>2.0099999999999998</v>
      </c>
      <c r="L1077" s="120">
        <v>22.9</v>
      </c>
    </row>
    <row r="1078" spans="1:12">
      <c r="A1078" s="103">
        <v>44411</v>
      </c>
      <c r="B1078" s="102" t="s">
        <v>242</v>
      </c>
      <c r="C1078" s="102" t="s">
        <v>152</v>
      </c>
      <c r="D1078" s="102" t="s">
        <v>163</v>
      </c>
      <c r="E1078" s="102" t="s">
        <v>167</v>
      </c>
      <c r="F1078" s="120">
        <v>29</v>
      </c>
      <c r="G1078" s="120">
        <v>2000</v>
      </c>
      <c r="H1078" s="120">
        <v>0.87</v>
      </c>
      <c r="I1078" s="124">
        <f t="shared" si="114"/>
        <v>3.3481481481481477</v>
      </c>
      <c r="J1078" s="124">
        <f t="shared" ref="J1078:J1081" si="115">I1078*2</f>
        <v>6.6962962962962953</v>
      </c>
      <c r="K1078" s="120">
        <v>1.99</v>
      </c>
      <c r="L1078" s="120">
        <v>21.6</v>
      </c>
    </row>
    <row r="1079" spans="1:12">
      <c r="A1079" s="103">
        <v>44411</v>
      </c>
      <c r="B1079" s="102" t="s">
        <v>243</v>
      </c>
      <c r="C1079" s="102" t="s">
        <v>152</v>
      </c>
      <c r="D1079" s="102" t="s">
        <v>163</v>
      </c>
      <c r="E1079" s="102" t="s">
        <v>167</v>
      </c>
      <c r="F1079" s="120">
        <v>29</v>
      </c>
      <c r="G1079" s="120">
        <v>2000</v>
      </c>
      <c r="H1079" s="120">
        <v>0.87</v>
      </c>
      <c r="I1079" s="124">
        <f t="shared" si="114"/>
        <v>3.3481481481481477</v>
      </c>
      <c r="J1079" s="124">
        <f t="shared" si="115"/>
        <v>6.6962962962962953</v>
      </c>
      <c r="K1079" s="120">
        <v>1.99</v>
      </c>
      <c r="L1079" s="120">
        <v>21.6</v>
      </c>
    </row>
    <row r="1080" spans="1:12">
      <c r="A1080" s="103">
        <v>44411</v>
      </c>
      <c r="B1080" s="104" t="s">
        <v>244</v>
      </c>
      <c r="C1080" s="102" t="s">
        <v>153</v>
      </c>
      <c r="D1080" s="102" t="s">
        <v>163</v>
      </c>
      <c r="E1080" s="102" t="s">
        <v>167</v>
      </c>
      <c r="F1080" s="120">
        <v>29</v>
      </c>
      <c r="G1080" s="120">
        <v>2000</v>
      </c>
      <c r="H1080" s="120">
        <v>0.87</v>
      </c>
      <c r="I1080" s="124">
        <f t="shared" si="114"/>
        <v>3.3481481481481477</v>
      </c>
      <c r="J1080" s="124">
        <f t="shared" si="115"/>
        <v>6.6962962962962953</v>
      </c>
      <c r="K1080" s="120">
        <v>1.99</v>
      </c>
      <c r="L1080" s="120">
        <v>21.6</v>
      </c>
    </row>
    <row r="1081" spans="1:12">
      <c r="A1081" s="103">
        <v>44411</v>
      </c>
      <c r="B1081" s="104" t="s">
        <v>245</v>
      </c>
      <c r="C1081" s="102" t="s">
        <v>153</v>
      </c>
      <c r="D1081" s="102" t="s">
        <v>163</v>
      </c>
      <c r="E1081" s="102" t="s">
        <v>167</v>
      </c>
      <c r="F1081" s="120">
        <v>29</v>
      </c>
      <c r="G1081" s="120">
        <v>2000</v>
      </c>
      <c r="H1081" s="120">
        <v>0.87</v>
      </c>
      <c r="I1081" s="124">
        <f t="shared" si="114"/>
        <v>3.3481481481481477</v>
      </c>
      <c r="J1081" s="124">
        <f t="shared" si="115"/>
        <v>6.6962962962962953</v>
      </c>
      <c r="K1081" s="120">
        <v>1.99</v>
      </c>
      <c r="L1081" s="120">
        <v>21.6</v>
      </c>
    </row>
    <row r="1082" spans="1:12">
      <c r="A1082" s="103">
        <v>44411</v>
      </c>
      <c r="B1082" s="102" t="s">
        <v>197</v>
      </c>
      <c r="C1082" s="102" t="s">
        <v>152</v>
      </c>
      <c r="D1082" s="102" t="s">
        <v>161</v>
      </c>
      <c r="E1082" s="102" t="s">
        <v>166</v>
      </c>
      <c r="F1082" s="120">
        <v>29</v>
      </c>
      <c r="G1082" s="120">
        <v>2950</v>
      </c>
      <c r="H1082" s="120">
        <v>1.1599999999999999</v>
      </c>
      <c r="I1082" s="120">
        <v>0</v>
      </c>
      <c r="J1082" s="120">
        <v>0</v>
      </c>
      <c r="K1082" s="120">
        <v>1.1599999999999999</v>
      </c>
      <c r="L1082" s="120">
        <v>21.6</v>
      </c>
    </row>
    <row r="1083" spans="1:12">
      <c r="A1083" s="103">
        <v>44411</v>
      </c>
      <c r="B1083" s="102" t="s">
        <v>198</v>
      </c>
      <c r="C1083" s="102" t="s">
        <v>152</v>
      </c>
      <c r="D1083" s="102" t="s">
        <v>161</v>
      </c>
      <c r="E1083" s="102" t="s">
        <v>166</v>
      </c>
      <c r="F1083" s="120">
        <v>29</v>
      </c>
      <c r="G1083" s="120">
        <v>2950</v>
      </c>
      <c r="H1083" s="120">
        <v>1.1599999999999999</v>
      </c>
      <c r="I1083" s="120">
        <v>0</v>
      </c>
      <c r="J1083" s="120">
        <v>0</v>
      </c>
      <c r="K1083" s="120">
        <v>1.1599999999999999</v>
      </c>
      <c r="L1083" s="120">
        <v>21.6</v>
      </c>
    </row>
    <row r="1084" spans="1:12">
      <c r="A1084" s="103">
        <v>44411</v>
      </c>
      <c r="B1084" s="1" t="s">
        <v>199</v>
      </c>
      <c r="C1084" s="102" t="s">
        <v>153</v>
      </c>
      <c r="D1084" s="102" t="s">
        <v>161</v>
      </c>
      <c r="E1084" s="102" t="s">
        <v>166</v>
      </c>
      <c r="F1084" s="120">
        <v>29</v>
      </c>
      <c r="G1084" s="120">
        <v>2950</v>
      </c>
      <c r="H1084" s="120">
        <v>1.1599999999999999</v>
      </c>
      <c r="I1084" s="120">
        <v>0</v>
      </c>
      <c r="J1084" s="120">
        <v>0</v>
      </c>
      <c r="K1084" s="120">
        <v>1.1599999999999999</v>
      </c>
      <c r="L1084" s="120">
        <v>21.6</v>
      </c>
    </row>
    <row r="1085" spans="1:12">
      <c r="A1085" s="103">
        <v>44411</v>
      </c>
      <c r="B1085" s="1" t="s">
        <v>200</v>
      </c>
      <c r="C1085" s="102" t="s">
        <v>153</v>
      </c>
      <c r="D1085" s="102" t="s">
        <v>161</v>
      </c>
      <c r="E1085" s="102" t="s">
        <v>166</v>
      </c>
      <c r="F1085" s="120">
        <v>29</v>
      </c>
      <c r="G1085" s="120">
        <v>2950</v>
      </c>
      <c r="H1085" s="120">
        <v>1.1599999999999999</v>
      </c>
      <c r="I1085" s="120">
        <v>0</v>
      </c>
      <c r="J1085" s="120">
        <v>0</v>
      </c>
      <c r="K1085" s="120">
        <v>1.1599999999999999</v>
      </c>
      <c r="L1085" s="120">
        <v>21.6</v>
      </c>
    </row>
    <row r="1086" spans="1:12">
      <c r="A1086" s="103">
        <v>44411</v>
      </c>
      <c r="B1086" s="1" t="s">
        <v>201</v>
      </c>
      <c r="C1086" s="102" t="s">
        <v>153</v>
      </c>
      <c r="D1086" s="102" t="s">
        <v>161</v>
      </c>
      <c r="E1086" s="102" t="s">
        <v>166</v>
      </c>
      <c r="F1086" s="120">
        <v>29</v>
      </c>
      <c r="G1086" s="120">
        <v>2950</v>
      </c>
      <c r="H1086" s="120">
        <v>1.1599999999999999</v>
      </c>
      <c r="I1086" s="120">
        <v>0</v>
      </c>
      <c r="J1086" s="120">
        <v>0</v>
      </c>
      <c r="K1086" s="120">
        <v>1.1599999999999999</v>
      </c>
      <c r="L1086" s="120">
        <v>21.6</v>
      </c>
    </row>
    <row r="1087" spans="1:12">
      <c r="A1087" s="103">
        <v>44411</v>
      </c>
      <c r="B1087" s="1" t="s">
        <v>202</v>
      </c>
      <c r="C1087" s="102" t="s">
        <v>153</v>
      </c>
      <c r="D1087" s="102" t="s">
        <v>161</v>
      </c>
      <c r="E1087" s="102" t="s">
        <v>166</v>
      </c>
      <c r="F1087" s="120">
        <v>29</v>
      </c>
      <c r="G1087" s="120">
        <v>2950</v>
      </c>
      <c r="H1087" s="120">
        <v>1.1599999999999999</v>
      </c>
      <c r="I1087" s="120">
        <v>0</v>
      </c>
      <c r="J1087" s="120">
        <v>0</v>
      </c>
      <c r="K1087" s="120">
        <v>1.1599999999999999</v>
      </c>
      <c r="L1087" s="120">
        <v>21.6</v>
      </c>
    </row>
    <row r="1088" spans="1:12">
      <c r="A1088" s="103">
        <v>44411</v>
      </c>
      <c r="B1088" s="102" t="s">
        <v>203</v>
      </c>
      <c r="C1088" s="102" t="s">
        <v>152</v>
      </c>
      <c r="D1088" s="102" t="s">
        <v>161</v>
      </c>
      <c r="E1088" s="102" t="s">
        <v>166</v>
      </c>
      <c r="F1088" s="120">
        <v>29</v>
      </c>
      <c r="G1088" s="120">
        <v>2950</v>
      </c>
      <c r="H1088" s="120">
        <v>1.1599999999999999</v>
      </c>
      <c r="I1088" s="120">
        <v>0</v>
      </c>
      <c r="J1088" s="120">
        <v>0</v>
      </c>
      <c r="K1088" s="120">
        <v>1.1599999999999999</v>
      </c>
      <c r="L1088" s="120">
        <v>21.6</v>
      </c>
    </row>
    <row r="1089" spans="1:12">
      <c r="A1089" s="103">
        <v>44411</v>
      </c>
      <c r="B1089" s="102" t="s">
        <v>204</v>
      </c>
      <c r="C1089" s="102" t="s">
        <v>152</v>
      </c>
      <c r="D1089" s="102" t="s">
        <v>161</v>
      </c>
      <c r="E1089" s="102" t="s">
        <v>166</v>
      </c>
      <c r="F1089" s="120">
        <v>29</v>
      </c>
      <c r="G1089" s="120">
        <v>2950</v>
      </c>
      <c r="H1089" s="120">
        <v>1.1599999999999999</v>
      </c>
      <c r="I1089" s="120">
        <v>0</v>
      </c>
      <c r="J1089" s="120">
        <v>0</v>
      </c>
      <c r="K1089" s="120">
        <v>1.1599999999999999</v>
      </c>
      <c r="L1089" s="120">
        <v>21.6</v>
      </c>
    </row>
    <row r="1090" spans="1:12">
      <c r="A1090" s="103">
        <v>44411</v>
      </c>
      <c r="B1090" s="104" t="s">
        <v>205</v>
      </c>
      <c r="C1090" s="102" t="s">
        <v>153</v>
      </c>
      <c r="D1090" s="102" t="s">
        <v>162</v>
      </c>
      <c r="E1090" s="102" t="s">
        <v>167</v>
      </c>
      <c r="F1090" s="120">
        <v>29</v>
      </c>
      <c r="G1090" s="120">
        <v>1660</v>
      </c>
      <c r="H1090" s="120">
        <v>1.33</v>
      </c>
      <c r="I1090" s="124">
        <f t="shared" ref="I1090:I1097" si="116">((2-H1090)*1.75/(2-0.65))</f>
        <v>0.86851851851851836</v>
      </c>
      <c r="J1090" s="124">
        <f>I1090*2</f>
        <v>1.7370370370370367</v>
      </c>
      <c r="K1090" s="120">
        <v>1.97</v>
      </c>
      <c r="L1090" s="120">
        <v>21.5</v>
      </c>
    </row>
    <row r="1091" spans="1:12">
      <c r="A1091" s="103">
        <v>44411</v>
      </c>
      <c r="B1091" s="104" t="s">
        <v>206</v>
      </c>
      <c r="C1091" s="102" t="s">
        <v>153</v>
      </c>
      <c r="D1091" s="102" t="s">
        <v>162</v>
      </c>
      <c r="E1091" s="102" t="s">
        <v>167</v>
      </c>
      <c r="F1091" s="120">
        <v>29</v>
      </c>
      <c r="G1091" s="120">
        <v>1660</v>
      </c>
      <c r="H1091" s="120">
        <v>1.33</v>
      </c>
      <c r="I1091" s="124">
        <f t="shared" si="116"/>
        <v>0.86851851851851836</v>
      </c>
      <c r="J1091" s="124">
        <f t="shared" ref="J1091:J1097" si="117">I1091*2</f>
        <v>1.7370370370370367</v>
      </c>
      <c r="K1091" s="120">
        <v>1.97</v>
      </c>
      <c r="L1091" s="120">
        <v>21.5</v>
      </c>
    </row>
    <row r="1092" spans="1:12">
      <c r="A1092" s="103">
        <v>44411</v>
      </c>
      <c r="B1092" s="102" t="s">
        <v>207</v>
      </c>
      <c r="C1092" s="102" t="s">
        <v>152</v>
      </c>
      <c r="D1092" s="102" t="s">
        <v>162</v>
      </c>
      <c r="E1092" s="102" t="s">
        <v>167</v>
      </c>
      <c r="F1092" s="120">
        <v>29</v>
      </c>
      <c r="G1092" s="120">
        <v>1660</v>
      </c>
      <c r="H1092" s="120">
        <v>1.33</v>
      </c>
      <c r="I1092" s="124">
        <f t="shared" si="116"/>
        <v>0.86851851851851836</v>
      </c>
      <c r="J1092" s="124">
        <f t="shared" si="117"/>
        <v>1.7370370370370367</v>
      </c>
      <c r="K1092" s="120">
        <v>1.97</v>
      </c>
      <c r="L1092" s="120">
        <v>21.5</v>
      </c>
    </row>
    <row r="1093" spans="1:12">
      <c r="A1093" s="103">
        <v>44411</v>
      </c>
      <c r="B1093" s="102" t="s">
        <v>208</v>
      </c>
      <c r="C1093" s="102" t="s">
        <v>152</v>
      </c>
      <c r="D1093" s="102" t="s">
        <v>162</v>
      </c>
      <c r="E1093" s="102" t="s">
        <v>167</v>
      </c>
      <c r="F1093" s="120">
        <v>29</v>
      </c>
      <c r="G1093" s="120">
        <v>1660</v>
      </c>
      <c r="H1093" s="120">
        <v>1.33</v>
      </c>
      <c r="I1093" s="124">
        <f t="shared" si="116"/>
        <v>0.86851851851851836</v>
      </c>
      <c r="J1093" s="124">
        <f t="shared" si="117"/>
        <v>1.7370370370370367</v>
      </c>
      <c r="K1093" s="120">
        <v>1.97</v>
      </c>
      <c r="L1093" s="120">
        <v>21.5</v>
      </c>
    </row>
    <row r="1094" spans="1:12">
      <c r="A1094" s="103">
        <v>44411</v>
      </c>
      <c r="B1094" s="102" t="s">
        <v>209</v>
      </c>
      <c r="C1094" s="102" t="s">
        <v>152</v>
      </c>
      <c r="D1094" s="102" t="s">
        <v>162</v>
      </c>
      <c r="E1094" s="102" t="s">
        <v>167</v>
      </c>
      <c r="F1094" s="120">
        <v>29</v>
      </c>
      <c r="G1094" s="120">
        <v>1640</v>
      </c>
      <c r="H1094" s="120">
        <v>1.34</v>
      </c>
      <c r="I1094" s="124">
        <f t="shared" si="116"/>
        <v>0.8555555555555554</v>
      </c>
      <c r="J1094" s="124">
        <f t="shared" si="117"/>
        <v>1.7111111111111108</v>
      </c>
      <c r="K1094" s="120">
        <v>1.91</v>
      </c>
      <c r="L1094" s="120">
        <v>21.6</v>
      </c>
    </row>
    <row r="1095" spans="1:12">
      <c r="A1095" s="103">
        <v>44411</v>
      </c>
      <c r="B1095" s="102" t="s">
        <v>210</v>
      </c>
      <c r="C1095" s="102" t="s">
        <v>152</v>
      </c>
      <c r="D1095" s="102" t="s">
        <v>162</v>
      </c>
      <c r="E1095" s="102" t="s">
        <v>167</v>
      </c>
      <c r="F1095" s="120">
        <v>29</v>
      </c>
      <c r="G1095" s="120">
        <v>1640</v>
      </c>
      <c r="H1095" s="120">
        <v>1.34</v>
      </c>
      <c r="I1095" s="124">
        <f t="shared" si="116"/>
        <v>0.8555555555555554</v>
      </c>
      <c r="J1095" s="124">
        <f t="shared" si="117"/>
        <v>1.7111111111111108</v>
      </c>
      <c r="K1095" s="120">
        <v>1.91</v>
      </c>
      <c r="L1095" s="120">
        <v>21.6</v>
      </c>
    </row>
    <row r="1096" spans="1:12">
      <c r="A1096" s="103">
        <v>44411</v>
      </c>
      <c r="B1096" s="104" t="s">
        <v>211</v>
      </c>
      <c r="C1096" s="102" t="s">
        <v>153</v>
      </c>
      <c r="D1096" s="102" t="s">
        <v>162</v>
      </c>
      <c r="E1096" s="102" t="s">
        <v>167</v>
      </c>
      <c r="F1096" s="120">
        <v>29</v>
      </c>
      <c r="G1096" s="120">
        <v>1640</v>
      </c>
      <c r="H1096" s="120">
        <v>1.34</v>
      </c>
      <c r="I1096" s="124">
        <f t="shared" si="116"/>
        <v>0.8555555555555554</v>
      </c>
      <c r="J1096" s="124">
        <f t="shared" si="117"/>
        <v>1.7111111111111108</v>
      </c>
      <c r="K1096" s="120">
        <v>1.91</v>
      </c>
      <c r="L1096" s="120">
        <v>21.6</v>
      </c>
    </row>
    <row r="1097" spans="1:12">
      <c r="A1097" s="103">
        <v>44411</v>
      </c>
      <c r="B1097" s="104" t="s">
        <v>212</v>
      </c>
      <c r="C1097" s="102" t="s">
        <v>153</v>
      </c>
      <c r="D1097" s="102" t="s">
        <v>162</v>
      </c>
      <c r="E1097" s="102" t="s">
        <v>167</v>
      </c>
      <c r="F1097" s="120">
        <v>29</v>
      </c>
      <c r="G1097" s="120">
        <v>1640</v>
      </c>
      <c r="H1097" s="120">
        <v>1.34</v>
      </c>
      <c r="I1097" s="124">
        <f t="shared" si="116"/>
        <v>0.8555555555555554</v>
      </c>
      <c r="J1097" s="124">
        <f t="shared" si="117"/>
        <v>1.7111111111111108</v>
      </c>
      <c r="K1097" s="120">
        <v>1.91</v>
      </c>
      <c r="L1097" s="120">
        <v>21.6</v>
      </c>
    </row>
    <row r="1098" spans="1:12">
      <c r="A1098" s="103">
        <v>44411</v>
      </c>
      <c r="B1098" s="102" t="s">
        <v>213</v>
      </c>
      <c r="C1098" s="102" t="s">
        <v>152</v>
      </c>
      <c r="D1098" s="102" t="s">
        <v>163</v>
      </c>
      <c r="E1098" s="102" t="s">
        <v>166</v>
      </c>
      <c r="F1098" s="120">
        <v>29</v>
      </c>
      <c r="G1098" s="120">
        <v>2900</v>
      </c>
      <c r="H1098" s="120">
        <v>1.26</v>
      </c>
      <c r="I1098" s="124">
        <f t="shared" ref="I1098:I1105" si="118">((2-H1098)*4/(2-0.65))</f>
        <v>2.1925925925925922</v>
      </c>
      <c r="J1098" s="125">
        <v>10.3</v>
      </c>
      <c r="K1098" s="120">
        <v>2.02</v>
      </c>
      <c r="L1098" s="120">
        <v>21.9</v>
      </c>
    </row>
    <row r="1099" spans="1:12">
      <c r="A1099" s="103">
        <v>44411</v>
      </c>
      <c r="B1099" s="102" t="s">
        <v>214</v>
      </c>
      <c r="C1099" s="102" t="s">
        <v>152</v>
      </c>
      <c r="D1099" s="102" t="s">
        <v>163</v>
      </c>
      <c r="E1099" s="102" t="s">
        <v>166</v>
      </c>
      <c r="F1099" s="120">
        <v>29</v>
      </c>
      <c r="G1099" s="120">
        <v>2900</v>
      </c>
      <c r="H1099" s="120">
        <v>1.26</v>
      </c>
      <c r="I1099" s="124">
        <f t="shared" si="118"/>
        <v>2.1925925925925922</v>
      </c>
      <c r="J1099" s="125">
        <v>10.3</v>
      </c>
      <c r="K1099" s="120">
        <v>2.02</v>
      </c>
      <c r="L1099" s="120">
        <v>21.9</v>
      </c>
    </row>
    <row r="1100" spans="1:12">
      <c r="A1100" s="103">
        <v>44411</v>
      </c>
      <c r="B1100" s="104" t="s">
        <v>215</v>
      </c>
      <c r="C1100" s="102" t="s">
        <v>153</v>
      </c>
      <c r="D1100" s="102" t="s">
        <v>163</v>
      </c>
      <c r="E1100" s="102" t="s">
        <v>166</v>
      </c>
      <c r="F1100" s="120">
        <v>29</v>
      </c>
      <c r="G1100" s="120">
        <v>2900</v>
      </c>
      <c r="H1100" s="120">
        <v>1.26</v>
      </c>
      <c r="I1100" s="124">
        <f t="shared" si="118"/>
        <v>2.1925925925925922</v>
      </c>
      <c r="J1100" s="125">
        <v>10.3</v>
      </c>
      <c r="K1100" s="120">
        <v>2.02</v>
      </c>
      <c r="L1100" s="120">
        <v>21.9</v>
      </c>
    </row>
    <row r="1101" spans="1:12">
      <c r="A1101" s="103">
        <v>44411</v>
      </c>
      <c r="B1101" s="104" t="s">
        <v>216</v>
      </c>
      <c r="C1101" s="102" t="s">
        <v>153</v>
      </c>
      <c r="D1101" s="102" t="s">
        <v>163</v>
      </c>
      <c r="E1101" s="102" t="s">
        <v>166</v>
      </c>
      <c r="F1101" s="120">
        <v>29</v>
      </c>
      <c r="G1101" s="120">
        <v>2900</v>
      </c>
      <c r="H1101" s="120">
        <v>1.26</v>
      </c>
      <c r="I1101" s="124">
        <f t="shared" si="118"/>
        <v>2.1925925925925922</v>
      </c>
      <c r="J1101" s="125">
        <v>10.3</v>
      </c>
      <c r="K1101" s="120">
        <v>2.02</v>
      </c>
      <c r="L1101" s="120">
        <v>21.9</v>
      </c>
    </row>
    <row r="1102" spans="1:12">
      <c r="A1102" s="103">
        <v>44411</v>
      </c>
      <c r="B1102" s="104" t="s">
        <v>217</v>
      </c>
      <c r="C1102" s="102" t="s">
        <v>153</v>
      </c>
      <c r="D1102" s="102" t="s">
        <v>163</v>
      </c>
      <c r="E1102" s="102" t="s">
        <v>166</v>
      </c>
      <c r="F1102" s="120">
        <v>29</v>
      </c>
      <c r="G1102" s="120">
        <v>2900</v>
      </c>
      <c r="H1102" s="120">
        <v>1.26</v>
      </c>
      <c r="I1102" s="124">
        <f t="shared" si="118"/>
        <v>2.1925925925925922</v>
      </c>
      <c r="J1102" s="125">
        <v>10.3</v>
      </c>
      <c r="K1102" s="120">
        <v>2.02</v>
      </c>
      <c r="L1102" s="120">
        <v>21.9</v>
      </c>
    </row>
    <row r="1103" spans="1:12">
      <c r="A1103" s="103">
        <v>44411</v>
      </c>
      <c r="B1103" s="104" t="s">
        <v>218</v>
      </c>
      <c r="C1103" s="102" t="s">
        <v>153</v>
      </c>
      <c r="D1103" s="102" t="s">
        <v>163</v>
      </c>
      <c r="E1103" s="102" t="s">
        <v>166</v>
      </c>
      <c r="F1103" s="120">
        <v>29</v>
      </c>
      <c r="G1103" s="120">
        <v>2900</v>
      </c>
      <c r="H1103" s="120">
        <v>1.26</v>
      </c>
      <c r="I1103" s="124">
        <f t="shared" si="118"/>
        <v>2.1925925925925922</v>
      </c>
      <c r="J1103" s="125">
        <v>10.3</v>
      </c>
      <c r="K1103" s="120">
        <v>2.02</v>
      </c>
      <c r="L1103" s="120">
        <v>21.9</v>
      </c>
    </row>
    <row r="1104" spans="1:12">
      <c r="A1104" s="103">
        <v>44411</v>
      </c>
      <c r="B1104" s="102" t="s">
        <v>219</v>
      </c>
      <c r="C1104" s="102" t="s">
        <v>152</v>
      </c>
      <c r="D1104" s="102" t="s">
        <v>163</v>
      </c>
      <c r="E1104" s="102" t="s">
        <v>166</v>
      </c>
      <c r="F1104" s="120">
        <v>29</v>
      </c>
      <c r="G1104" s="120">
        <v>2900</v>
      </c>
      <c r="H1104" s="120">
        <v>1.26</v>
      </c>
      <c r="I1104" s="124">
        <f t="shared" si="118"/>
        <v>2.1925925925925922</v>
      </c>
      <c r="J1104" s="125">
        <v>10.3</v>
      </c>
      <c r="K1104" s="120">
        <v>2.02</v>
      </c>
      <c r="L1104" s="120">
        <v>21.9</v>
      </c>
    </row>
    <row r="1105" spans="1:12">
      <c r="A1105" s="103">
        <v>44411</v>
      </c>
      <c r="B1105" s="102" t="s">
        <v>220</v>
      </c>
      <c r="C1105" s="102" t="s">
        <v>152</v>
      </c>
      <c r="D1105" s="102" t="s">
        <v>163</v>
      </c>
      <c r="E1105" s="102" t="s">
        <v>166</v>
      </c>
      <c r="F1105" s="120">
        <v>29</v>
      </c>
      <c r="G1105" s="120">
        <v>2900</v>
      </c>
      <c r="H1105" s="120">
        <v>1.26</v>
      </c>
      <c r="I1105" s="124">
        <f t="shared" si="118"/>
        <v>2.1925925925925922</v>
      </c>
      <c r="J1105" s="125">
        <v>10.3</v>
      </c>
      <c r="K1105" s="120">
        <v>2.02</v>
      </c>
      <c r="L1105" s="120">
        <v>21.9</v>
      </c>
    </row>
    <row r="1106" spans="1:12">
      <c r="A1106" s="103">
        <v>44411</v>
      </c>
      <c r="B1106" s="102" t="s">
        <v>288</v>
      </c>
      <c r="C1106" s="102" t="s">
        <v>152</v>
      </c>
      <c r="D1106" s="102" t="s">
        <v>162</v>
      </c>
      <c r="E1106" s="102" t="s">
        <v>166</v>
      </c>
      <c r="F1106" s="120">
        <v>29</v>
      </c>
      <c r="G1106" s="120">
        <v>3000</v>
      </c>
      <c r="H1106" s="120">
        <v>1.2</v>
      </c>
      <c r="I1106" s="124">
        <f t="shared" ref="I1106:I1113" si="119">((2-H1106)*1.75/(2-0.65))</f>
        <v>1.037037037037037</v>
      </c>
      <c r="J1106" s="125">
        <v>6.1</v>
      </c>
      <c r="K1106" s="120">
        <v>1.89</v>
      </c>
      <c r="L1106" s="120">
        <v>23</v>
      </c>
    </row>
    <row r="1107" spans="1:12">
      <c r="A1107" s="103">
        <v>44411</v>
      </c>
      <c r="B1107" s="102" t="s">
        <v>289</v>
      </c>
      <c r="C1107" s="102" t="s">
        <v>152</v>
      </c>
      <c r="D1107" s="102" t="s">
        <v>162</v>
      </c>
      <c r="E1107" s="102" t="s">
        <v>166</v>
      </c>
      <c r="F1107" s="120">
        <v>29</v>
      </c>
      <c r="G1107" s="120">
        <v>3000</v>
      </c>
      <c r="H1107" s="120">
        <v>1.2</v>
      </c>
      <c r="I1107" s="124">
        <f t="shared" si="119"/>
        <v>1.037037037037037</v>
      </c>
      <c r="J1107" s="125">
        <v>6.1</v>
      </c>
      <c r="K1107" s="120">
        <v>1.89</v>
      </c>
      <c r="L1107" s="120">
        <v>23</v>
      </c>
    </row>
    <row r="1108" spans="1:12">
      <c r="A1108" s="103">
        <v>44411</v>
      </c>
      <c r="B1108" s="104" t="s">
        <v>286</v>
      </c>
      <c r="C1108" s="102" t="s">
        <v>153</v>
      </c>
      <c r="D1108" s="102" t="s">
        <v>162</v>
      </c>
      <c r="E1108" s="102" t="s">
        <v>166</v>
      </c>
      <c r="F1108" s="120">
        <v>29</v>
      </c>
      <c r="G1108" s="120">
        <v>3000</v>
      </c>
      <c r="H1108" s="120">
        <v>1.2</v>
      </c>
      <c r="I1108" s="124">
        <f t="shared" si="119"/>
        <v>1.037037037037037</v>
      </c>
      <c r="J1108" s="125">
        <v>6.1</v>
      </c>
      <c r="K1108" s="120">
        <v>1.89</v>
      </c>
      <c r="L1108" s="120">
        <v>23</v>
      </c>
    </row>
    <row r="1109" spans="1:12">
      <c r="A1109" s="103">
        <v>44411</v>
      </c>
      <c r="B1109" s="104" t="s">
        <v>287</v>
      </c>
      <c r="C1109" s="102" t="s">
        <v>153</v>
      </c>
      <c r="D1109" s="102" t="s">
        <v>162</v>
      </c>
      <c r="E1109" s="102" t="s">
        <v>166</v>
      </c>
      <c r="F1109" s="120">
        <v>29</v>
      </c>
      <c r="G1109" s="120">
        <v>3000</v>
      </c>
      <c r="H1109" s="120">
        <v>1.2</v>
      </c>
      <c r="I1109" s="124">
        <f t="shared" si="119"/>
        <v>1.037037037037037</v>
      </c>
      <c r="J1109" s="125">
        <v>6.1</v>
      </c>
      <c r="K1109" s="120">
        <v>1.89</v>
      </c>
      <c r="L1109" s="120">
        <v>23</v>
      </c>
    </row>
    <row r="1110" spans="1:12">
      <c r="A1110" s="103">
        <v>44411</v>
      </c>
      <c r="B1110" s="104" t="s">
        <v>292</v>
      </c>
      <c r="C1110" s="102" t="s">
        <v>153</v>
      </c>
      <c r="D1110" s="102" t="s">
        <v>162</v>
      </c>
      <c r="E1110" s="102" t="s">
        <v>166</v>
      </c>
      <c r="F1110" s="120">
        <v>29</v>
      </c>
      <c r="G1110" s="120">
        <v>3000</v>
      </c>
      <c r="H1110" s="120">
        <v>1.2</v>
      </c>
      <c r="I1110" s="124">
        <f t="shared" si="119"/>
        <v>1.037037037037037</v>
      </c>
      <c r="J1110" s="125">
        <v>6.1</v>
      </c>
      <c r="K1110" s="120">
        <v>1.89</v>
      </c>
      <c r="L1110" s="120">
        <v>23</v>
      </c>
    </row>
    <row r="1111" spans="1:12">
      <c r="A1111" s="103">
        <v>44411</v>
      </c>
      <c r="B1111" s="104" t="s">
        <v>293</v>
      </c>
      <c r="C1111" s="102" t="s">
        <v>153</v>
      </c>
      <c r="D1111" s="102" t="s">
        <v>162</v>
      </c>
      <c r="E1111" s="102" t="s">
        <v>166</v>
      </c>
      <c r="F1111" s="120">
        <v>29</v>
      </c>
      <c r="G1111" s="120">
        <v>3000</v>
      </c>
      <c r="H1111" s="120">
        <v>1.2</v>
      </c>
      <c r="I1111" s="124">
        <f t="shared" si="119"/>
        <v>1.037037037037037</v>
      </c>
      <c r="J1111" s="125">
        <v>6.1</v>
      </c>
      <c r="K1111" s="120">
        <v>1.89</v>
      </c>
      <c r="L1111" s="120">
        <v>23</v>
      </c>
    </row>
    <row r="1112" spans="1:12">
      <c r="A1112" s="103">
        <v>44411</v>
      </c>
      <c r="B1112" s="102" t="s">
        <v>290</v>
      </c>
      <c r="C1112" s="102" t="s">
        <v>152</v>
      </c>
      <c r="D1112" s="102" t="s">
        <v>162</v>
      </c>
      <c r="E1112" s="102" t="s">
        <v>166</v>
      </c>
      <c r="F1112" s="120">
        <v>29</v>
      </c>
      <c r="G1112" s="120">
        <v>3000</v>
      </c>
      <c r="H1112" s="120">
        <v>1.2</v>
      </c>
      <c r="I1112" s="124">
        <f t="shared" si="119"/>
        <v>1.037037037037037</v>
      </c>
      <c r="J1112" s="125">
        <v>6.1</v>
      </c>
      <c r="K1112" s="120">
        <v>1.89</v>
      </c>
      <c r="L1112" s="120">
        <v>23</v>
      </c>
    </row>
    <row r="1113" spans="1:12">
      <c r="A1113" s="103">
        <v>44411</v>
      </c>
      <c r="B1113" s="102" t="s">
        <v>291</v>
      </c>
      <c r="C1113" s="102" t="s">
        <v>152</v>
      </c>
      <c r="D1113" s="102" t="s">
        <v>162</v>
      </c>
      <c r="E1113" s="102" t="s">
        <v>166</v>
      </c>
      <c r="F1113" s="120">
        <v>29</v>
      </c>
      <c r="G1113" s="120">
        <v>3000</v>
      </c>
      <c r="H1113" s="120">
        <v>1.2</v>
      </c>
      <c r="I1113" s="124">
        <f t="shared" si="119"/>
        <v>1.037037037037037</v>
      </c>
      <c r="J1113" s="125">
        <v>6.1</v>
      </c>
      <c r="K1113" s="120">
        <v>1.89</v>
      </c>
      <c r="L1113" s="120">
        <v>23</v>
      </c>
    </row>
    <row r="1114" spans="1:12">
      <c r="A1114" s="103">
        <v>44411</v>
      </c>
      <c r="B1114" s="1" t="s">
        <v>280</v>
      </c>
      <c r="C1114" s="102" t="s">
        <v>153</v>
      </c>
      <c r="D1114" s="102" t="s">
        <v>161</v>
      </c>
      <c r="E1114" s="102" t="s">
        <v>167</v>
      </c>
      <c r="F1114" s="120">
        <v>29</v>
      </c>
      <c r="G1114" s="120">
        <v>1350</v>
      </c>
      <c r="H1114" s="120">
        <v>1.95</v>
      </c>
      <c r="I1114" s="120">
        <v>0</v>
      </c>
      <c r="J1114" s="120">
        <v>0</v>
      </c>
      <c r="K1114" s="120">
        <v>1.95</v>
      </c>
      <c r="L1114" s="120">
        <v>21.9</v>
      </c>
    </row>
    <row r="1115" spans="1:12">
      <c r="A1115" s="103">
        <v>44411</v>
      </c>
      <c r="B1115" s="1" t="s">
        <v>281</v>
      </c>
      <c r="C1115" s="102" t="s">
        <v>153</v>
      </c>
      <c r="D1115" s="102" t="s">
        <v>161</v>
      </c>
      <c r="E1115" s="102" t="s">
        <v>167</v>
      </c>
      <c r="F1115" s="120">
        <v>29</v>
      </c>
      <c r="G1115" s="120">
        <v>1350</v>
      </c>
      <c r="H1115" s="120">
        <v>1.95</v>
      </c>
      <c r="I1115" s="120">
        <v>0</v>
      </c>
      <c r="J1115" s="120">
        <v>0</v>
      </c>
      <c r="K1115" s="120">
        <v>1.95</v>
      </c>
      <c r="L1115" s="120">
        <v>21.9</v>
      </c>
    </row>
    <row r="1116" spans="1:12">
      <c r="A1116" s="103">
        <v>44411</v>
      </c>
      <c r="B1116" s="102" t="s">
        <v>278</v>
      </c>
      <c r="C1116" s="102" t="s">
        <v>152</v>
      </c>
      <c r="D1116" s="102" t="s">
        <v>161</v>
      </c>
      <c r="E1116" s="102" t="s">
        <v>167</v>
      </c>
      <c r="F1116" s="120">
        <v>29</v>
      </c>
      <c r="G1116" s="120">
        <v>1350</v>
      </c>
      <c r="H1116" s="120">
        <v>1.95</v>
      </c>
      <c r="I1116" s="120">
        <v>0</v>
      </c>
      <c r="J1116" s="120">
        <v>0</v>
      </c>
      <c r="K1116" s="120">
        <v>1.95</v>
      </c>
      <c r="L1116" s="120">
        <v>21.9</v>
      </c>
    </row>
    <row r="1117" spans="1:12">
      <c r="A1117" s="103">
        <v>44411</v>
      </c>
      <c r="B1117" s="102" t="s">
        <v>279</v>
      </c>
      <c r="C1117" s="102" t="s">
        <v>152</v>
      </c>
      <c r="D1117" s="102" t="s">
        <v>161</v>
      </c>
      <c r="E1117" s="102" t="s">
        <v>167</v>
      </c>
      <c r="F1117" s="120">
        <v>29</v>
      </c>
      <c r="G1117" s="120">
        <v>1350</v>
      </c>
      <c r="H1117" s="120">
        <v>1.95</v>
      </c>
      <c r="I1117" s="120">
        <v>0</v>
      </c>
      <c r="J1117" s="120">
        <v>0</v>
      </c>
      <c r="K1117" s="120">
        <v>1.95</v>
      </c>
      <c r="L1117" s="120">
        <v>21.9</v>
      </c>
    </row>
    <row r="1118" spans="1:12">
      <c r="A1118" s="103">
        <v>44411</v>
      </c>
      <c r="B1118" s="102" t="s">
        <v>284</v>
      </c>
      <c r="C1118" s="102" t="s">
        <v>152</v>
      </c>
      <c r="D1118" s="102" t="s">
        <v>161</v>
      </c>
      <c r="E1118" s="102" t="s">
        <v>167</v>
      </c>
      <c r="F1118" s="120">
        <v>29</v>
      </c>
      <c r="G1118" s="120">
        <v>1750</v>
      </c>
      <c r="H1118" s="120">
        <v>0.88</v>
      </c>
      <c r="I1118" s="120">
        <v>0</v>
      </c>
      <c r="J1118" s="120">
        <v>0</v>
      </c>
      <c r="K1118" s="120">
        <v>0.88</v>
      </c>
      <c r="L1118" s="120">
        <v>21.8</v>
      </c>
    </row>
    <row r="1119" spans="1:12">
      <c r="A1119" s="103">
        <v>44411</v>
      </c>
      <c r="B1119" s="102" t="s">
        <v>285</v>
      </c>
      <c r="C1119" s="102" t="s">
        <v>152</v>
      </c>
      <c r="D1119" s="102" t="s">
        <v>161</v>
      </c>
      <c r="E1119" s="102" t="s">
        <v>167</v>
      </c>
      <c r="F1119" s="120">
        <v>29</v>
      </c>
      <c r="G1119" s="120">
        <v>1750</v>
      </c>
      <c r="H1119" s="120">
        <v>0.88</v>
      </c>
      <c r="I1119" s="120">
        <v>0</v>
      </c>
      <c r="J1119" s="120">
        <v>0</v>
      </c>
      <c r="K1119" s="120">
        <v>0.88</v>
      </c>
      <c r="L1119" s="120">
        <v>21.8</v>
      </c>
    </row>
    <row r="1120" spans="1:12">
      <c r="A1120" s="103">
        <v>44411</v>
      </c>
      <c r="B1120" s="1" t="s">
        <v>282</v>
      </c>
      <c r="C1120" s="102" t="s">
        <v>153</v>
      </c>
      <c r="D1120" s="102" t="s">
        <v>161</v>
      </c>
      <c r="E1120" s="102" t="s">
        <v>167</v>
      </c>
      <c r="F1120" s="120">
        <v>29</v>
      </c>
      <c r="G1120" s="120">
        <v>1750</v>
      </c>
      <c r="H1120" s="120">
        <v>0.88</v>
      </c>
      <c r="I1120" s="120">
        <v>0</v>
      </c>
      <c r="J1120" s="120">
        <v>0</v>
      </c>
      <c r="K1120" s="120">
        <v>0.88</v>
      </c>
      <c r="L1120" s="120">
        <v>21.8</v>
      </c>
    </row>
    <row r="1121" spans="1:12">
      <c r="A1121" s="103">
        <v>44411</v>
      </c>
      <c r="B1121" s="1" t="s">
        <v>283</v>
      </c>
      <c r="C1121" s="102" t="s">
        <v>153</v>
      </c>
      <c r="D1121" s="102" t="s">
        <v>161</v>
      </c>
      <c r="E1121" s="102" t="s">
        <v>167</v>
      </c>
      <c r="F1121" s="120">
        <v>29</v>
      </c>
      <c r="G1121" s="120">
        <v>1750</v>
      </c>
      <c r="H1121" s="120">
        <v>0.88</v>
      </c>
      <c r="I1121" s="120">
        <v>0</v>
      </c>
      <c r="J1121" s="120">
        <v>0</v>
      </c>
      <c r="K1121" s="120">
        <v>0.88</v>
      </c>
      <c r="L1121" s="120">
        <v>21.8</v>
      </c>
    </row>
    <row r="1122" spans="1:12">
      <c r="A1122" s="103">
        <v>44411</v>
      </c>
      <c r="B1122" s="102" t="s">
        <v>272</v>
      </c>
      <c r="C1122" s="102" t="s">
        <v>152</v>
      </c>
      <c r="D1122" s="102" t="s">
        <v>163</v>
      </c>
      <c r="E1122" s="102" t="s">
        <v>166</v>
      </c>
      <c r="F1122" s="120">
        <v>29</v>
      </c>
      <c r="G1122" s="120">
        <v>2310</v>
      </c>
      <c r="H1122" s="120">
        <v>1.1499999999999999</v>
      </c>
      <c r="I1122" s="124">
        <f t="shared" ref="I1122:I1129" si="120">((2-H1122)*4/(2-0.65))</f>
        <v>2.5185185185185186</v>
      </c>
      <c r="J1122" s="124">
        <f t="shared" ref="J1122:J1129" si="121">I1122*4</f>
        <v>10.074074074074074</v>
      </c>
      <c r="K1122" s="120">
        <v>2.06</v>
      </c>
      <c r="L1122" s="120">
        <v>21.6</v>
      </c>
    </row>
    <row r="1123" spans="1:12">
      <c r="A1123" s="103">
        <v>44411</v>
      </c>
      <c r="B1123" s="102" t="s">
        <v>273</v>
      </c>
      <c r="C1123" s="102" t="s">
        <v>152</v>
      </c>
      <c r="D1123" s="102" t="s">
        <v>163</v>
      </c>
      <c r="E1123" s="102" t="s">
        <v>166</v>
      </c>
      <c r="F1123" s="120">
        <v>29</v>
      </c>
      <c r="G1123" s="120">
        <v>2310</v>
      </c>
      <c r="H1123" s="120">
        <v>1.1499999999999999</v>
      </c>
      <c r="I1123" s="124">
        <f t="shared" si="120"/>
        <v>2.5185185185185186</v>
      </c>
      <c r="J1123" s="124">
        <f t="shared" si="121"/>
        <v>10.074074074074074</v>
      </c>
      <c r="K1123" s="120">
        <v>2.06</v>
      </c>
      <c r="L1123" s="120">
        <v>21.6</v>
      </c>
    </row>
    <row r="1124" spans="1:12">
      <c r="A1124" s="103">
        <v>44411</v>
      </c>
      <c r="B1124" s="104" t="s">
        <v>270</v>
      </c>
      <c r="C1124" s="102" t="s">
        <v>153</v>
      </c>
      <c r="D1124" s="102" t="s">
        <v>163</v>
      </c>
      <c r="E1124" s="102" t="s">
        <v>166</v>
      </c>
      <c r="F1124" s="120">
        <v>29</v>
      </c>
      <c r="G1124" s="120">
        <v>2310</v>
      </c>
      <c r="H1124" s="120">
        <v>1.1499999999999999</v>
      </c>
      <c r="I1124" s="124">
        <f t="shared" si="120"/>
        <v>2.5185185185185186</v>
      </c>
      <c r="J1124" s="124">
        <f t="shared" si="121"/>
        <v>10.074074074074074</v>
      </c>
      <c r="K1124" s="120">
        <v>2.06</v>
      </c>
      <c r="L1124" s="120">
        <v>21.6</v>
      </c>
    </row>
    <row r="1125" spans="1:12">
      <c r="A1125" s="103">
        <v>44411</v>
      </c>
      <c r="B1125" s="104" t="s">
        <v>271</v>
      </c>
      <c r="C1125" s="102" t="s">
        <v>153</v>
      </c>
      <c r="D1125" s="102" t="s">
        <v>163</v>
      </c>
      <c r="E1125" s="102" t="s">
        <v>166</v>
      </c>
      <c r="F1125" s="120">
        <v>29</v>
      </c>
      <c r="G1125" s="120">
        <v>2310</v>
      </c>
      <c r="H1125" s="120">
        <v>1.1499999999999999</v>
      </c>
      <c r="I1125" s="124">
        <f t="shared" si="120"/>
        <v>2.5185185185185186</v>
      </c>
      <c r="J1125" s="124">
        <f t="shared" si="121"/>
        <v>10.074074074074074</v>
      </c>
      <c r="K1125" s="120">
        <v>2.06</v>
      </c>
      <c r="L1125" s="120">
        <v>21.6</v>
      </c>
    </row>
    <row r="1126" spans="1:12">
      <c r="A1126" s="103">
        <v>44411</v>
      </c>
      <c r="B1126" s="104" t="s">
        <v>276</v>
      </c>
      <c r="C1126" s="102" t="s">
        <v>153</v>
      </c>
      <c r="D1126" s="102" t="s">
        <v>163</v>
      </c>
      <c r="E1126" s="102" t="s">
        <v>166</v>
      </c>
      <c r="F1126" s="120">
        <v>29</v>
      </c>
      <c r="G1126" s="120">
        <v>2310</v>
      </c>
      <c r="H1126" s="120">
        <v>1.1499999999999999</v>
      </c>
      <c r="I1126" s="124">
        <f t="shared" si="120"/>
        <v>2.5185185185185186</v>
      </c>
      <c r="J1126" s="124">
        <f t="shared" si="121"/>
        <v>10.074074074074074</v>
      </c>
      <c r="K1126" s="120">
        <v>2.06</v>
      </c>
      <c r="L1126" s="120">
        <v>21.6</v>
      </c>
    </row>
    <row r="1127" spans="1:12">
      <c r="A1127" s="103">
        <v>44411</v>
      </c>
      <c r="B1127" s="104" t="s">
        <v>277</v>
      </c>
      <c r="C1127" s="102" t="s">
        <v>153</v>
      </c>
      <c r="D1127" s="102" t="s">
        <v>163</v>
      </c>
      <c r="E1127" s="102" t="s">
        <v>166</v>
      </c>
      <c r="F1127" s="120">
        <v>29</v>
      </c>
      <c r="G1127" s="120">
        <v>2310</v>
      </c>
      <c r="H1127" s="120">
        <v>1.1499999999999999</v>
      </c>
      <c r="I1127" s="124">
        <f t="shared" si="120"/>
        <v>2.5185185185185186</v>
      </c>
      <c r="J1127" s="124">
        <f t="shared" si="121"/>
        <v>10.074074074074074</v>
      </c>
      <c r="K1127" s="120">
        <v>2.06</v>
      </c>
      <c r="L1127" s="120">
        <v>21.6</v>
      </c>
    </row>
    <row r="1128" spans="1:12">
      <c r="A1128" s="103">
        <v>44411</v>
      </c>
      <c r="B1128" s="102" t="s">
        <v>274</v>
      </c>
      <c r="C1128" s="102" t="s">
        <v>152</v>
      </c>
      <c r="D1128" s="102" t="s">
        <v>163</v>
      </c>
      <c r="E1128" s="102" t="s">
        <v>166</v>
      </c>
      <c r="F1128" s="120">
        <v>29</v>
      </c>
      <c r="G1128" s="120">
        <v>2310</v>
      </c>
      <c r="H1128" s="120">
        <v>1.1499999999999999</v>
      </c>
      <c r="I1128" s="124">
        <f t="shared" si="120"/>
        <v>2.5185185185185186</v>
      </c>
      <c r="J1128" s="124">
        <f t="shared" si="121"/>
        <v>10.074074074074074</v>
      </c>
      <c r="K1128" s="120">
        <v>2.06</v>
      </c>
      <c r="L1128" s="120">
        <v>21.6</v>
      </c>
    </row>
    <row r="1129" spans="1:12">
      <c r="A1129" s="103">
        <v>44411</v>
      </c>
      <c r="B1129" s="102" t="s">
        <v>275</v>
      </c>
      <c r="C1129" s="102" t="s">
        <v>152</v>
      </c>
      <c r="D1129" s="102" t="s">
        <v>163</v>
      </c>
      <c r="E1129" s="102" t="s">
        <v>166</v>
      </c>
      <c r="F1129" s="120">
        <v>29</v>
      </c>
      <c r="G1129" s="120">
        <v>2310</v>
      </c>
      <c r="H1129" s="120">
        <v>1.1499999999999999</v>
      </c>
      <c r="I1129" s="124">
        <f t="shared" si="120"/>
        <v>2.5185185185185186</v>
      </c>
      <c r="J1129" s="124">
        <f t="shared" si="121"/>
        <v>10.074074074074074</v>
      </c>
      <c r="K1129" s="120">
        <v>2.06</v>
      </c>
      <c r="L1129" s="120">
        <v>21.6</v>
      </c>
    </row>
    <row r="1130" spans="1:12">
      <c r="A1130" s="103">
        <v>44411</v>
      </c>
      <c r="B1130" s="104" t="s">
        <v>264</v>
      </c>
      <c r="C1130" s="102" t="s">
        <v>153</v>
      </c>
      <c r="D1130" s="102" t="s">
        <v>162</v>
      </c>
      <c r="E1130" s="102" t="s">
        <v>167</v>
      </c>
      <c r="F1130" s="120">
        <v>29</v>
      </c>
      <c r="G1130" s="120">
        <v>2000</v>
      </c>
      <c r="H1130" s="120">
        <v>1.1200000000000001</v>
      </c>
      <c r="I1130" s="124">
        <f t="shared" ref="I1130:I1137" si="122">((2-H1130)*1.75/(2-0.65))</f>
        <v>1.1407407407407406</v>
      </c>
      <c r="J1130" s="125">
        <v>3.3</v>
      </c>
      <c r="K1130" s="120">
        <v>1.9</v>
      </c>
      <c r="L1130" s="120">
        <v>22</v>
      </c>
    </row>
    <row r="1131" spans="1:12">
      <c r="A1131" s="103">
        <v>44411</v>
      </c>
      <c r="B1131" s="104" t="s">
        <v>265</v>
      </c>
      <c r="C1131" s="102" t="s">
        <v>153</v>
      </c>
      <c r="D1131" s="102" t="s">
        <v>162</v>
      </c>
      <c r="E1131" s="102" t="s">
        <v>167</v>
      </c>
      <c r="F1131" s="120">
        <v>29</v>
      </c>
      <c r="G1131" s="120">
        <v>2000</v>
      </c>
      <c r="H1131" s="120">
        <v>1.1200000000000001</v>
      </c>
      <c r="I1131" s="124">
        <f t="shared" si="122"/>
        <v>1.1407407407407406</v>
      </c>
      <c r="J1131" s="125">
        <v>3.3</v>
      </c>
      <c r="K1131" s="120">
        <v>1.9</v>
      </c>
      <c r="L1131" s="120">
        <v>22</v>
      </c>
    </row>
    <row r="1132" spans="1:12">
      <c r="A1132" s="103">
        <v>44411</v>
      </c>
      <c r="B1132" s="102" t="s">
        <v>262</v>
      </c>
      <c r="C1132" s="102" t="s">
        <v>152</v>
      </c>
      <c r="D1132" s="102" t="s">
        <v>162</v>
      </c>
      <c r="E1132" s="102" t="s">
        <v>167</v>
      </c>
      <c r="F1132" s="120">
        <v>29</v>
      </c>
      <c r="G1132" s="120">
        <v>2000</v>
      </c>
      <c r="H1132" s="120">
        <v>1.1200000000000001</v>
      </c>
      <c r="I1132" s="124">
        <f t="shared" si="122"/>
        <v>1.1407407407407406</v>
      </c>
      <c r="J1132" s="125">
        <v>3.3</v>
      </c>
      <c r="K1132" s="120">
        <v>1.9</v>
      </c>
      <c r="L1132" s="120">
        <v>22</v>
      </c>
    </row>
    <row r="1133" spans="1:12">
      <c r="A1133" s="103">
        <v>44411</v>
      </c>
      <c r="B1133" s="102" t="s">
        <v>263</v>
      </c>
      <c r="C1133" s="102" t="s">
        <v>152</v>
      </c>
      <c r="D1133" s="102" t="s">
        <v>162</v>
      </c>
      <c r="E1133" s="102" t="s">
        <v>167</v>
      </c>
      <c r="F1133" s="120">
        <v>29</v>
      </c>
      <c r="G1133" s="120">
        <v>2000</v>
      </c>
      <c r="H1133" s="120">
        <v>1.1200000000000001</v>
      </c>
      <c r="I1133" s="124">
        <f t="shared" si="122"/>
        <v>1.1407407407407406</v>
      </c>
      <c r="J1133" s="125">
        <v>3.3</v>
      </c>
      <c r="K1133" s="120">
        <v>1.9</v>
      </c>
      <c r="L1133" s="120">
        <v>22</v>
      </c>
    </row>
    <row r="1134" spans="1:12">
      <c r="A1134" s="103">
        <v>44411</v>
      </c>
      <c r="B1134" s="102" t="s">
        <v>268</v>
      </c>
      <c r="C1134" s="102" t="s">
        <v>152</v>
      </c>
      <c r="D1134" s="102" t="s">
        <v>162</v>
      </c>
      <c r="E1134" s="102" t="s">
        <v>167</v>
      </c>
      <c r="F1134" s="120">
        <v>29</v>
      </c>
      <c r="G1134" s="120">
        <v>1800</v>
      </c>
      <c r="H1134" s="120">
        <v>1.03</v>
      </c>
      <c r="I1134" s="124">
        <f t="shared" si="122"/>
        <v>1.2574074074074073</v>
      </c>
      <c r="J1134" s="124">
        <f t="shared" ref="J1134:J1137" si="123">I1134*2</f>
        <v>2.5148148148148146</v>
      </c>
      <c r="K1134" s="120">
        <v>2.06</v>
      </c>
      <c r="L1134" s="120">
        <v>21.8</v>
      </c>
    </row>
    <row r="1135" spans="1:12">
      <c r="A1135" s="103">
        <v>44411</v>
      </c>
      <c r="B1135" s="102" t="s">
        <v>269</v>
      </c>
      <c r="C1135" s="102" t="s">
        <v>152</v>
      </c>
      <c r="D1135" s="102" t="s">
        <v>162</v>
      </c>
      <c r="E1135" s="102" t="s">
        <v>167</v>
      </c>
      <c r="F1135" s="120">
        <v>29</v>
      </c>
      <c r="G1135" s="120">
        <v>1800</v>
      </c>
      <c r="H1135" s="120">
        <v>1.03</v>
      </c>
      <c r="I1135" s="124">
        <f t="shared" si="122"/>
        <v>1.2574074074074073</v>
      </c>
      <c r="J1135" s="124">
        <f t="shared" si="123"/>
        <v>2.5148148148148146</v>
      </c>
      <c r="K1135" s="120">
        <v>2.06</v>
      </c>
      <c r="L1135" s="120">
        <v>21.8</v>
      </c>
    </row>
    <row r="1136" spans="1:12">
      <c r="A1136" s="103">
        <v>44411</v>
      </c>
      <c r="B1136" s="104" t="s">
        <v>266</v>
      </c>
      <c r="C1136" s="102" t="s">
        <v>153</v>
      </c>
      <c r="D1136" s="102" t="s">
        <v>162</v>
      </c>
      <c r="E1136" s="102" t="s">
        <v>167</v>
      </c>
      <c r="F1136" s="120">
        <v>29</v>
      </c>
      <c r="G1136" s="120">
        <v>1800</v>
      </c>
      <c r="H1136" s="120">
        <v>1.03</v>
      </c>
      <c r="I1136" s="124">
        <f t="shared" si="122"/>
        <v>1.2574074074074073</v>
      </c>
      <c r="J1136" s="124">
        <f t="shared" si="123"/>
        <v>2.5148148148148146</v>
      </c>
      <c r="K1136" s="120">
        <v>2.06</v>
      </c>
      <c r="L1136" s="120">
        <v>21.8</v>
      </c>
    </row>
    <row r="1137" spans="1:12">
      <c r="A1137" s="103">
        <v>44411</v>
      </c>
      <c r="B1137" s="104" t="s">
        <v>267</v>
      </c>
      <c r="C1137" s="102" t="s">
        <v>153</v>
      </c>
      <c r="D1137" s="102" t="s">
        <v>162</v>
      </c>
      <c r="E1137" s="102" t="s">
        <v>167</v>
      </c>
      <c r="F1137" s="120">
        <v>29</v>
      </c>
      <c r="G1137" s="120">
        <v>1800</v>
      </c>
      <c r="H1137" s="120">
        <v>1.03</v>
      </c>
      <c r="I1137" s="124">
        <f t="shared" si="122"/>
        <v>1.2574074074074073</v>
      </c>
      <c r="J1137" s="124">
        <f t="shared" si="123"/>
        <v>2.5148148148148146</v>
      </c>
      <c r="K1137" s="120">
        <v>2.06</v>
      </c>
      <c r="L1137" s="120">
        <v>21.8</v>
      </c>
    </row>
    <row r="1138" spans="1:12">
      <c r="A1138" s="103">
        <v>44411</v>
      </c>
      <c r="B1138" s="102" t="s">
        <v>256</v>
      </c>
      <c r="C1138" s="102" t="s">
        <v>152</v>
      </c>
      <c r="D1138" s="102" t="s">
        <v>161</v>
      </c>
      <c r="E1138" s="102" t="s">
        <v>166</v>
      </c>
      <c r="F1138" s="120">
        <v>29</v>
      </c>
      <c r="G1138" s="120">
        <v>3600</v>
      </c>
      <c r="H1138" s="120">
        <v>1.1599999999999999</v>
      </c>
      <c r="I1138" s="120">
        <v>0</v>
      </c>
      <c r="J1138" s="120">
        <v>0</v>
      </c>
      <c r="K1138" s="120">
        <v>1.1599999999999999</v>
      </c>
      <c r="L1138" s="120">
        <v>22.6</v>
      </c>
    </row>
    <row r="1139" spans="1:12">
      <c r="A1139" s="103">
        <v>44411</v>
      </c>
      <c r="B1139" s="102" t="s">
        <v>257</v>
      </c>
      <c r="C1139" s="102" t="s">
        <v>152</v>
      </c>
      <c r="D1139" s="102" t="s">
        <v>161</v>
      </c>
      <c r="E1139" s="102" t="s">
        <v>166</v>
      </c>
      <c r="F1139" s="120">
        <v>29</v>
      </c>
      <c r="G1139" s="120">
        <v>3600</v>
      </c>
      <c r="H1139" s="120">
        <v>1.1599999999999999</v>
      </c>
      <c r="I1139" s="120">
        <v>0</v>
      </c>
      <c r="J1139" s="120">
        <v>0</v>
      </c>
      <c r="K1139" s="120">
        <v>1.1599999999999999</v>
      </c>
      <c r="L1139" s="120">
        <v>22.6</v>
      </c>
    </row>
    <row r="1140" spans="1:12">
      <c r="A1140" s="103">
        <v>44411</v>
      </c>
      <c r="B1140" s="1" t="s">
        <v>254</v>
      </c>
      <c r="C1140" s="102" t="s">
        <v>153</v>
      </c>
      <c r="D1140" s="102" t="s">
        <v>161</v>
      </c>
      <c r="E1140" s="102" t="s">
        <v>166</v>
      </c>
      <c r="F1140" s="120">
        <v>29</v>
      </c>
      <c r="G1140" s="120">
        <v>3600</v>
      </c>
      <c r="H1140" s="120">
        <v>1.1599999999999999</v>
      </c>
      <c r="I1140" s="120">
        <v>0</v>
      </c>
      <c r="J1140" s="120">
        <v>0</v>
      </c>
      <c r="K1140" s="120">
        <v>1.1599999999999999</v>
      </c>
      <c r="L1140" s="120">
        <v>22.6</v>
      </c>
    </row>
    <row r="1141" spans="1:12">
      <c r="A1141" s="103">
        <v>44411</v>
      </c>
      <c r="B1141" s="1" t="s">
        <v>255</v>
      </c>
      <c r="C1141" s="102" t="s">
        <v>153</v>
      </c>
      <c r="D1141" s="102" t="s">
        <v>161</v>
      </c>
      <c r="E1141" s="102" t="s">
        <v>166</v>
      </c>
      <c r="F1141" s="120">
        <v>29</v>
      </c>
      <c r="G1141" s="120">
        <v>3600</v>
      </c>
      <c r="H1141" s="120">
        <v>1.1599999999999999</v>
      </c>
      <c r="I1141" s="120">
        <v>0</v>
      </c>
      <c r="J1141" s="120">
        <v>0</v>
      </c>
      <c r="K1141" s="120">
        <v>1.1599999999999999</v>
      </c>
      <c r="L1141" s="120">
        <v>22.6</v>
      </c>
    </row>
    <row r="1142" spans="1:12">
      <c r="A1142" s="103">
        <v>44411</v>
      </c>
      <c r="B1142" s="1" t="s">
        <v>260</v>
      </c>
      <c r="C1142" s="102" t="s">
        <v>153</v>
      </c>
      <c r="D1142" s="102" t="s">
        <v>161</v>
      </c>
      <c r="E1142" s="102" t="s">
        <v>166</v>
      </c>
      <c r="F1142" s="120">
        <v>29</v>
      </c>
      <c r="G1142" s="120">
        <v>3600</v>
      </c>
      <c r="H1142" s="120">
        <v>1.1599999999999999</v>
      </c>
      <c r="I1142" s="120">
        <v>0</v>
      </c>
      <c r="J1142" s="120">
        <v>0</v>
      </c>
      <c r="K1142" s="120">
        <v>1.1599999999999999</v>
      </c>
      <c r="L1142" s="120">
        <v>22.6</v>
      </c>
    </row>
    <row r="1143" spans="1:12">
      <c r="A1143" s="103">
        <v>44411</v>
      </c>
      <c r="B1143" s="1" t="s">
        <v>261</v>
      </c>
      <c r="C1143" s="102" t="s">
        <v>153</v>
      </c>
      <c r="D1143" s="102" t="s">
        <v>161</v>
      </c>
      <c r="E1143" s="102" t="s">
        <v>166</v>
      </c>
      <c r="F1143" s="120">
        <v>29</v>
      </c>
      <c r="G1143" s="120">
        <v>3600</v>
      </c>
      <c r="H1143" s="120">
        <v>1.1599999999999999</v>
      </c>
      <c r="I1143" s="120">
        <v>0</v>
      </c>
      <c r="J1143" s="120">
        <v>0</v>
      </c>
      <c r="K1143" s="120">
        <v>1.1599999999999999</v>
      </c>
      <c r="L1143" s="120">
        <v>22.6</v>
      </c>
    </row>
    <row r="1144" spans="1:12">
      <c r="A1144" s="103">
        <v>44411</v>
      </c>
      <c r="B1144" s="102" t="s">
        <v>258</v>
      </c>
      <c r="C1144" s="102" t="s">
        <v>152</v>
      </c>
      <c r="D1144" s="102" t="s">
        <v>161</v>
      </c>
      <c r="E1144" s="102" t="s">
        <v>166</v>
      </c>
      <c r="F1144" s="120">
        <v>29</v>
      </c>
      <c r="G1144" s="120">
        <v>3600</v>
      </c>
      <c r="H1144" s="120">
        <v>1.1599999999999999</v>
      </c>
      <c r="I1144" s="120">
        <v>0</v>
      </c>
      <c r="J1144" s="120">
        <v>0</v>
      </c>
      <c r="K1144" s="120">
        <v>1.1599999999999999</v>
      </c>
      <c r="L1144" s="120">
        <v>22.6</v>
      </c>
    </row>
    <row r="1145" spans="1:12">
      <c r="A1145" s="103">
        <v>44411</v>
      </c>
      <c r="B1145" s="102" t="s">
        <v>259</v>
      </c>
      <c r="C1145" s="102" t="s">
        <v>152</v>
      </c>
      <c r="D1145" s="102" t="s">
        <v>161</v>
      </c>
      <c r="E1145" s="102" t="s">
        <v>166</v>
      </c>
      <c r="F1145" s="120">
        <v>29</v>
      </c>
      <c r="G1145" s="120">
        <v>3600</v>
      </c>
      <c r="H1145" s="120">
        <v>1.1599999999999999</v>
      </c>
      <c r="I1145" s="120">
        <v>0</v>
      </c>
      <c r="J1145" s="120">
        <v>0</v>
      </c>
      <c r="K1145" s="120">
        <v>1.1599999999999999</v>
      </c>
      <c r="L1145" s="120">
        <v>22.6</v>
      </c>
    </row>
    <row r="1146" spans="1:12">
      <c r="A1146" s="103">
        <v>44411</v>
      </c>
      <c r="B1146" s="104" t="s">
        <v>248</v>
      </c>
      <c r="C1146" s="102" t="s">
        <v>153</v>
      </c>
      <c r="D1146" s="102" t="s">
        <v>163</v>
      </c>
      <c r="E1146" s="102" t="s">
        <v>167</v>
      </c>
      <c r="F1146" s="120">
        <v>29</v>
      </c>
      <c r="G1146" s="120">
        <v>2000</v>
      </c>
      <c r="H1146" s="120">
        <v>1.27</v>
      </c>
      <c r="I1146" s="124">
        <f t="shared" ref="I1146:I1153" si="124">((2-H1146)*4/(2-0.65))</f>
        <v>2.162962962962963</v>
      </c>
      <c r="J1146" s="124">
        <f t="shared" ref="J1146:J1153" si="125">I1146*2</f>
        <v>4.325925925925926</v>
      </c>
      <c r="K1146" s="120">
        <v>2.02</v>
      </c>
      <c r="L1146" s="120">
        <v>21.8</v>
      </c>
    </row>
    <row r="1147" spans="1:12">
      <c r="A1147" s="103">
        <v>44411</v>
      </c>
      <c r="B1147" s="104" t="s">
        <v>249</v>
      </c>
      <c r="C1147" s="102" t="s">
        <v>153</v>
      </c>
      <c r="D1147" s="102" t="s">
        <v>163</v>
      </c>
      <c r="E1147" s="102" t="s">
        <v>167</v>
      </c>
      <c r="F1147" s="120">
        <v>29</v>
      </c>
      <c r="G1147" s="120">
        <v>2000</v>
      </c>
      <c r="H1147" s="120">
        <v>1.27</v>
      </c>
      <c r="I1147" s="124">
        <f t="shared" si="124"/>
        <v>2.162962962962963</v>
      </c>
      <c r="J1147" s="124">
        <f t="shared" si="125"/>
        <v>4.325925925925926</v>
      </c>
      <c r="K1147" s="120">
        <v>2.02</v>
      </c>
      <c r="L1147" s="120">
        <v>21.8</v>
      </c>
    </row>
    <row r="1148" spans="1:12">
      <c r="A1148" s="103">
        <v>44411</v>
      </c>
      <c r="B1148" s="102" t="s">
        <v>246</v>
      </c>
      <c r="C1148" s="102" t="s">
        <v>152</v>
      </c>
      <c r="D1148" s="102" t="s">
        <v>163</v>
      </c>
      <c r="E1148" s="102" t="s">
        <v>167</v>
      </c>
      <c r="F1148" s="120">
        <v>29</v>
      </c>
      <c r="G1148" s="120">
        <v>2000</v>
      </c>
      <c r="H1148" s="120">
        <v>1.27</v>
      </c>
      <c r="I1148" s="124">
        <f t="shared" si="124"/>
        <v>2.162962962962963</v>
      </c>
      <c r="J1148" s="124">
        <f t="shared" si="125"/>
        <v>4.325925925925926</v>
      </c>
      <c r="K1148" s="120">
        <v>2.02</v>
      </c>
      <c r="L1148" s="120">
        <v>21.8</v>
      </c>
    </row>
    <row r="1149" spans="1:12">
      <c r="A1149" s="103">
        <v>44411</v>
      </c>
      <c r="B1149" s="102" t="s">
        <v>247</v>
      </c>
      <c r="C1149" s="102" t="s">
        <v>152</v>
      </c>
      <c r="D1149" s="102" t="s">
        <v>163</v>
      </c>
      <c r="E1149" s="102" t="s">
        <v>167</v>
      </c>
      <c r="F1149" s="120">
        <v>29</v>
      </c>
      <c r="G1149" s="120">
        <v>2000</v>
      </c>
      <c r="H1149" s="120">
        <v>1.27</v>
      </c>
      <c r="I1149" s="124">
        <f t="shared" si="124"/>
        <v>2.162962962962963</v>
      </c>
      <c r="J1149" s="124">
        <f t="shared" si="125"/>
        <v>4.325925925925926</v>
      </c>
      <c r="K1149" s="120">
        <v>2.02</v>
      </c>
      <c r="L1149" s="120">
        <v>21.8</v>
      </c>
    </row>
    <row r="1150" spans="1:12">
      <c r="A1150" s="103">
        <v>44411</v>
      </c>
      <c r="B1150" s="102" t="s">
        <v>252</v>
      </c>
      <c r="C1150" s="102" t="s">
        <v>152</v>
      </c>
      <c r="D1150" s="102" t="s">
        <v>163</v>
      </c>
      <c r="E1150" s="102" t="s">
        <v>167</v>
      </c>
      <c r="F1150" s="120">
        <v>29</v>
      </c>
      <c r="G1150" s="120">
        <v>2200</v>
      </c>
      <c r="H1150" s="120">
        <v>1</v>
      </c>
      <c r="I1150" s="124">
        <f t="shared" si="124"/>
        <v>2.9629629629629628</v>
      </c>
      <c r="J1150" s="124">
        <f t="shared" si="125"/>
        <v>5.9259259259259256</v>
      </c>
      <c r="K1150" s="120">
        <v>2.09</v>
      </c>
      <c r="L1150" s="120">
        <v>22.2</v>
      </c>
    </row>
    <row r="1151" spans="1:12">
      <c r="A1151" s="103">
        <v>44411</v>
      </c>
      <c r="B1151" s="102" t="s">
        <v>253</v>
      </c>
      <c r="C1151" s="102" t="s">
        <v>152</v>
      </c>
      <c r="D1151" s="102" t="s">
        <v>163</v>
      </c>
      <c r="E1151" s="102" t="s">
        <v>167</v>
      </c>
      <c r="F1151" s="120">
        <v>29</v>
      </c>
      <c r="G1151" s="120">
        <v>2200</v>
      </c>
      <c r="H1151" s="120">
        <v>1</v>
      </c>
      <c r="I1151" s="124">
        <f t="shared" si="124"/>
        <v>2.9629629629629628</v>
      </c>
      <c r="J1151" s="124">
        <f t="shared" si="125"/>
        <v>5.9259259259259256</v>
      </c>
      <c r="K1151" s="120">
        <v>2.09</v>
      </c>
      <c r="L1151" s="120">
        <v>22.2</v>
      </c>
    </row>
    <row r="1152" spans="1:12">
      <c r="A1152" s="103">
        <v>44411</v>
      </c>
      <c r="B1152" s="104" t="s">
        <v>250</v>
      </c>
      <c r="C1152" s="102" t="s">
        <v>153</v>
      </c>
      <c r="D1152" s="102" t="s">
        <v>163</v>
      </c>
      <c r="E1152" s="102" t="s">
        <v>167</v>
      </c>
      <c r="F1152" s="120">
        <v>29</v>
      </c>
      <c r="G1152" s="120">
        <v>2200</v>
      </c>
      <c r="H1152" s="120">
        <v>1</v>
      </c>
      <c r="I1152" s="124">
        <f t="shared" si="124"/>
        <v>2.9629629629629628</v>
      </c>
      <c r="J1152" s="124">
        <f t="shared" si="125"/>
        <v>5.9259259259259256</v>
      </c>
      <c r="K1152" s="120">
        <v>2.09</v>
      </c>
      <c r="L1152" s="120">
        <v>22.2</v>
      </c>
    </row>
    <row r="1153" spans="1:14">
      <c r="A1153" s="103">
        <v>44411</v>
      </c>
      <c r="B1153" s="104" t="s">
        <v>251</v>
      </c>
      <c r="C1153" s="102" t="s">
        <v>153</v>
      </c>
      <c r="D1153" s="102" t="s">
        <v>163</v>
      </c>
      <c r="E1153" s="102" t="s">
        <v>167</v>
      </c>
      <c r="F1153" s="120">
        <v>29</v>
      </c>
      <c r="G1153" s="120">
        <v>2200</v>
      </c>
      <c r="H1153" s="120">
        <v>1</v>
      </c>
      <c r="I1153" s="124">
        <f t="shared" si="124"/>
        <v>2.9629629629629628</v>
      </c>
      <c r="J1153" s="124">
        <f t="shared" si="125"/>
        <v>5.9259259259259256</v>
      </c>
      <c r="K1153" s="120">
        <v>2.09</v>
      </c>
      <c r="L1153" s="120">
        <v>22.2</v>
      </c>
    </row>
    <row r="1154" spans="1:14">
      <c r="A1154" s="123">
        <v>44412</v>
      </c>
      <c r="B1154" s="120" t="s">
        <v>222</v>
      </c>
      <c r="C1154" s="120" t="s">
        <v>153</v>
      </c>
      <c r="D1154" s="120" t="s">
        <v>161</v>
      </c>
      <c r="E1154" s="120" t="s">
        <v>167</v>
      </c>
      <c r="F1154" s="120">
        <v>30</v>
      </c>
      <c r="G1154" s="120"/>
      <c r="H1154" s="120"/>
      <c r="I1154" s="120"/>
      <c r="J1154" s="120"/>
      <c r="K1154" s="120"/>
      <c r="L1154" s="120"/>
      <c r="M1154" s="120">
        <v>6.97</v>
      </c>
      <c r="N1154" s="120">
        <v>3.9</v>
      </c>
    </row>
    <row r="1155" spans="1:14">
      <c r="A1155" s="123">
        <v>44412</v>
      </c>
      <c r="B1155" s="120" t="s">
        <v>223</v>
      </c>
      <c r="C1155" s="120" t="s">
        <v>153</v>
      </c>
      <c r="D1155" s="120" t="s">
        <v>161</v>
      </c>
      <c r="E1155" s="120" t="s">
        <v>167</v>
      </c>
      <c r="F1155" s="120">
        <v>30</v>
      </c>
      <c r="G1155" s="120"/>
      <c r="H1155" s="120"/>
      <c r="I1155" s="120"/>
      <c r="J1155" s="120"/>
      <c r="K1155" s="120"/>
      <c r="L1155" s="120"/>
      <c r="M1155" s="120">
        <v>6.97</v>
      </c>
      <c r="N1155" s="120">
        <v>3.9</v>
      </c>
    </row>
    <row r="1156" spans="1:14">
      <c r="A1156" s="123">
        <v>44412</v>
      </c>
      <c r="B1156" s="120" t="s">
        <v>224</v>
      </c>
      <c r="C1156" s="120" t="s">
        <v>152</v>
      </c>
      <c r="D1156" s="120" t="s">
        <v>161</v>
      </c>
      <c r="E1156" s="120" t="s">
        <v>167</v>
      </c>
      <c r="F1156" s="120">
        <v>30</v>
      </c>
      <c r="G1156" s="120"/>
      <c r="H1156" s="120"/>
      <c r="I1156" s="120"/>
      <c r="J1156" s="120"/>
      <c r="K1156" s="120"/>
      <c r="L1156" s="120"/>
      <c r="M1156" s="120">
        <v>6.97</v>
      </c>
      <c r="N1156" s="120">
        <v>3.9</v>
      </c>
    </row>
    <row r="1157" spans="1:14">
      <c r="A1157" s="123">
        <v>44412</v>
      </c>
      <c r="B1157" s="120" t="s">
        <v>225</v>
      </c>
      <c r="C1157" s="120" t="s">
        <v>152</v>
      </c>
      <c r="D1157" s="120" t="s">
        <v>161</v>
      </c>
      <c r="E1157" s="120" t="s">
        <v>167</v>
      </c>
      <c r="F1157" s="120">
        <v>30</v>
      </c>
      <c r="G1157" s="120"/>
      <c r="H1157" s="120"/>
      <c r="I1157" s="120"/>
      <c r="J1157" s="120"/>
      <c r="K1157" s="120"/>
      <c r="L1157" s="120"/>
      <c r="M1157" s="120">
        <v>6.97</v>
      </c>
      <c r="N1157" s="120">
        <v>3.9</v>
      </c>
    </row>
    <row r="1158" spans="1:14">
      <c r="A1158" s="123">
        <v>44412</v>
      </c>
      <c r="B1158" s="120" t="s">
        <v>226</v>
      </c>
      <c r="C1158" s="120" t="s">
        <v>152</v>
      </c>
      <c r="D1158" s="120" t="s">
        <v>161</v>
      </c>
      <c r="E1158" s="120" t="s">
        <v>167</v>
      </c>
      <c r="F1158" s="120">
        <v>30</v>
      </c>
      <c r="G1158" s="120"/>
      <c r="H1158" s="120"/>
      <c r="I1158" s="120"/>
      <c r="J1158" s="120"/>
      <c r="K1158" s="120"/>
      <c r="L1158" s="120"/>
      <c r="M1158" s="120">
        <v>6.95</v>
      </c>
      <c r="N1158" s="120">
        <v>15.3</v>
      </c>
    </row>
    <row r="1159" spans="1:14">
      <c r="A1159" s="123">
        <v>44412</v>
      </c>
      <c r="B1159" s="120" t="s">
        <v>227</v>
      </c>
      <c r="C1159" s="120" t="s">
        <v>152</v>
      </c>
      <c r="D1159" s="120" t="s">
        <v>161</v>
      </c>
      <c r="E1159" s="120" t="s">
        <v>167</v>
      </c>
      <c r="F1159" s="120">
        <v>30</v>
      </c>
      <c r="G1159" s="120"/>
      <c r="H1159" s="120"/>
      <c r="I1159" s="120"/>
      <c r="J1159" s="120"/>
      <c r="K1159" s="120"/>
      <c r="L1159" s="120"/>
      <c r="M1159" s="120">
        <v>6.95</v>
      </c>
      <c r="N1159" s="120">
        <v>15.3</v>
      </c>
    </row>
    <row r="1160" spans="1:14">
      <c r="A1160" s="123">
        <v>44412</v>
      </c>
      <c r="B1160" s="120" t="s">
        <v>228</v>
      </c>
      <c r="C1160" s="120" t="s">
        <v>153</v>
      </c>
      <c r="D1160" s="120" t="s">
        <v>161</v>
      </c>
      <c r="E1160" s="120" t="s">
        <v>167</v>
      </c>
      <c r="F1160" s="120">
        <v>30</v>
      </c>
      <c r="G1160" s="120"/>
      <c r="H1160" s="120"/>
      <c r="I1160" s="120"/>
      <c r="J1160" s="120"/>
      <c r="K1160" s="120"/>
      <c r="L1160" s="120"/>
      <c r="M1160" s="120">
        <v>6.95</v>
      </c>
      <c r="N1160" s="120">
        <v>15.3</v>
      </c>
    </row>
    <row r="1161" spans="1:14">
      <c r="A1161" s="123">
        <v>44412</v>
      </c>
      <c r="B1161" s="120" t="s">
        <v>229</v>
      </c>
      <c r="C1161" s="120" t="s">
        <v>153</v>
      </c>
      <c r="D1161" s="120" t="s">
        <v>161</v>
      </c>
      <c r="E1161" s="120" t="s">
        <v>167</v>
      </c>
      <c r="F1161" s="120">
        <v>30</v>
      </c>
      <c r="G1161" s="120"/>
      <c r="H1161" s="120"/>
      <c r="I1161" s="120"/>
      <c r="J1161" s="120"/>
      <c r="K1161" s="120"/>
      <c r="L1161" s="120"/>
      <c r="M1161" s="120">
        <v>6.95</v>
      </c>
      <c r="N1161" s="120">
        <v>15.3</v>
      </c>
    </row>
    <row r="1162" spans="1:14">
      <c r="A1162" s="123">
        <v>44412</v>
      </c>
      <c r="B1162" s="120" t="s">
        <v>230</v>
      </c>
      <c r="C1162" s="120" t="s">
        <v>152</v>
      </c>
      <c r="D1162" s="120" t="s">
        <v>162</v>
      </c>
      <c r="E1162" s="120" t="s">
        <v>166</v>
      </c>
      <c r="F1162" s="120">
        <v>30</v>
      </c>
      <c r="G1162" s="120"/>
      <c r="H1162" s="120"/>
      <c r="I1162" s="120"/>
      <c r="J1162" s="120"/>
      <c r="K1162" s="120"/>
      <c r="L1162" s="120"/>
      <c r="M1162" s="120">
        <v>6.84</v>
      </c>
      <c r="N1162" s="120">
        <v>36.4</v>
      </c>
    </row>
    <row r="1163" spans="1:14">
      <c r="A1163" s="123">
        <v>44412</v>
      </c>
      <c r="B1163" s="120" t="s">
        <v>231</v>
      </c>
      <c r="C1163" s="120" t="s">
        <v>152</v>
      </c>
      <c r="D1163" s="120" t="s">
        <v>162</v>
      </c>
      <c r="E1163" s="120" t="s">
        <v>166</v>
      </c>
      <c r="F1163" s="120">
        <v>30</v>
      </c>
      <c r="G1163" s="120"/>
      <c r="H1163" s="120"/>
      <c r="I1163" s="120"/>
      <c r="J1163" s="120"/>
      <c r="K1163" s="120"/>
      <c r="L1163" s="120"/>
      <c r="M1163" s="120">
        <v>6.84</v>
      </c>
      <c r="N1163" s="120">
        <v>36.4</v>
      </c>
    </row>
    <row r="1164" spans="1:14">
      <c r="A1164" s="123">
        <v>44412</v>
      </c>
      <c r="B1164" s="105" t="s">
        <v>232</v>
      </c>
      <c r="C1164" s="120" t="s">
        <v>153</v>
      </c>
      <c r="D1164" s="120" t="s">
        <v>162</v>
      </c>
      <c r="E1164" s="120" t="s">
        <v>166</v>
      </c>
      <c r="F1164" s="120">
        <v>30</v>
      </c>
      <c r="G1164" s="120"/>
      <c r="H1164" s="120"/>
      <c r="I1164" s="120"/>
      <c r="J1164" s="120"/>
      <c r="K1164" s="120"/>
      <c r="L1164" s="120"/>
      <c r="M1164" s="120">
        <v>6.84</v>
      </c>
      <c r="N1164" s="120">
        <v>36.4</v>
      </c>
    </row>
    <row r="1165" spans="1:14">
      <c r="A1165" s="123">
        <v>44412</v>
      </c>
      <c r="B1165" s="105" t="s">
        <v>233</v>
      </c>
      <c r="C1165" s="120" t="s">
        <v>153</v>
      </c>
      <c r="D1165" s="120" t="s">
        <v>162</v>
      </c>
      <c r="E1165" s="120" t="s">
        <v>166</v>
      </c>
      <c r="F1165" s="120">
        <v>30</v>
      </c>
      <c r="G1165" s="120"/>
      <c r="H1165" s="120"/>
      <c r="I1165" s="120"/>
      <c r="J1165" s="120"/>
      <c r="K1165" s="120"/>
      <c r="L1165" s="120"/>
      <c r="M1165" s="120">
        <v>6.84</v>
      </c>
      <c r="N1165" s="120">
        <v>36.4</v>
      </c>
    </row>
    <row r="1166" spans="1:14">
      <c r="A1166" s="123">
        <v>44412</v>
      </c>
      <c r="B1166" s="105" t="s">
        <v>234</v>
      </c>
      <c r="C1166" s="120" t="s">
        <v>153</v>
      </c>
      <c r="D1166" s="120" t="s">
        <v>162</v>
      </c>
      <c r="E1166" s="120" t="s">
        <v>166</v>
      </c>
      <c r="F1166" s="120">
        <v>30</v>
      </c>
      <c r="G1166" s="120"/>
      <c r="H1166" s="120"/>
      <c r="I1166" s="120"/>
      <c r="J1166" s="120"/>
      <c r="K1166" s="120"/>
      <c r="L1166" s="120"/>
      <c r="M1166" s="120">
        <v>6.84</v>
      </c>
      <c r="N1166" s="120">
        <v>36.4</v>
      </c>
    </row>
    <row r="1167" spans="1:14">
      <c r="A1167" s="123">
        <v>44412</v>
      </c>
      <c r="B1167" s="105" t="s">
        <v>235</v>
      </c>
      <c r="C1167" s="120" t="s">
        <v>153</v>
      </c>
      <c r="D1167" s="120" t="s">
        <v>162</v>
      </c>
      <c r="E1167" s="120" t="s">
        <v>166</v>
      </c>
      <c r="F1167" s="120">
        <v>30</v>
      </c>
      <c r="G1167" s="120"/>
      <c r="H1167" s="120"/>
      <c r="I1167" s="120"/>
      <c r="J1167" s="120"/>
      <c r="K1167" s="120"/>
      <c r="L1167" s="120"/>
      <c r="M1167" s="120">
        <v>6.84</v>
      </c>
      <c r="N1167" s="120">
        <v>36.4</v>
      </c>
    </row>
    <row r="1168" spans="1:14">
      <c r="A1168" s="123">
        <v>44412</v>
      </c>
      <c r="B1168" s="120" t="s">
        <v>236</v>
      </c>
      <c r="C1168" s="120" t="s">
        <v>152</v>
      </c>
      <c r="D1168" s="120" t="s">
        <v>162</v>
      </c>
      <c r="E1168" s="120" t="s">
        <v>166</v>
      </c>
      <c r="F1168" s="120">
        <v>30</v>
      </c>
      <c r="G1168" s="120"/>
      <c r="H1168" s="120"/>
      <c r="I1168" s="120"/>
      <c r="J1168" s="120"/>
      <c r="K1168" s="120"/>
      <c r="L1168" s="120"/>
      <c r="M1168" s="120">
        <v>6.84</v>
      </c>
      <c r="N1168" s="120">
        <v>36.4</v>
      </c>
    </row>
    <row r="1169" spans="1:14">
      <c r="A1169" s="123">
        <v>44412</v>
      </c>
      <c r="B1169" s="120" t="s">
        <v>237</v>
      </c>
      <c r="C1169" s="120" t="s">
        <v>152</v>
      </c>
      <c r="D1169" s="120" t="s">
        <v>162</v>
      </c>
      <c r="E1169" s="120" t="s">
        <v>166</v>
      </c>
      <c r="F1169" s="120">
        <v>30</v>
      </c>
      <c r="G1169" s="120"/>
      <c r="H1169" s="120"/>
      <c r="I1169" s="120"/>
      <c r="J1169" s="120"/>
      <c r="K1169" s="120"/>
      <c r="L1169" s="120"/>
      <c r="M1169" s="120">
        <v>6.84</v>
      </c>
      <c r="N1169" s="120">
        <v>36.4</v>
      </c>
    </row>
    <row r="1170" spans="1:14">
      <c r="A1170" s="123">
        <v>44412</v>
      </c>
      <c r="B1170" s="105" t="s">
        <v>238</v>
      </c>
      <c r="C1170" s="120" t="s">
        <v>153</v>
      </c>
      <c r="D1170" s="120" t="s">
        <v>163</v>
      </c>
      <c r="E1170" s="120" t="s">
        <v>167</v>
      </c>
      <c r="F1170" s="120">
        <v>30</v>
      </c>
      <c r="G1170" s="120"/>
      <c r="H1170" s="120"/>
      <c r="I1170" s="120"/>
      <c r="J1170" s="120"/>
      <c r="K1170" s="120"/>
      <c r="L1170" s="120"/>
      <c r="M1170" s="120">
        <v>6.93</v>
      </c>
      <c r="N1170" s="120">
        <v>29.7</v>
      </c>
    </row>
    <row r="1171" spans="1:14">
      <c r="A1171" s="123">
        <v>44412</v>
      </c>
      <c r="B1171" s="105" t="s">
        <v>239</v>
      </c>
      <c r="C1171" s="120" t="s">
        <v>153</v>
      </c>
      <c r="D1171" s="120" t="s">
        <v>163</v>
      </c>
      <c r="E1171" s="120" t="s">
        <v>167</v>
      </c>
      <c r="F1171" s="120">
        <v>30</v>
      </c>
      <c r="G1171" s="120"/>
      <c r="H1171" s="120"/>
      <c r="I1171" s="120"/>
      <c r="J1171" s="120"/>
      <c r="K1171" s="120"/>
      <c r="L1171" s="120"/>
      <c r="M1171" s="120">
        <v>6.93</v>
      </c>
      <c r="N1171" s="120">
        <v>29.7</v>
      </c>
    </row>
    <row r="1172" spans="1:14">
      <c r="A1172" s="123">
        <v>44412</v>
      </c>
      <c r="B1172" s="120" t="s">
        <v>240</v>
      </c>
      <c r="C1172" s="120" t="s">
        <v>152</v>
      </c>
      <c r="D1172" s="120" t="s">
        <v>163</v>
      </c>
      <c r="E1172" s="120" t="s">
        <v>167</v>
      </c>
      <c r="F1172" s="120">
        <v>30</v>
      </c>
      <c r="G1172" s="120"/>
      <c r="H1172" s="120"/>
      <c r="I1172" s="120"/>
      <c r="J1172" s="120"/>
      <c r="K1172" s="120"/>
      <c r="L1172" s="120"/>
      <c r="M1172" s="120">
        <v>6.93</v>
      </c>
      <c r="N1172" s="120">
        <v>29.7</v>
      </c>
    </row>
    <row r="1173" spans="1:14">
      <c r="A1173" s="123">
        <v>44412</v>
      </c>
      <c r="B1173" s="120" t="s">
        <v>241</v>
      </c>
      <c r="C1173" s="120" t="s">
        <v>152</v>
      </c>
      <c r="D1173" s="120" t="s">
        <v>163</v>
      </c>
      <c r="E1173" s="120" t="s">
        <v>167</v>
      </c>
      <c r="F1173" s="120">
        <v>30</v>
      </c>
      <c r="G1173" s="120"/>
      <c r="H1173" s="120"/>
      <c r="I1173" s="120"/>
      <c r="J1173" s="120"/>
      <c r="K1173" s="120"/>
      <c r="L1173" s="120"/>
      <c r="M1173" s="120">
        <v>6.93</v>
      </c>
      <c r="N1173" s="120">
        <v>29.7</v>
      </c>
    </row>
    <row r="1174" spans="1:14">
      <c r="A1174" s="123">
        <v>44412</v>
      </c>
      <c r="B1174" s="120" t="s">
        <v>242</v>
      </c>
      <c r="C1174" s="120" t="s">
        <v>152</v>
      </c>
      <c r="D1174" s="120" t="s">
        <v>163</v>
      </c>
      <c r="E1174" s="120" t="s">
        <v>167</v>
      </c>
      <c r="F1174" s="120">
        <v>30</v>
      </c>
      <c r="G1174" s="120"/>
      <c r="H1174" s="120"/>
      <c r="I1174" s="120"/>
      <c r="J1174" s="120"/>
      <c r="K1174" s="120"/>
      <c r="L1174" s="120"/>
      <c r="M1174" s="120">
        <v>6.9</v>
      </c>
      <c r="N1174" s="120">
        <v>19.100000000000001</v>
      </c>
    </row>
    <row r="1175" spans="1:14">
      <c r="A1175" s="123">
        <v>44412</v>
      </c>
      <c r="B1175" s="120" t="s">
        <v>243</v>
      </c>
      <c r="C1175" s="120" t="s">
        <v>152</v>
      </c>
      <c r="D1175" s="120" t="s">
        <v>163</v>
      </c>
      <c r="E1175" s="120" t="s">
        <v>167</v>
      </c>
      <c r="F1175" s="120">
        <v>30</v>
      </c>
      <c r="G1175" s="120"/>
      <c r="H1175" s="120"/>
      <c r="I1175" s="120"/>
      <c r="J1175" s="120"/>
      <c r="K1175" s="120"/>
      <c r="L1175" s="120"/>
      <c r="M1175" s="120">
        <v>6.9</v>
      </c>
      <c r="N1175" s="120">
        <v>19.100000000000001</v>
      </c>
    </row>
    <row r="1176" spans="1:14">
      <c r="A1176" s="123">
        <v>44412</v>
      </c>
      <c r="B1176" s="105" t="s">
        <v>244</v>
      </c>
      <c r="C1176" s="120" t="s">
        <v>153</v>
      </c>
      <c r="D1176" s="120" t="s">
        <v>163</v>
      </c>
      <c r="E1176" s="120" t="s">
        <v>167</v>
      </c>
      <c r="F1176" s="120">
        <v>30</v>
      </c>
      <c r="G1176" s="120"/>
      <c r="H1176" s="120"/>
      <c r="I1176" s="120"/>
      <c r="J1176" s="120"/>
      <c r="K1176" s="120"/>
      <c r="L1176" s="120"/>
      <c r="M1176" s="120">
        <v>6.9</v>
      </c>
      <c r="N1176" s="120">
        <v>19.100000000000001</v>
      </c>
    </row>
    <row r="1177" spans="1:14">
      <c r="A1177" s="123">
        <v>44412</v>
      </c>
      <c r="B1177" s="105" t="s">
        <v>245</v>
      </c>
      <c r="C1177" s="120" t="s">
        <v>153</v>
      </c>
      <c r="D1177" s="120" t="s">
        <v>163</v>
      </c>
      <c r="E1177" s="120" t="s">
        <v>167</v>
      </c>
      <c r="F1177" s="120">
        <v>30</v>
      </c>
      <c r="G1177" s="120"/>
      <c r="H1177" s="120"/>
      <c r="I1177" s="120"/>
      <c r="J1177" s="120"/>
      <c r="K1177" s="120"/>
      <c r="L1177" s="120"/>
      <c r="M1177" s="120">
        <v>6.9</v>
      </c>
      <c r="N1177" s="120">
        <v>19.100000000000001</v>
      </c>
    </row>
    <row r="1178" spans="1:14">
      <c r="A1178" s="123">
        <v>44412</v>
      </c>
      <c r="B1178" s="120" t="s">
        <v>197</v>
      </c>
      <c r="C1178" s="120" t="s">
        <v>152</v>
      </c>
      <c r="D1178" s="120" t="s">
        <v>161</v>
      </c>
      <c r="E1178" s="120" t="s">
        <v>166</v>
      </c>
      <c r="F1178" s="120">
        <v>30</v>
      </c>
      <c r="G1178" s="120"/>
      <c r="H1178" s="120"/>
      <c r="I1178" s="120"/>
      <c r="J1178" s="120"/>
      <c r="K1178" s="120"/>
      <c r="L1178" s="120"/>
      <c r="M1178" s="120">
        <v>7.03</v>
      </c>
      <c r="N1178" s="120">
        <v>5.9</v>
      </c>
    </row>
    <row r="1179" spans="1:14">
      <c r="A1179" s="123">
        <v>44412</v>
      </c>
      <c r="B1179" s="120" t="s">
        <v>198</v>
      </c>
      <c r="C1179" s="120" t="s">
        <v>152</v>
      </c>
      <c r="D1179" s="120" t="s">
        <v>161</v>
      </c>
      <c r="E1179" s="120" t="s">
        <v>166</v>
      </c>
      <c r="F1179" s="120">
        <v>30</v>
      </c>
      <c r="G1179" s="120"/>
      <c r="H1179" s="120"/>
      <c r="I1179" s="120"/>
      <c r="J1179" s="120"/>
      <c r="K1179" s="120"/>
      <c r="L1179" s="120"/>
      <c r="M1179" s="120">
        <v>7.03</v>
      </c>
      <c r="N1179" s="120">
        <v>5.9</v>
      </c>
    </row>
    <row r="1180" spans="1:14">
      <c r="A1180" s="123">
        <v>44412</v>
      </c>
      <c r="B1180" s="120" t="s">
        <v>199</v>
      </c>
      <c r="C1180" s="120" t="s">
        <v>153</v>
      </c>
      <c r="D1180" s="120" t="s">
        <v>161</v>
      </c>
      <c r="E1180" s="120" t="s">
        <v>166</v>
      </c>
      <c r="F1180" s="120">
        <v>30</v>
      </c>
      <c r="G1180" s="120"/>
      <c r="H1180" s="120"/>
      <c r="I1180" s="120"/>
      <c r="J1180" s="120"/>
      <c r="K1180" s="120"/>
      <c r="L1180" s="120"/>
      <c r="M1180" s="120">
        <v>7.03</v>
      </c>
      <c r="N1180" s="120">
        <v>5.9</v>
      </c>
    </row>
    <row r="1181" spans="1:14">
      <c r="A1181" s="123">
        <v>44412</v>
      </c>
      <c r="B1181" s="120" t="s">
        <v>200</v>
      </c>
      <c r="C1181" s="120" t="s">
        <v>153</v>
      </c>
      <c r="D1181" s="120" t="s">
        <v>161</v>
      </c>
      <c r="E1181" s="120" t="s">
        <v>166</v>
      </c>
      <c r="F1181" s="120">
        <v>30</v>
      </c>
      <c r="G1181" s="120"/>
      <c r="H1181" s="120"/>
      <c r="I1181" s="120"/>
      <c r="J1181" s="120"/>
      <c r="K1181" s="120"/>
      <c r="L1181" s="120"/>
      <c r="M1181" s="120">
        <v>7.03</v>
      </c>
      <c r="N1181" s="120">
        <v>5.9</v>
      </c>
    </row>
    <row r="1182" spans="1:14">
      <c r="A1182" s="123">
        <v>44412</v>
      </c>
      <c r="B1182" s="120" t="s">
        <v>201</v>
      </c>
      <c r="C1182" s="120" t="s">
        <v>153</v>
      </c>
      <c r="D1182" s="120" t="s">
        <v>161</v>
      </c>
      <c r="E1182" s="120" t="s">
        <v>166</v>
      </c>
      <c r="F1182" s="120">
        <v>30</v>
      </c>
      <c r="G1182" s="120"/>
      <c r="H1182" s="120"/>
      <c r="I1182" s="120"/>
      <c r="J1182" s="120"/>
      <c r="K1182" s="120"/>
      <c r="L1182" s="120"/>
      <c r="M1182" s="120">
        <v>7.03</v>
      </c>
      <c r="N1182" s="120">
        <v>5.9</v>
      </c>
    </row>
    <row r="1183" spans="1:14">
      <c r="A1183" s="123">
        <v>44412</v>
      </c>
      <c r="B1183" s="120" t="s">
        <v>202</v>
      </c>
      <c r="C1183" s="120" t="s">
        <v>153</v>
      </c>
      <c r="D1183" s="120" t="s">
        <v>161</v>
      </c>
      <c r="E1183" s="120" t="s">
        <v>166</v>
      </c>
      <c r="F1183" s="120">
        <v>30</v>
      </c>
      <c r="G1183" s="120"/>
      <c r="H1183" s="120"/>
      <c r="I1183" s="120"/>
      <c r="J1183" s="120"/>
      <c r="K1183" s="120"/>
      <c r="L1183" s="120"/>
      <c r="M1183" s="120">
        <v>7.03</v>
      </c>
      <c r="N1183" s="120">
        <v>5.9</v>
      </c>
    </row>
    <row r="1184" spans="1:14">
      <c r="A1184" s="123">
        <v>44412</v>
      </c>
      <c r="B1184" s="120" t="s">
        <v>203</v>
      </c>
      <c r="C1184" s="120" t="s">
        <v>152</v>
      </c>
      <c r="D1184" s="120" t="s">
        <v>161</v>
      </c>
      <c r="E1184" s="120" t="s">
        <v>166</v>
      </c>
      <c r="F1184" s="120">
        <v>30</v>
      </c>
      <c r="G1184" s="120"/>
      <c r="H1184" s="120"/>
      <c r="I1184" s="120"/>
      <c r="J1184" s="120"/>
      <c r="K1184" s="120"/>
      <c r="L1184" s="120"/>
      <c r="M1184" s="120">
        <v>7.03</v>
      </c>
      <c r="N1184" s="120">
        <v>5.9</v>
      </c>
    </row>
    <row r="1185" spans="1:14">
      <c r="A1185" s="123">
        <v>44412</v>
      </c>
      <c r="B1185" s="120" t="s">
        <v>204</v>
      </c>
      <c r="C1185" s="120" t="s">
        <v>152</v>
      </c>
      <c r="D1185" s="120" t="s">
        <v>161</v>
      </c>
      <c r="E1185" s="120" t="s">
        <v>166</v>
      </c>
      <c r="F1185" s="120">
        <v>30</v>
      </c>
      <c r="G1185" s="120"/>
      <c r="H1185" s="120"/>
      <c r="I1185" s="120"/>
      <c r="J1185" s="120"/>
      <c r="K1185" s="120"/>
      <c r="L1185" s="120"/>
      <c r="M1185" s="120">
        <v>7.03</v>
      </c>
      <c r="N1185" s="120">
        <v>5.9</v>
      </c>
    </row>
    <row r="1186" spans="1:14">
      <c r="A1186" s="123">
        <v>44412</v>
      </c>
      <c r="B1186" s="105" t="s">
        <v>205</v>
      </c>
      <c r="C1186" s="120" t="s">
        <v>153</v>
      </c>
      <c r="D1186" s="120" t="s">
        <v>162</v>
      </c>
      <c r="E1186" s="120" t="s">
        <v>167</v>
      </c>
      <c r="F1186" s="120">
        <v>30</v>
      </c>
      <c r="G1186" s="120"/>
      <c r="H1186" s="120"/>
      <c r="I1186" s="120"/>
      <c r="J1186" s="120"/>
      <c r="K1186" s="120"/>
      <c r="L1186" s="120"/>
      <c r="M1186" s="120">
        <v>6.78</v>
      </c>
      <c r="N1186" s="120">
        <v>9.6999999999999993</v>
      </c>
    </row>
    <row r="1187" spans="1:14">
      <c r="A1187" s="123">
        <v>44412</v>
      </c>
      <c r="B1187" s="105" t="s">
        <v>206</v>
      </c>
      <c r="C1187" s="120" t="s">
        <v>153</v>
      </c>
      <c r="D1187" s="120" t="s">
        <v>162</v>
      </c>
      <c r="E1187" s="120" t="s">
        <v>167</v>
      </c>
      <c r="F1187" s="120">
        <v>30</v>
      </c>
      <c r="G1187" s="120"/>
      <c r="H1187" s="120"/>
      <c r="I1187" s="120"/>
      <c r="J1187" s="120"/>
      <c r="K1187" s="120"/>
      <c r="L1187" s="120"/>
      <c r="M1187" s="120">
        <v>6.78</v>
      </c>
      <c r="N1187" s="120">
        <v>9.6999999999999993</v>
      </c>
    </row>
    <row r="1188" spans="1:14">
      <c r="A1188" s="123">
        <v>44412</v>
      </c>
      <c r="B1188" s="120" t="s">
        <v>207</v>
      </c>
      <c r="C1188" s="120" t="s">
        <v>152</v>
      </c>
      <c r="D1188" s="120" t="s">
        <v>162</v>
      </c>
      <c r="E1188" s="120" t="s">
        <v>167</v>
      </c>
      <c r="F1188" s="120">
        <v>30</v>
      </c>
      <c r="G1188" s="120"/>
      <c r="H1188" s="120"/>
      <c r="I1188" s="120"/>
      <c r="J1188" s="120"/>
      <c r="K1188" s="120"/>
      <c r="L1188" s="120"/>
      <c r="M1188" s="120">
        <v>6.78</v>
      </c>
      <c r="N1188" s="120">
        <v>9.6999999999999993</v>
      </c>
    </row>
    <row r="1189" spans="1:14">
      <c r="A1189" s="123">
        <v>44412</v>
      </c>
      <c r="B1189" s="120" t="s">
        <v>208</v>
      </c>
      <c r="C1189" s="120" t="s">
        <v>152</v>
      </c>
      <c r="D1189" s="120" t="s">
        <v>162</v>
      </c>
      <c r="E1189" s="120" t="s">
        <v>167</v>
      </c>
      <c r="F1189" s="120">
        <v>30</v>
      </c>
      <c r="G1189" s="120"/>
      <c r="H1189" s="120"/>
      <c r="I1189" s="120"/>
      <c r="J1189" s="120"/>
      <c r="K1189" s="120"/>
      <c r="L1189" s="120"/>
      <c r="M1189" s="120">
        <v>6.78</v>
      </c>
      <c r="N1189" s="120">
        <v>9.6999999999999993</v>
      </c>
    </row>
    <row r="1190" spans="1:14">
      <c r="A1190" s="123">
        <v>44412</v>
      </c>
      <c r="B1190" s="120" t="s">
        <v>209</v>
      </c>
      <c r="C1190" s="120" t="s">
        <v>152</v>
      </c>
      <c r="D1190" s="120" t="s">
        <v>162</v>
      </c>
      <c r="E1190" s="120" t="s">
        <v>167</v>
      </c>
      <c r="F1190" s="120">
        <v>30</v>
      </c>
      <c r="G1190" s="120"/>
      <c r="H1190" s="120"/>
      <c r="I1190" s="120"/>
      <c r="J1190" s="120"/>
      <c r="K1190" s="120"/>
      <c r="L1190" s="120"/>
      <c r="M1190" s="120">
        <v>6.77</v>
      </c>
      <c r="N1190" s="120">
        <v>6.6</v>
      </c>
    </row>
    <row r="1191" spans="1:14">
      <c r="A1191" s="123">
        <v>44412</v>
      </c>
      <c r="B1191" s="120" t="s">
        <v>210</v>
      </c>
      <c r="C1191" s="120" t="s">
        <v>152</v>
      </c>
      <c r="D1191" s="120" t="s">
        <v>162</v>
      </c>
      <c r="E1191" s="120" t="s">
        <v>167</v>
      </c>
      <c r="F1191" s="120">
        <v>30</v>
      </c>
      <c r="G1191" s="120"/>
      <c r="H1191" s="120"/>
      <c r="I1191" s="120"/>
      <c r="J1191" s="120"/>
      <c r="K1191" s="120"/>
      <c r="L1191" s="120"/>
      <c r="M1191" s="120">
        <v>6.77</v>
      </c>
      <c r="N1191" s="120">
        <v>6.6</v>
      </c>
    </row>
    <row r="1192" spans="1:14">
      <c r="A1192" s="123">
        <v>44412</v>
      </c>
      <c r="B1192" s="105" t="s">
        <v>211</v>
      </c>
      <c r="C1192" s="120" t="s">
        <v>153</v>
      </c>
      <c r="D1192" s="120" t="s">
        <v>162</v>
      </c>
      <c r="E1192" s="120" t="s">
        <v>167</v>
      </c>
      <c r="F1192" s="120">
        <v>30</v>
      </c>
      <c r="G1192" s="120"/>
      <c r="H1192" s="120"/>
      <c r="I1192" s="120"/>
      <c r="J1192" s="120"/>
      <c r="K1192" s="120"/>
      <c r="L1192" s="120"/>
      <c r="M1192" s="120">
        <v>6.77</v>
      </c>
      <c r="N1192" s="120">
        <v>6.6</v>
      </c>
    </row>
    <row r="1193" spans="1:14">
      <c r="A1193" s="123">
        <v>44412</v>
      </c>
      <c r="B1193" s="105" t="s">
        <v>212</v>
      </c>
      <c r="C1193" s="120" t="s">
        <v>153</v>
      </c>
      <c r="D1193" s="120" t="s">
        <v>162</v>
      </c>
      <c r="E1193" s="120" t="s">
        <v>167</v>
      </c>
      <c r="F1193" s="120">
        <v>30</v>
      </c>
      <c r="G1193" s="120"/>
      <c r="H1193" s="120"/>
      <c r="I1193" s="120"/>
      <c r="J1193" s="120"/>
      <c r="K1193" s="120"/>
      <c r="L1193" s="120"/>
      <c r="M1193" s="120">
        <v>6.77</v>
      </c>
      <c r="N1193" s="120">
        <v>6.6</v>
      </c>
    </row>
    <row r="1194" spans="1:14">
      <c r="A1194" s="123">
        <v>44412</v>
      </c>
      <c r="B1194" s="120" t="s">
        <v>213</v>
      </c>
      <c r="C1194" s="120" t="s">
        <v>152</v>
      </c>
      <c r="D1194" s="120" t="s">
        <v>163</v>
      </c>
      <c r="E1194" s="120" t="s">
        <v>166</v>
      </c>
      <c r="F1194" s="120">
        <v>30</v>
      </c>
      <c r="G1194" s="120"/>
      <c r="H1194" s="120"/>
      <c r="I1194" s="120"/>
      <c r="J1194" s="120"/>
      <c r="K1194" s="120"/>
      <c r="L1194" s="120"/>
      <c r="M1194" s="120">
        <v>6.88</v>
      </c>
      <c r="N1194" s="120">
        <v>9.9</v>
      </c>
    </row>
    <row r="1195" spans="1:14">
      <c r="A1195" s="123">
        <v>44412</v>
      </c>
      <c r="B1195" s="120" t="s">
        <v>214</v>
      </c>
      <c r="C1195" s="120" t="s">
        <v>152</v>
      </c>
      <c r="D1195" s="120" t="s">
        <v>163</v>
      </c>
      <c r="E1195" s="120" t="s">
        <v>166</v>
      </c>
      <c r="F1195" s="120">
        <v>30</v>
      </c>
      <c r="G1195" s="120"/>
      <c r="H1195" s="120"/>
      <c r="I1195" s="120"/>
      <c r="J1195" s="120"/>
      <c r="K1195" s="120"/>
      <c r="L1195" s="120"/>
      <c r="M1195" s="120">
        <v>6.88</v>
      </c>
      <c r="N1195" s="120">
        <v>9.9</v>
      </c>
    </row>
    <row r="1196" spans="1:14">
      <c r="A1196" s="123">
        <v>44412</v>
      </c>
      <c r="B1196" s="105" t="s">
        <v>215</v>
      </c>
      <c r="C1196" s="120" t="s">
        <v>153</v>
      </c>
      <c r="D1196" s="120" t="s">
        <v>163</v>
      </c>
      <c r="E1196" s="120" t="s">
        <v>166</v>
      </c>
      <c r="F1196" s="120">
        <v>30</v>
      </c>
      <c r="G1196" s="120"/>
      <c r="H1196" s="120"/>
      <c r="I1196" s="120"/>
      <c r="J1196" s="120"/>
      <c r="K1196" s="120"/>
      <c r="L1196" s="120"/>
      <c r="M1196" s="120">
        <v>6.88</v>
      </c>
      <c r="N1196" s="120">
        <v>9.9</v>
      </c>
    </row>
    <row r="1197" spans="1:14">
      <c r="A1197" s="123">
        <v>44412</v>
      </c>
      <c r="B1197" s="105" t="s">
        <v>216</v>
      </c>
      <c r="C1197" s="120" t="s">
        <v>153</v>
      </c>
      <c r="D1197" s="120" t="s">
        <v>163</v>
      </c>
      <c r="E1197" s="120" t="s">
        <v>166</v>
      </c>
      <c r="F1197" s="120">
        <v>30</v>
      </c>
      <c r="G1197" s="120"/>
      <c r="H1197" s="120"/>
      <c r="I1197" s="120"/>
      <c r="J1197" s="120"/>
      <c r="K1197" s="120"/>
      <c r="L1197" s="120"/>
      <c r="M1197" s="120">
        <v>6.88</v>
      </c>
      <c r="N1197" s="120">
        <v>9.9</v>
      </c>
    </row>
    <row r="1198" spans="1:14">
      <c r="A1198" s="123">
        <v>44412</v>
      </c>
      <c r="B1198" s="105" t="s">
        <v>217</v>
      </c>
      <c r="C1198" s="120" t="s">
        <v>153</v>
      </c>
      <c r="D1198" s="120" t="s">
        <v>163</v>
      </c>
      <c r="E1198" s="120" t="s">
        <v>166</v>
      </c>
      <c r="F1198" s="120">
        <v>30</v>
      </c>
      <c r="G1198" s="120"/>
      <c r="H1198" s="120"/>
      <c r="I1198" s="120"/>
      <c r="J1198" s="120"/>
      <c r="K1198" s="120"/>
      <c r="L1198" s="120"/>
      <c r="M1198" s="120">
        <v>6.88</v>
      </c>
      <c r="N1198" s="120">
        <v>9.9</v>
      </c>
    </row>
    <row r="1199" spans="1:14">
      <c r="A1199" s="123">
        <v>44412</v>
      </c>
      <c r="B1199" s="105" t="s">
        <v>218</v>
      </c>
      <c r="C1199" s="120" t="s">
        <v>153</v>
      </c>
      <c r="D1199" s="120" t="s">
        <v>163</v>
      </c>
      <c r="E1199" s="120" t="s">
        <v>166</v>
      </c>
      <c r="F1199" s="120">
        <v>30</v>
      </c>
      <c r="G1199" s="120"/>
      <c r="H1199" s="120"/>
      <c r="I1199" s="120"/>
      <c r="J1199" s="120"/>
      <c r="K1199" s="120"/>
      <c r="L1199" s="120"/>
      <c r="M1199" s="120">
        <v>6.88</v>
      </c>
      <c r="N1199" s="120">
        <v>9.9</v>
      </c>
    </row>
    <row r="1200" spans="1:14">
      <c r="A1200" s="123">
        <v>44412</v>
      </c>
      <c r="B1200" s="120" t="s">
        <v>219</v>
      </c>
      <c r="C1200" s="120" t="s">
        <v>152</v>
      </c>
      <c r="D1200" s="120" t="s">
        <v>163</v>
      </c>
      <c r="E1200" s="120" t="s">
        <v>166</v>
      </c>
      <c r="F1200" s="120">
        <v>30</v>
      </c>
      <c r="G1200" s="120"/>
      <c r="H1200" s="120"/>
      <c r="I1200" s="120"/>
      <c r="J1200" s="120"/>
      <c r="K1200" s="120"/>
      <c r="L1200" s="120"/>
      <c r="M1200" s="120">
        <v>6.88</v>
      </c>
      <c r="N1200" s="120">
        <v>9.9</v>
      </c>
    </row>
    <row r="1201" spans="1:14">
      <c r="A1201" s="123">
        <v>44412</v>
      </c>
      <c r="B1201" s="120" t="s">
        <v>220</v>
      </c>
      <c r="C1201" s="120" t="s">
        <v>152</v>
      </c>
      <c r="D1201" s="120" t="s">
        <v>163</v>
      </c>
      <c r="E1201" s="120" t="s">
        <v>166</v>
      </c>
      <c r="F1201" s="120">
        <v>30</v>
      </c>
      <c r="G1201" s="120"/>
      <c r="H1201" s="120"/>
      <c r="I1201" s="120"/>
      <c r="J1201" s="120"/>
      <c r="K1201" s="120"/>
      <c r="L1201" s="120"/>
      <c r="M1201" s="120">
        <v>6.88</v>
      </c>
      <c r="N1201" s="120">
        <v>9.9</v>
      </c>
    </row>
    <row r="1202" spans="1:14">
      <c r="A1202" s="123">
        <v>44412</v>
      </c>
      <c r="B1202" s="120" t="s">
        <v>288</v>
      </c>
      <c r="C1202" s="120" t="s">
        <v>152</v>
      </c>
      <c r="D1202" s="120" t="s">
        <v>162</v>
      </c>
      <c r="E1202" s="120" t="s">
        <v>166</v>
      </c>
      <c r="F1202" s="120">
        <v>30</v>
      </c>
      <c r="G1202" s="120"/>
      <c r="H1202" s="120"/>
      <c r="I1202" s="120"/>
      <c r="J1202" s="120"/>
      <c r="K1202" s="120"/>
      <c r="L1202" s="120"/>
      <c r="M1202" s="120">
        <v>6.87</v>
      </c>
      <c r="N1202" s="120">
        <v>18.8</v>
      </c>
    </row>
    <row r="1203" spans="1:14">
      <c r="A1203" s="123">
        <v>44412</v>
      </c>
      <c r="B1203" s="120" t="s">
        <v>289</v>
      </c>
      <c r="C1203" s="120" t="s">
        <v>152</v>
      </c>
      <c r="D1203" s="120" t="s">
        <v>162</v>
      </c>
      <c r="E1203" s="120" t="s">
        <v>166</v>
      </c>
      <c r="F1203" s="120">
        <v>30</v>
      </c>
      <c r="G1203" s="120"/>
      <c r="H1203" s="120"/>
      <c r="I1203" s="120"/>
      <c r="J1203" s="120"/>
      <c r="K1203" s="120"/>
      <c r="L1203" s="120"/>
      <c r="M1203" s="120">
        <v>6.87</v>
      </c>
      <c r="N1203" s="120">
        <v>18.8</v>
      </c>
    </row>
    <row r="1204" spans="1:14">
      <c r="A1204" s="123">
        <v>44412</v>
      </c>
      <c r="B1204" s="105" t="s">
        <v>286</v>
      </c>
      <c r="C1204" s="120" t="s">
        <v>153</v>
      </c>
      <c r="D1204" s="120" t="s">
        <v>162</v>
      </c>
      <c r="E1204" s="120" t="s">
        <v>166</v>
      </c>
      <c r="F1204" s="120">
        <v>30</v>
      </c>
      <c r="G1204" s="120"/>
      <c r="H1204" s="120"/>
      <c r="I1204" s="120"/>
      <c r="J1204" s="120"/>
      <c r="K1204" s="120"/>
      <c r="L1204" s="120"/>
      <c r="M1204" s="120">
        <v>6.87</v>
      </c>
      <c r="N1204" s="120">
        <v>18.8</v>
      </c>
    </row>
    <row r="1205" spans="1:14">
      <c r="A1205" s="123">
        <v>44412</v>
      </c>
      <c r="B1205" s="105" t="s">
        <v>287</v>
      </c>
      <c r="C1205" s="120" t="s">
        <v>153</v>
      </c>
      <c r="D1205" s="120" t="s">
        <v>162</v>
      </c>
      <c r="E1205" s="120" t="s">
        <v>166</v>
      </c>
      <c r="F1205" s="120">
        <v>30</v>
      </c>
      <c r="G1205" s="120"/>
      <c r="H1205" s="120"/>
      <c r="I1205" s="120"/>
      <c r="J1205" s="120"/>
      <c r="K1205" s="120"/>
      <c r="L1205" s="120"/>
      <c r="M1205" s="120">
        <v>6.87</v>
      </c>
      <c r="N1205" s="120">
        <v>18.8</v>
      </c>
    </row>
    <row r="1206" spans="1:14">
      <c r="A1206" s="123">
        <v>44412</v>
      </c>
      <c r="B1206" s="105" t="s">
        <v>292</v>
      </c>
      <c r="C1206" s="120" t="s">
        <v>153</v>
      </c>
      <c r="D1206" s="120" t="s">
        <v>162</v>
      </c>
      <c r="E1206" s="120" t="s">
        <v>166</v>
      </c>
      <c r="F1206" s="120">
        <v>30</v>
      </c>
      <c r="G1206" s="120"/>
      <c r="H1206" s="120"/>
      <c r="I1206" s="120"/>
      <c r="J1206" s="120"/>
      <c r="K1206" s="120"/>
      <c r="L1206" s="120"/>
      <c r="M1206" s="120">
        <v>6.87</v>
      </c>
      <c r="N1206" s="120">
        <v>18.8</v>
      </c>
    </row>
    <row r="1207" spans="1:14">
      <c r="A1207" s="123">
        <v>44412</v>
      </c>
      <c r="B1207" s="105" t="s">
        <v>293</v>
      </c>
      <c r="C1207" s="120" t="s">
        <v>153</v>
      </c>
      <c r="D1207" s="120" t="s">
        <v>162</v>
      </c>
      <c r="E1207" s="120" t="s">
        <v>166</v>
      </c>
      <c r="F1207" s="120">
        <v>30</v>
      </c>
      <c r="G1207" s="120"/>
      <c r="H1207" s="120"/>
      <c r="I1207" s="120"/>
      <c r="J1207" s="120"/>
      <c r="K1207" s="120"/>
      <c r="L1207" s="120"/>
      <c r="M1207" s="120">
        <v>6.87</v>
      </c>
      <c r="N1207" s="120">
        <v>18.8</v>
      </c>
    </row>
    <row r="1208" spans="1:14">
      <c r="A1208" s="123">
        <v>44412</v>
      </c>
      <c r="B1208" s="120" t="s">
        <v>290</v>
      </c>
      <c r="C1208" s="120" t="s">
        <v>152</v>
      </c>
      <c r="D1208" s="120" t="s">
        <v>162</v>
      </c>
      <c r="E1208" s="120" t="s">
        <v>166</v>
      </c>
      <c r="F1208" s="120">
        <v>30</v>
      </c>
      <c r="G1208" s="120"/>
      <c r="H1208" s="120"/>
      <c r="I1208" s="120"/>
      <c r="J1208" s="120"/>
      <c r="K1208" s="120"/>
      <c r="L1208" s="120"/>
      <c r="M1208" s="120">
        <v>6.87</v>
      </c>
      <c r="N1208" s="120">
        <v>18.8</v>
      </c>
    </row>
    <row r="1209" spans="1:14">
      <c r="A1209" s="123">
        <v>44412</v>
      </c>
      <c r="B1209" s="120" t="s">
        <v>291</v>
      </c>
      <c r="C1209" s="120" t="s">
        <v>152</v>
      </c>
      <c r="D1209" s="120" t="s">
        <v>162</v>
      </c>
      <c r="E1209" s="120" t="s">
        <v>166</v>
      </c>
      <c r="F1209" s="120">
        <v>30</v>
      </c>
      <c r="G1209" s="120"/>
      <c r="H1209" s="120"/>
      <c r="I1209" s="120"/>
      <c r="J1209" s="120"/>
      <c r="K1209" s="120"/>
      <c r="L1209" s="120"/>
      <c r="M1209" s="120">
        <v>6.87</v>
      </c>
      <c r="N1209" s="120">
        <v>18.8</v>
      </c>
    </row>
    <row r="1210" spans="1:14">
      <c r="A1210" s="123">
        <v>44412</v>
      </c>
      <c r="B1210" s="120" t="s">
        <v>280</v>
      </c>
      <c r="C1210" s="120" t="s">
        <v>153</v>
      </c>
      <c r="D1210" s="120" t="s">
        <v>161</v>
      </c>
      <c r="E1210" s="120" t="s">
        <v>167</v>
      </c>
      <c r="F1210" s="120">
        <v>30</v>
      </c>
      <c r="G1210" s="120"/>
      <c r="H1210" s="120"/>
      <c r="I1210" s="120"/>
      <c r="J1210" s="120"/>
      <c r="K1210" s="120"/>
      <c r="L1210" s="120"/>
      <c r="M1210" s="120">
        <v>7.03</v>
      </c>
      <c r="N1210" s="120">
        <v>9</v>
      </c>
    </row>
    <row r="1211" spans="1:14">
      <c r="A1211" s="123">
        <v>44412</v>
      </c>
      <c r="B1211" s="120" t="s">
        <v>281</v>
      </c>
      <c r="C1211" s="120" t="s">
        <v>153</v>
      </c>
      <c r="D1211" s="120" t="s">
        <v>161</v>
      </c>
      <c r="E1211" s="120" t="s">
        <v>167</v>
      </c>
      <c r="F1211" s="120">
        <v>30</v>
      </c>
      <c r="G1211" s="120"/>
      <c r="H1211" s="120"/>
      <c r="I1211" s="120"/>
      <c r="J1211" s="120"/>
      <c r="K1211" s="120"/>
      <c r="L1211" s="120"/>
      <c r="M1211" s="120">
        <v>7.03</v>
      </c>
      <c r="N1211" s="120">
        <v>9</v>
      </c>
    </row>
    <row r="1212" spans="1:14">
      <c r="A1212" s="123">
        <v>44412</v>
      </c>
      <c r="B1212" s="120" t="s">
        <v>278</v>
      </c>
      <c r="C1212" s="120" t="s">
        <v>152</v>
      </c>
      <c r="D1212" s="120" t="s">
        <v>161</v>
      </c>
      <c r="E1212" s="120" t="s">
        <v>167</v>
      </c>
      <c r="F1212" s="120">
        <v>30</v>
      </c>
      <c r="G1212" s="120"/>
      <c r="H1212" s="120"/>
      <c r="I1212" s="120"/>
      <c r="J1212" s="120"/>
      <c r="K1212" s="120"/>
      <c r="L1212" s="120"/>
      <c r="M1212" s="120">
        <v>7.03</v>
      </c>
      <c r="N1212" s="120">
        <v>9</v>
      </c>
    </row>
    <row r="1213" spans="1:14">
      <c r="A1213" s="123">
        <v>44412</v>
      </c>
      <c r="B1213" s="120" t="s">
        <v>279</v>
      </c>
      <c r="C1213" s="120" t="s">
        <v>152</v>
      </c>
      <c r="D1213" s="120" t="s">
        <v>161</v>
      </c>
      <c r="E1213" s="120" t="s">
        <v>167</v>
      </c>
      <c r="F1213" s="120">
        <v>30</v>
      </c>
      <c r="G1213" s="120"/>
      <c r="H1213" s="120"/>
      <c r="I1213" s="120"/>
      <c r="J1213" s="120"/>
      <c r="K1213" s="120"/>
      <c r="L1213" s="120"/>
      <c r="M1213" s="120">
        <v>7.03</v>
      </c>
      <c r="N1213" s="120">
        <v>9</v>
      </c>
    </row>
    <row r="1214" spans="1:14">
      <c r="A1214" s="123">
        <v>44412</v>
      </c>
      <c r="B1214" s="120" t="s">
        <v>284</v>
      </c>
      <c r="C1214" s="120" t="s">
        <v>152</v>
      </c>
      <c r="D1214" s="120" t="s">
        <v>161</v>
      </c>
      <c r="E1214" s="120" t="s">
        <v>167</v>
      </c>
      <c r="F1214" s="120">
        <v>30</v>
      </c>
      <c r="G1214" s="120"/>
      <c r="H1214" s="120"/>
      <c r="I1214" s="120"/>
      <c r="J1214" s="120"/>
      <c r="K1214" s="120"/>
      <c r="L1214" s="120"/>
      <c r="M1214" s="120">
        <v>7.09</v>
      </c>
      <c r="N1214" s="120">
        <v>13.4</v>
      </c>
    </row>
    <row r="1215" spans="1:14">
      <c r="A1215" s="123">
        <v>44412</v>
      </c>
      <c r="B1215" s="120" t="s">
        <v>285</v>
      </c>
      <c r="C1215" s="120" t="s">
        <v>152</v>
      </c>
      <c r="D1215" s="120" t="s">
        <v>161</v>
      </c>
      <c r="E1215" s="120" t="s">
        <v>167</v>
      </c>
      <c r="F1215" s="120">
        <v>30</v>
      </c>
      <c r="G1215" s="120"/>
      <c r="H1215" s="120"/>
      <c r="I1215" s="120"/>
      <c r="J1215" s="120"/>
      <c r="K1215" s="120"/>
      <c r="L1215" s="120"/>
      <c r="M1215" s="120">
        <v>7.09</v>
      </c>
      <c r="N1215" s="120">
        <v>13.4</v>
      </c>
    </row>
    <row r="1216" spans="1:14">
      <c r="A1216" s="123">
        <v>44412</v>
      </c>
      <c r="B1216" s="120" t="s">
        <v>282</v>
      </c>
      <c r="C1216" s="120" t="s">
        <v>153</v>
      </c>
      <c r="D1216" s="120" t="s">
        <v>161</v>
      </c>
      <c r="E1216" s="120" t="s">
        <v>167</v>
      </c>
      <c r="F1216" s="120">
        <v>30</v>
      </c>
      <c r="G1216" s="120"/>
      <c r="H1216" s="120"/>
      <c r="I1216" s="120"/>
      <c r="J1216" s="120"/>
      <c r="K1216" s="120"/>
      <c r="L1216" s="120"/>
      <c r="M1216" s="120">
        <v>7.09</v>
      </c>
      <c r="N1216" s="120">
        <v>13.4</v>
      </c>
    </row>
    <row r="1217" spans="1:14">
      <c r="A1217" s="123">
        <v>44412</v>
      </c>
      <c r="B1217" s="120" t="s">
        <v>283</v>
      </c>
      <c r="C1217" s="120" t="s">
        <v>153</v>
      </c>
      <c r="D1217" s="120" t="s">
        <v>161</v>
      </c>
      <c r="E1217" s="120" t="s">
        <v>167</v>
      </c>
      <c r="F1217" s="120">
        <v>30</v>
      </c>
      <c r="G1217" s="120"/>
      <c r="H1217" s="120"/>
      <c r="I1217" s="120"/>
      <c r="J1217" s="120"/>
      <c r="K1217" s="120"/>
      <c r="L1217" s="120"/>
      <c r="M1217" s="120">
        <v>7.09</v>
      </c>
      <c r="N1217" s="120">
        <v>13.4</v>
      </c>
    </row>
    <row r="1218" spans="1:14">
      <c r="A1218" s="123">
        <v>44412</v>
      </c>
      <c r="B1218" s="120" t="s">
        <v>272</v>
      </c>
      <c r="C1218" s="120" t="s">
        <v>152</v>
      </c>
      <c r="D1218" s="120" t="s">
        <v>163</v>
      </c>
      <c r="E1218" s="120" t="s">
        <v>166</v>
      </c>
      <c r="F1218" s="120">
        <v>30</v>
      </c>
      <c r="G1218" s="120"/>
      <c r="H1218" s="120"/>
      <c r="I1218" s="120"/>
      <c r="J1218" s="120"/>
      <c r="K1218" s="120"/>
      <c r="L1218" s="120"/>
      <c r="M1218" s="120">
        <v>6.88</v>
      </c>
      <c r="N1218" s="120">
        <v>14.6</v>
      </c>
    </row>
    <row r="1219" spans="1:14">
      <c r="A1219" s="123">
        <v>44412</v>
      </c>
      <c r="B1219" s="120" t="s">
        <v>273</v>
      </c>
      <c r="C1219" s="120" t="s">
        <v>152</v>
      </c>
      <c r="D1219" s="120" t="s">
        <v>163</v>
      </c>
      <c r="E1219" s="120" t="s">
        <v>166</v>
      </c>
      <c r="F1219" s="120">
        <v>30</v>
      </c>
      <c r="G1219" s="120"/>
      <c r="H1219" s="120"/>
      <c r="I1219" s="120"/>
      <c r="J1219" s="120"/>
      <c r="K1219" s="120"/>
      <c r="L1219" s="120"/>
      <c r="M1219" s="120">
        <v>6.88</v>
      </c>
      <c r="N1219" s="120">
        <v>14.6</v>
      </c>
    </row>
    <row r="1220" spans="1:14">
      <c r="A1220" s="123">
        <v>44412</v>
      </c>
      <c r="B1220" s="105" t="s">
        <v>270</v>
      </c>
      <c r="C1220" s="120" t="s">
        <v>153</v>
      </c>
      <c r="D1220" s="120" t="s">
        <v>163</v>
      </c>
      <c r="E1220" s="120" t="s">
        <v>166</v>
      </c>
      <c r="F1220" s="120">
        <v>30</v>
      </c>
      <c r="G1220" s="120"/>
      <c r="H1220" s="120"/>
      <c r="I1220" s="120"/>
      <c r="J1220" s="120"/>
      <c r="K1220" s="120"/>
      <c r="L1220" s="120"/>
      <c r="M1220" s="120">
        <v>6.88</v>
      </c>
      <c r="N1220" s="120">
        <v>14.6</v>
      </c>
    </row>
    <row r="1221" spans="1:14">
      <c r="A1221" s="123">
        <v>44412</v>
      </c>
      <c r="B1221" s="105" t="s">
        <v>271</v>
      </c>
      <c r="C1221" s="120" t="s">
        <v>153</v>
      </c>
      <c r="D1221" s="120" t="s">
        <v>163</v>
      </c>
      <c r="E1221" s="120" t="s">
        <v>166</v>
      </c>
      <c r="F1221" s="120">
        <v>30</v>
      </c>
      <c r="G1221" s="120"/>
      <c r="H1221" s="120"/>
      <c r="I1221" s="120"/>
      <c r="J1221" s="120"/>
      <c r="K1221" s="120"/>
      <c r="L1221" s="120"/>
      <c r="M1221" s="120">
        <v>6.88</v>
      </c>
      <c r="N1221" s="120">
        <v>14.6</v>
      </c>
    </row>
    <row r="1222" spans="1:14">
      <c r="A1222" s="123">
        <v>44412</v>
      </c>
      <c r="B1222" s="105" t="s">
        <v>276</v>
      </c>
      <c r="C1222" s="120" t="s">
        <v>153</v>
      </c>
      <c r="D1222" s="120" t="s">
        <v>163</v>
      </c>
      <c r="E1222" s="120" t="s">
        <v>166</v>
      </c>
      <c r="F1222" s="120">
        <v>30</v>
      </c>
      <c r="G1222" s="120"/>
      <c r="H1222" s="120"/>
      <c r="I1222" s="120"/>
      <c r="J1222" s="120"/>
      <c r="K1222" s="120"/>
      <c r="L1222" s="120"/>
      <c r="M1222" s="120">
        <v>6.88</v>
      </c>
      <c r="N1222" s="120">
        <v>14.6</v>
      </c>
    </row>
    <row r="1223" spans="1:14">
      <c r="A1223" s="123">
        <v>44412</v>
      </c>
      <c r="B1223" s="105" t="s">
        <v>277</v>
      </c>
      <c r="C1223" s="120" t="s">
        <v>153</v>
      </c>
      <c r="D1223" s="120" t="s">
        <v>163</v>
      </c>
      <c r="E1223" s="120" t="s">
        <v>166</v>
      </c>
      <c r="F1223" s="120">
        <v>30</v>
      </c>
      <c r="G1223" s="120"/>
      <c r="H1223" s="120"/>
      <c r="I1223" s="120"/>
      <c r="J1223" s="120"/>
      <c r="K1223" s="120"/>
      <c r="L1223" s="120"/>
      <c r="M1223" s="120">
        <v>6.88</v>
      </c>
      <c r="N1223" s="120">
        <v>14.6</v>
      </c>
    </row>
    <row r="1224" spans="1:14">
      <c r="A1224" s="123">
        <v>44412</v>
      </c>
      <c r="B1224" s="120" t="s">
        <v>274</v>
      </c>
      <c r="C1224" s="120" t="s">
        <v>152</v>
      </c>
      <c r="D1224" s="120" t="s">
        <v>163</v>
      </c>
      <c r="E1224" s="120" t="s">
        <v>166</v>
      </c>
      <c r="F1224" s="120">
        <v>30</v>
      </c>
      <c r="G1224" s="120"/>
      <c r="H1224" s="120"/>
      <c r="I1224" s="120"/>
      <c r="J1224" s="120"/>
      <c r="K1224" s="120"/>
      <c r="L1224" s="120"/>
      <c r="M1224" s="120">
        <v>6.88</v>
      </c>
      <c r="N1224" s="120">
        <v>14.6</v>
      </c>
    </row>
    <row r="1225" spans="1:14">
      <c r="A1225" s="123">
        <v>44412</v>
      </c>
      <c r="B1225" s="120" t="s">
        <v>275</v>
      </c>
      <c r="C1225" s="120" t="s">
        <v>152</v>
      </c>
      <c r="D1225" s="120" t="s">
        <v>163</v>
      </c>
      <c r="E1225" s="120" t="s">
        <v>166</v>
      </c>
      <c r="F1225" s="120">
        <v>30</v>
      </c>
      <c r="G1225" s="120"/>
      <c r="H1225" s="120"/>
      <c r="I1225" s="120"/>
      <c r="J1225" s="120"/>
      <c r="K1225" s="120"/>
      <c r="L1225" s="120"/>
      <c r="M1225" s="120">
        <v>6.88</v>
      </c>
      <c r="N1225" s="120">
        <v>14.6</v>
      </c>
    </row>
    <row r="1226" spans="1:14">
      <c r="A1226" s="123">
        <v>44412</v>
      </c>
      <c r="B1226" s="105" t="s">
        <v>264</v>
      </c>
      <c r="C1226" s="120" t="s">
        <v>153</v>
      </c>
      <c r="D1226" s="120" t="s">
        <v>162</v>
      </c>
      <c r="E1226" s="120" t="s">
        <v>167</v>
      </c>
      <c r="F1226" s="120">
        <v>30</v>
      </c>
      <c r="G1226" s="120"/>
      <c r="H1226" s="120"/>
      <c r="I1226" s="120"/>
      <c r="J1226" s="120"/>
      <c r="K1226" s="120"/>
      <c r="L1226" s="120"/>
      <c r="M1226" s="120">
        <v>6.83</v>
      </c>
      <c r="N1226" s="120">
        <v>10.8</v>
      </c>
    </row>
    <row r="1227" spans="1:14">
      <c r="A1227" s="123">
        <v>44412</v>
      </c>
      <c r="B1227" s="105" t="s">
        <v>265</v>
      </c>
      <c r="C1227" s="120" t="s">
        <v>153</v>
      </c>
      <c r="D1227" s="120" t="s">
        <v>162</v>
      </c>
      <c r="E1227" s="120" t="s">
        <v>167</v>
      </c>
      <c r="F1227" s="120">
        <v>30</v>
      </c>
      <c r="G1227" s="120"/>
      <c r="H1227" s="120"/>
      <c r="I1227" s="120"/>
      <c r="J1227" s="120"/>
      <c r="K1227" s="120"/>
      <c r="L1227" s="120"/>
      <c r="M1227" s="120">
        <v>6.83</v>
      </c>
      <c r="N1227" s="120">
        <v>10.8</v>
      </c>
    </row>
    <row r="1228" spans="1:14">
      <c r="A1228" s="123">
        <v>44412</v>
      </c>
      <c r="B1228" s="120" t="s">
        <v>262</v>
      </c>
      <c r="C1228" s="120" t="s">
        <v>152</v>
      </c>
      <c r="D1228" s="120" t="s">
        <v>162</v>
      </c>
      <c r="E1228" s="120" t="s">
        <v>167</v>
      </c>
      <c r="F1228" s="120">
        <v>30</v>
      </c>
      <c r="G1228" s="120"/>
      <c r="H1228" s="120"/>
      <c r="I1228" s="120"/>
      <c r="J1228" s="120"/>
      <c r="K1228" s="120"/>
      <c r="L1228" s="120"/>
      <c r="M1228" s="120">
        <v>6.83</v>
      </c>
      <c r="N1228" s="120">
        <v>10.8</v>
      </c>
    </row>
    <row r="1229" spans="1:14">
      <c r="A1229" s="123">
        <v>44412</v>
      </c>
      <c r="B1229" s="120" t="s">
        <v>263</v>
      </c>
      <c r="C1229" s="120" t="s">
        <v>152</v>
      </c>
      <c r="D1229" s="120" t="s">
        <v>162</v>
      </c>
      <c r="E1229" s="120" t="s">
        <v>167</v>
      </c>
      <c r="F1229" s="120">
        <v>30</v>
      </c>
      <c r="G1229" s="120"/>
      <c r="H1229" s="120"/>
      <c r="I1229" s="120"/>
      <c r="J1229" s="120"/>
      <c r="K1229" s="120"/>
      <c r="L1229" s="120"/>
      <c r="M1229" s="120">
        <v>6.83</v>
      </c>
      <c r="N1229" s="120">
        <v>10.8</v>
      </c>
    </row>
    <row r="1230" spans="1:14">
      <c r="A1230" s="123">
        <v>44412</v>
      </c>
      <c r="B1230" s="120" t="s">
        <v>268</v>
      </c>
      <c r="C1230" s="120" t="s">
        <v>152</v>
      </c>
      <c r="D1230" s="120" t="s">
        <v>162</v>
      </c>
      <c r="E1230" s="120" t="s">
        <v>167</v>
      </c>
      <c r="F1230" s="120">
        <v>30</v>
      </c>
      <c r="G1230" s="120"/>
      <c r="H1230" s="120"/>
      <c r="I1230" s="120"/>
      <c r="J1230" s="120"/>
      <c r="K1230" s="120"/>
      <c r="L1230" s="120"/>
      <c r="M1230" s="120">
        <v>6.78</v>
      </c>
      <c r="N1230" s="120">
        <v>12</v>
      </c>
    </row>
    <row r="1231" spans="1:14">
      <c r="A1231" s="123">
        <v>44412</v>
      </c>
      <c r="B1231" s="120" t="s">
        <v>269</v>
      </c>
      <c r="C1231" s="120" t="s">
        <v>152</v>
      </c>
      <c r="D1231" s="120" t="s">
        <v>162</v>
      </c>
      <c r="E1231" s="120" t="s">
        <v>167</v>
      </c>
      <c r="F1231" s="120">
        <v>30</v>
      </c>
      <c r="G1231" s="120"/>
      <c r="H1231" s="120"/>
      <c r="I1231" s="120"/>
      <c r="J1231" s="120"/>
      <c r="K1231" s="120"/>
      <c r="L1231" s="120"/>
      <c r="M1231" s="120">
        <v>6.78</v>
      </c>
      <c r="N1231" s="120">
        <v>12</v>
      </c>
    </row>
    <row r="1232" spans="1:14">
      <c r="A1232" s="123">
        <v>44412</v>
      </c>
      <c r="B1232" s="105" t="s">
        <v>266</v>
      </c>
      <c r="C1232" s="120" t="s">
        <v>153</v>
      </c>
      <c r="D1232" s="120" t="s">
        <v>162</v>
      </c>
      <c r="E1232" s="120" t="s">
        <v>167</v>
      </c>
      <c r="F1232" s="120">
        <v>30</v>
      </c>
      <c r="G1232" s="120"/>
      <c r="H1232" s="120"/>
      <c r="I1232" s="120"/>
      <c r="J1232" s="120"/>
      <c r="K1232" s="120"/>
      <c r="L1232" s="120"/>
      <c r="M1232" s="120">
        <v>6.78</v>
      </c>
      <c r="N1232" s="120">
        <v>12</v>
      </c>
    </row>
    <row r="1233" spans="1:14">
      <c r="A1233" s="123">
        <v>44412</v>
      </c>
      <c r="B1233" s="105" t="s">
        <v>267</v>
      </c>
      <c r="C1233" s="120" t="s">
        <v>153</v>
      </c>
      <c r="D1233" s="120" t="s">
        <v>162</v>
      </c>
      <c r="E1233" s="120" t="s">
        <v>167</v>
      </c>
      <c r="F1233" s="120">
        <v>30</v>
      </c>
      <c r="G1233" s="120"/>
      <c r="H1233" s="120"/>
      <c r="I1233" s="120"/>
      <c r="J1233" s="120"/>
      <c r="K1233" s="120"/>
      <c r="L1233" s="120"/>
      <c r="M1233" s="120">
        <v>6.78</v>
      </c>
      <c r="N1233" s="120">
        <v>12</v>
      </c>
    </row>
    <row r="1234" spans="1:14">
      <c r="A1234" s="123">
        <v>44412</v>
      </c>
      <c r="B1234" s="120" t="s">
        <v>256</v>
      </c>
      <c r="C1234" s="120" t="s">
        <v>152</v>
      </c>
      <c r="D1234" s="120" t="s">
        <v>161</v>
      </c>
      <c r="E1234" s="120" t="s">
        <v>166</v>
      </c>
      <c r="F1234" s="120">
        <v>30</v>
      </c>
      <c r="G1234" s="120"/>
      <c r="H1234" s="120"/>
      <c r="I1234" s="120"/>
      <c r="J1234" s="120"/>
      <c r="K1234" s="120"/>
      <c r="L1234" s="120"/>
      <c r="M1234" s="120">
        <v>7.04</v>
      </c>
      <c r="N1234" s="120">
        <v>14.9</v>
      </c>
    </row>
    <row r="1235" spans="1:14">
      <c r="A1235" s="123">
        <v>44412</v>
      </c>
      <c r="B1235" s="120" t="s">
        <v>257</v>
      </c>
      <c r="C1235" s="120" t="s">
        <v>152</v>
      </c>
      <c r="D1235" s="120" t="s">
        <v>161</v>
      </c>
      <c r="E1235" s="120" t="s">
        <v>166</v>
      </c>
      <c r="F1235" s="120">
        <v>30</v>
      </c>
      <c r="G1235" s="120"/>
      <c r="H1235" s="120"/>
      <c r="I1235" s="120"/>
      <c r="J1235" s="120"/>
      <c r="K1235" s="120"/>
      <c r="L1235" s="120"/>
      <c r="M1235" s="120">
        <v>7.04</v>
      </c>
      <c r="N1235" s="120">
        <v>14.9</v>
      </c>
    </row>
    <row r="1236" spans="1:14">
      <c r="A1236" s="123">
        <v>44412</v>
      </c>
      <c r="B1236" s="120" t="s">
        <v>254</v>
      </c>
      <c r="C1236" s="120" t="s">
        <v>153</v>
      </c>
      <c r="D1236" s="120" t="s">
        <v>161</v>
      </c>
      <c r="E1236" s="120" t="s">
        <v>166</v>
      </c>
      <c r="F1236" s="120">
        <v>30</v>
      </c>
      <c r="G1236" s="120"/>
      <c r="H1236" s="120"/>
      <c r="I1236" s="120"/>
      <c r="J1236" s="120"/>
      <c r="K1236" s="120"/>
      <c r="L1236" s="120"/>
      <c r="M1236" s="120">
        <v>7.04</v>
      </c>
      <c r="N1236" s="120">
        <v>14.9</v>
      </c>
    </row>
    <row r="1237" spans="1:14">
      <c r="A1237" s="123">
        <v>44412</v>
      </c>
      <c r="B1237" s="120" t="s">
        <v>255</v>
      </c>
      <c r="C1237" s="120" t="s">
        <v>153</v>
      </c>
      <c r="D1237" s="120" t="s">
        <v>161</v>
      </c>
      <c r="E1237" s="120" t="s">
        <v>166</v>
      </c>
      <c r="F1237" s="120">
        <v>30</v>
      </c>
      <c r="G1237" s="120"/>
      <c r="H1237" s="120"/>
      <c r="I1237" s="120"/>
      <c r="J1237" s="120"/>
      <c r="K1237" s="120"/>
      <c r="L1237" s="120"/>
      <c r="M1237" s="120">
        <v>7.04</v>
      </c>
      <c r="N1237" s="120">
        <v>14.9</v>
      </c>
    </row>
    <row r="1238" spans="1:14">
      <c r="A1238" s="123">
        <v>44412</v>
      </c>
      <c r="B1238" s="120" t="s">
        <v>260</v>
      </c>
      <c r="C1238" s="120" t="s">
        <v>153</v>
      </c>
      <c r="D1238" s="120" t="s">
        <v>161</v>
      </c>
      <c r="E1238" s="120" t="s">
        <v>166</v>
      </c>
      <c r="F1238" s="120">
        <v>30</v>
      </c>
      <c r="G1238" s="120"/>
      <c r="H1238" s="120"/>
      <c r="I1238" s="120"/>
      <c r="J1238" s="120"/>
      <c r="K1238" s="120"/>
      <c r="L1238" s="120"/>
      <c r="M1238" s="120">
        <v>7.04</v>
      </c>
      <c r="N1238" s="120">
        <v>14.9</v>
      </c>
    </row>
    <row r="1239" spans="1:14">
      <c r="A1239" s="123">
        <v>44412</v>
      </c>
      <c r="B1239" s="120" t="s">
        <v>261</v>
      </c>
      <c r="C1239" s="120" t="s">
        <v>153</v>
      </c>
      <c r="D1239" s="120" t="s">
        <v>161</v>
      </c>
      <c r="E1239" s="120" t="s">
        <v>166</v>
      </c>
      <c r="F1239" s="120">
        <v>30</v>
      </c>
      <c r="G1239" s="120"/>
      <c r="H1239" s="120"/>
      <c r="I1239" s="120"/>
      <c r="J1239" s="120"/>
      <c r="K1239" s="120"/>
      <c r="L1239" s="120"/>
      <c r="M1239" s="120">
        <v>7.04</v>
      </c>
      <c r="N1239" s="120">
        <v>14.9</v>
      </c>
    </row>
    <row r="1240" spans="1:14">
      <c r="A1240" s="123">
        <v>44412</v>
      </c>
      <c r="B1240" s="120" t="s">
        <v>258</v>
      </c>
      <c r="C1240" s="120" t="s">
        <v>152</v>
      </c>
      <c r="D1240" s="120" t="s">
        <v>161</v>
      </c>
      <c r="E1240" s="120" t="s">
        <v>166</v>
      </c>
      <c r="F1240" s="120">
        <v>30</v>
      </c>
      <c r="G1240" s="120"/>
      <c r="H1240" s="120"/>
      <c r="I1240" s="120"/>
      <c r="J1240" s="120"/>
      <c r="K1240" s="120"/>
      <c r="L1240" s="120"/>
      <c r="M1240" s="120">
        <v>7.04</v>
      </c>
      <c r="N1240" s="120">
        <v>14.9</v>
      </c>
    </row>
    <row r="1241" spans="1:14">
      <c r="A1241" s="123">
        <v>44412</v>
      </c>
      <c r="B1241" s="120" t="s">
        <v>259</v>
      </c>
      <c r="C1241" s="120" t="s">
        <v>152</v>
      </c>
      <c r="D1241" s="120" t="s">
        <v>161</v>
      </c>
      <c r="E1241" s="120" t="s">
        <v>166</v>
      </c>
      <c r="F1241" s="120">
        <v>30</v>
      </c>
      <c r="G1241" s="120"/>
      <c r="H1241" s="120"/>
      <c r="I1241" s="120"/>
      <c r="J1241" s="120"/>
      <c r="K1241" s="120"/>
      <c r="L1241" s="120"/>
      <c r="M1241" s="120">
        <v>7.04</v>
      </c>
      <c r="N1241" s="120">
        <v>14.9</v>
      </c>
    </row>
    <row r="1242" spans="1:14">
      <c r="A1242" s="123">
        <v>44412</v>
      </c>
      <c r="B1242" s="105" t="s">
        <v>248</v>
      </c>
      <c r="C1242" s="120" t="s">
        <v>153</v>
      </c>
      <c r="D1242" s="120" t="s">
        <v>163</v>
      </c>
      <c r="E1242" s="120" t="s">
        <v>167</v>
      </c>
      <c r="F1242" s="120">
        <v>30</v>
      </c>
      <c r="G1242" s="120"/>
      <c r="H1242" s="120"/>
      <c r="I1242" s="120"/>
      <c r="J1242" s="120"/>
      <c r="K1242" s="120"/>
      <c r="L1242" s="120"/>
      <c r="M1242" s="120">
        <v>6.97</v>
      </c>
      <c r="N1242" s="120">
        <v>7.9</v>
      </c>
    </row>
    <row r="1243" spans="1:14">
      <c r="A1243" s="123">
        <v>44412</v>
      </c>
      <c r="B1243" s="105" t="s">
        <v>249</v>
      </c>
      <c r="C1243" s="120" t="s">
        <v>153</v>
      </c>
      <c r="D1243" s="120" t="s">
        <v>163</v>
      </c>
      <c r="E1243" s="120" t="s">
        <v>167</v>
      </c>
      <c r="F1243" s="120">
        <v>30</v>
      </c>
      <c r="G1243" s="120"/>
      <c r="H1243" s="120"/>
      <c r="I1243" s="120"/>
      <c r="J1243" s="120"/>
      <c r="K1243" s="120"/>
      <c r="L1243" s="120"/>
      <c r="M1243" s="120">
        <v>6.97</v>
      </c>
      <c r="N1243" s="120">
        <v>7.9</v>
      </c>
    </row>
    <row r="1244" spans="1:14">
      <c r="A1244" s="123">
        <v>44412</v>
      </c>
      <c r="B1244" s="120" t="s">
        <v>246</v>
      </c>
      <c r="C1244" s="120" t="s">
        <v>152</v>
      </c>
      <c r="D1244" s="120" t="s">
        <v>163</v>
      </c>
      <c r="E1244" s="120" t="s">
        <v>167</v>
      </c>
      <c r="F1244" s="120">
        <v>30</v>
      </c>
      <c r="G1244" s="120"/>
      <c r="H1244" s="120"/>
      <c r="I1244" s="120"/>
      <c r="J1244" s="120"/>
      <c r="K1244" s="120"/>
      <c r="L1244" s="120"/>
      <c r="M1244" s="120">
        <v>6.97</v>
      </c>
      <c r="N1244" s="120">
        <v>7.9</v>
      </c>
    </row>
    <row r="1245" spans="1:14">
      <c r="A1245" s="123">
        <v>44412</v>
      </c>
      <c r="B1245" s="120" t="s">
        <v>247</v>
      </c>
      <c r="C1245" s="120" t="s">
        <v>152</v>
      </c>
      <c r="D1245" s="120" t="s">
        <v>163</v>
      </c>
      <c r="E1245" s="120" t="s">
        <v>167</v>
      </c>
      <c r="F1245" s="120">
        <v>30</v>
      </c>
      <c r="G1245" s="120"/>
      <c r="H1245" s="120"/>
      <c r="I1245" s="120"/>
      <c r="J1245" s="120"/>
      <c r="K1245" s="120"/>
      <c r="L1245" s="120"/>
      <c r="M1245" s="120">
        <v>6.97</v>
      </c>
      <c r="N1245" s="120">
        <v>7.9</v>
      </c>
    </row>
    <row r="1246" spans="1:14">
      <c r="A1246" s="123">
        <v>44412</v>
      </c>
      <c r="B1246" s="120" t="s">
        <v>252</v>
      </c>
      <c r="C1246" s="120" t="s">
        <v>152</v>
      </c>
      <c r="D1246" s="120" t="s">
        <v>163</v>
      </c>
      <c r="E1246" s="120" t="s">
        <v>167</v>
      </c>
      <c r="F1246" s="120">
        <v>30</v>
      </c>
      <c r="G1246" s="120"/>
      <c r="H1246" s="120"/>
      <c r="I1246" s="120"/>
      <c r="J1246" s="120"/>
      <c r="K1246" s="120"/>
      <c r="L1246" s="120"/>
      <c r="M1246" s="120">
        <v>6.96</v>
      </c>
      <c r="N1246" s="120">
        <v>29.3</v>
      </c>
    </row>
    <row r="1247" spans="1:14">
      <c r="A1247" s="123">
        <v>44412</v>
      </c>
      <c r="B1247" s="120" t="s">
        <v>253</v>
      </c>
      <c r="C1247" s="120" t="s">
        <v>152</v>
      </c>
      <c r="D1247" s="120" t="s">
        <v>163</v>
      </c>
      <c r="E1247" s="120" t="s">
        <v>167</v>
      </c>
      <c r="F1247" s="120">
        <v>30</v>
      </c>
      <c r="G1247" s="120"/>
      <c r="H1247" s="120"/>
      <c r="I1247" s="120"/>
      <c r="J1247" s="120"/>
      <c r="K1247" s="120"/>
      <c r="L1247" s="120"/>
      <c r="M1247" s="120">
        <v>6.96</v>
      </c>
      <c r="N1247" s="120">
        <v>29.3</v>
      </c>
    </row>
    <row r="1248" spans="1:14">
      <c r="A1248" s="123">
        <v>44412</v>
      </c>
      <c r="B1248" s="105" t="s">
        <v>250</v>
      </c>
      <c r="C1248" s="120" t="s">
        <v>153</v>
      </c>
      <c r="D1248" s="120" t="s">
        <v>163</v>
      </c>
      <c r="E1248" s="120" t="s">
        <v>167</v>
      </c>
      <c r="F1248" s="120">
        <v>30</v>
      </c>
      <c r="G1248" s="120"/>
      <c r="H1248" s="120"/>
      <c r="I1248" s="120"/>
      <c r="J1248" s="120"/>
      <c r="K1248" s="120"/>
      <c r="L1248" s="120"/>
      <c r="M1248" s="120">
        <v>6.96</v>
      </c>
      <c r="N1248" s="120">
        <v>29.3</v>
      </c>
    </row>
    <row r="1249" spans="1:14">
      <c r="A1249" s="123">
        <v>44412</v>
      </c>
      <c r="B1249" s="105" t="s">
        <v>251</v>
      </c>
      <c r="C1249" s="120" t="s">
        <v>153</v>
      </c>
      <c r="D1249" s="120" t="s">
        <v>163</v>
      </c>
      <c r="E1249" s="120" t="s">
        <v>167</v>
      </c>
      <c r="F1249" s="120">
        <v>30</v>
      </c>
      <c r="G1249" s="120"/>
      <c r="H1249" s="120"/>
      <c r="I1249" s="120"/>
      <c r="J1249" s="120"/>
      <c r="K1249" s="120"/>
      <c r="L1249" s="120"/>
      <c r="M1249" s="120">
        <v>6.96</v>
      </c>
      <c r="N1249" s="120">
        <v>29.3</v>
      </c>
    </row>
    <row r="1250" spans="1:14">
      <c r="A1250" s="123">
        <v>44418</v>
      </c>
      <c r="B1250" s="120" t="s">
        <v>222</v>
      </c>
      <c r="C1250" s="120" t="s">
        <v>153</v>
      </c>
      <c r="D1250" s="120" t="s">
        <v>161</v>
      </c>
      <c r="E1250" s="120" t="s">
        <v>167</v>
      </c>
      <c r="F1250" s="102">
        <v>37</v>
      </c>
      <c r="G1250" s="102">
        <v>2700</v>
      </c>
      <c r="H1250" s="102">
        <v>0.89</v>
      </c>
      <c r="I1250" s="102">
        <v>0</v>
      </c>
      <c r="J1250" s="102">
        <v>0</v>
      </c>
      <c r="K1250" s="102">
        <v>0.89</v>
      </c>
      <c r="L1250" s="102">
        <v>21.1</v>
      </c>
    </row>
    <row r="1251" spans="1:14">
      <c r="A1251" s="123">
        <v>44418</v>
      </c>
      <c r="B1251" s="120" t="s">
        <v>223</v>
      </c>
      <c r="C1251" s="120" t="s">
        <v>153</v>
      </c>
      <c r="D1251" s="120" t="s">
        <v>161</v>
      </c>
      <c r="E1251" s="120" t="s">
        <v>167</v>
      </c>
      <c r="F1251" s="102">
        <v>37</v>
      </c>
      <c r="G1251" s="102">
        <v>2700</v>
      </c>
      <c r="H1251" s="102">
        <v>0.89</v>
      </c>
      <c r="I1251" s="102">
        <v>0</v>
      </c>
      <c r="J1251" s="102">
        <v>0</v>
      </c>
      <c r="K1251" s="102">
        <v>0.89</v>
      </c>
      <c r="L1251" s="102">
        <v>21.1</v>
      </c>
    </row>
    <row r="1252" spans="1:14">
      <c r="A1252" s="123">
        <v>44418</v>
      </c>
      <c r="B1252" s="120" t="s">
        <v>224</v>
      </c>
      <c r="C1252" s="120" t="s">
        <v>152</v>
      </c>
      <c r="D1252" s="120" t="s">
        <v>161</v>
      </c>
      <c r="E1252" s="120" t="s">
        <v>167</v>
      </c>
      <c r="F1252" s="102">
        <v>37</v>
      </c>
      <c r="G1252" s="102">
        <v>2700</v>
      </c>
      <c r="H1252" s="102">
        <v>0.89</v>
      </c>
      <c r="I1252" s="102">
        <v>0</v>
      </c>
      <c r="J1252" s="102">
        <v>0</v>
      </c>
      <c r="K1252" s="102">
        <v>0.89</v>
      </c>
      <c r="L1252" s="102">
        <v>21.1</v>
      </c>
    </row>
    <row r="1253" spans="1:14">
      <c r="A1253" s="123">
        <v>44418</v>
      </c>
      <c r="B1253" s="120" t="s">
        <v>225</v>
      </c>
      <c r="C1253" s="120" t="s">
        <v>152</v>
      </c>
      <c r="D1253" s="120" t="s">
        <v>161</v>
      </c>
      <c r="E1253" s="120" t="s">
        <v>167</v>
      </c>
      <c r="F1253" s="102">
        <v>37</v>
      </c>
      <c r="G1253" s="102">
        <v>2700</v>
      </c>
      <c r="H1253" s="102">
        <v>0.89</v>
      </c>
      <c r="I1253" s="102">
        <v>0</v>
      </c>
      <c r="J1253" s="102">
        <v>0</v>
      </c>
      <c r="K1253" s="102">
        <v>0.89</v>
      </c>
      <c r="L1253" s="102">
        <v>21.1</v>
      </c>
    </row>
    <row r="1254" spans="1:14">
      <c r="A1254" s="123">
        <v>44418</v>
      </c>
      <c r="B1254" s="120" t="s">
        <v>226</v>
      </c>
      <c r="C1254" s="120" t="s">
        <v>152</v>
      </c>
      <c r="D1254" s="120" t="s">
        <v>161</v>
      </c>
      <c r="E1254" s="120" t="s">
        <v>167</v>
      </c>
      <c r="F1254" s="102">
        <v>37</v>
      </c>
      <c r="G1254" s="102">
        <v>2800</v>
      </c>
      <c r="H1254" s="102">
        <v>0.76</v>
      </c>
      <c r="I1254" s="102">
        <v>0</v>
      </c>
      <c r="J1254" s="102">
        <v>0</v>
      </c>
      <c r="K1254" s="102">
        <v>0.76</v>
      </c>
      <c r="L1254" s="102">
        <v>20.9</v>
      </c>
    </row>
    <row r="1255" spans="1:14">
      <c r="A1255" s="123">
        <v>44418</v>
      </c>
      <c r="B1255" s="120" t="s">
        <v>227</v>
      </c>
      <c r="C1255" s="120" t="s">
        <v>152</v>
      </c>
      <c r="D1255" s="120" t="s">
        <v>161</v>
      </c>
      <c r="E1255" s="120" t="s">
        <v>167</v>
      </c>
      <c r="F1255" s="102">
        <v>37</v>
      </c>
      <c r="G1255" s="102">
        <v>2800</v>
      </c>
      <c r="H1255" s="102">
        <v>0.76</v>
      </c>
      <c r="I1255" s="102">
        <v>0</v>
      </c>
      <c r="J1255" s="102">
        <v>0</v>
      </c>
      <c r="K1255" s="102">
        <v>0.76</v>
      </c>
      <c r="L1255" s="102">
        <v>20.9</v>
      </c>
    </row>
    <row r="1256" spans="1:14">
      <c r="A1256" s="123">
        <v>44418</v>
      </c>
      <c r="B1256" s="120" t="s">
        <v>228</v>
      </c>
      <c r="C1256" s="120" t="s">
        <v>153</v>
      </c>
      <c r="D1256" s="120" t="s">
        <v>161</v>
      </c>
      <c r="E1256" s="120" t="s">
        <v>167</v>
      </c>
      <c r="F1256" s="102">
        <v>37</v>
      </c>
      <c r="G1256" s="102">
        <v>2800</v>
      </c>
      <c r="H1256" s="102">
        <v>0.76</v>
      </c>
      <c r="I1256" s="102">
        <v>0</v>
      </c>
      <c r="J1256" s="102">
        <v>0</v>
      </c>
      <c r="K1256" s="102">
        <v>0.76</v>
      </c>
      <c r="L1256" s="102">
        <v>20.9</v>
      </c>
    </row>
    <row r="1257" spans="1:14">
      <c r="A1257" s="123">
        <v>44418</v>
      </c>
      <c r="B1257" s="120" t="s">
        <v>229</v>
      </c>
      <c r="C1257" s="120" t="s">
        <v>153</v>
      </c>
      <c r="D1257" s="120" t="s">
        <v>161</v>
      </c>
      <c r="E1257" s="120" t="s">
        <v>167</v>
      </c>
      <c r="F1257" s="102">
        <v>37</v>
      </c>
      <c r="G1257" s="102">
        <v>2800</v>
      </c>
      <c r="H1257" s="102">
        <v>0.76</v>
      </c>
      <c r="I1257" s="102">
        <v>0</v>
      </c>
      <c r="J1257" s="102">
        <v>0</v>
      </c>
      <c r="K1257" s="102">
        <v>0.76</v>
      </c>
      <c r="L1257" s="102">
        <v>20.9</v>
      </c>
    </row>
    <row r="1258" spans="1:14">
      <c r="A1258" s="123">
        <v>44418</v>
      </c>
      <c r="B1258" s="120" t="s">
        <v>230</v>
      </c>
      <c r="C1258" s="120" t="s">
        <v>152</v>
      </c>
      <c r="D1258" s="120" t="s">
        <v>162</v>
      </c>
      <c r="E1258" s="120" t="s">
        <v>166</v>
      </c>
      <c r="F1258" s="102">
        <v>37</v>
      </c>
      <c r="G1258" s="102">
        <v>4100</v>
      </c>
      <c r="H1258" s="102">
        <v>0.9</v>
      </c>
      <c r="I1258" s="106">
        <f>((1.9-H1258)*2.35/(1.9-0.5))</f>
        <v>1.6785714285714284</v>
      </c>
      <c r="J1258" s="106">
        <f>I1258*4</f>
        <v>6.7142857142857135</v>
      </c>
      <c r="K1258" s="102">
        <v>2.0699999999999998</v>
      </c>
      <c r="L1258" s="102">
        <v>20.9</v>
      </c>
    </row>
    <row r="1259" spans="1:14">
      <c r="A1259" s="123">
        <v>44418</v>
      </c>
      <c r="B1259" s="120" t="s">
        <v>231</v>
      </c>
      <c r="C1259" s="120" t="s">
        <v>152</v>
      </c>
      <c r="D1259" s="120" t="s">
        <v>162</v>
      </c>
      <c r="E1259" s="120" t="s">
        <v>166</v>
      </c>
      <c r="F1259" s="102">
        <v>37</v>
      </c>
      <c r="G1259" s="102">
        <v>4100</v>
      </c>
      <c r="H1259" s="102">
        <v>0.9</v>
      </c>
      <c r="I1259" s="106">
        <f t="shared" ref="I1259:I1265" si="126">((1.9-H1259)*2.35/(1.9-0.5))</f>
        <v>1.6785714285714284</v>
      </c>
      <c r="J1259" s="106">
        <f t="shared" ref="J1259:J1265" si="127">I1259*4</f>
        <v>6.7142857142857135</v>
      </c>
      <c r="K1259" s="102">
        <v>2.0699999999999998</v>
      </c>
      <c r="L1259" s="102">
        <v>20.9</v>
      </c>
    </row>
    <row r="1260" spans="1:14">
      <c r="A1260" s="123">
        <v>44418</v>
      </c>
      <c r="B1260" s="105" t="s">
        <v>232</v>
      </c>
      <c r="C1260" s="120" t="s">
        <v>153</v>
      </c>
      <c r="D1260" s="120" t="s">
        <v>162</v>
      </c>
      <c r="E1260" s="120" t="s">
        <v>166</v>
      </c>
      <c r="F1260" s="102">
        <v>37</v>
      </c>
      <c r="G1260" s="102">
        <v>4100</v>
      </c>
      <c r="H1260" s="102">
        <v>0.9</v>
      </c>
      <c r="I1260" s="106">
        <f t="shared" si="126"/>
        <v>1.6785714285714284</v>
      </c>
      <c r="J1260" s="106">
        <f t="shared" si="127"/>
        <v>6.7142857142857135</v>
      </c>
      <c r="K1260" s="102">
        <v>2.0699999999999998</v>
      </c>
      <c r="L1260" s="102">
        <v>20.9</v>
      </c>
    </row>
    <row r="1261" spans="1:14">
      <c r="A1261" s="123">
        <v>44418</v>
      </c>
      <c r="B1261" s="105" t="s">
        <v>233</v>
      </c>
      <c r="C1261" s="120" t="s">
        <v>153</v>
      </c>
      <c r="D1261" s="120" t="s">
        <v>162</v>
      </c>
      <c r="E1261" s="120" t="s">
        <v>166</v>
      </c>
      <c r="F1261" s="102">
        <v>37</v>
      </c>
      <c r="G1261" s="102">
        <v>4100</v>
      </c>
      <c r="H1261" s="102">
        <v>0.9</v>
      </c>
      <c r="I1261" s="106">
        <f t="shared" si="126"/>
        <v>1.6785714285714284</v>
      </c>
      <c r="J1261" s="106">
        <f t="shared" si="127"/>
        <v>6.7142857142857135</v>
      </c>
      <c r="K1261" s="102">
        <v>2.0699999999999998</v>
      </c>
      <c r="L1261" s="102">
        <v>20.9</v>
      </c>
    </row>
    <row r="1262" spans="1:14">
      <c r="A1262" s="123">
        <v>44418</v>
      </c>
      <c r="B1262" s="105" t="s">
        <v>234</v>
      </c>
      <c r="C1262" s="120" t="s">
        <v>153</v>
      </c>
      <c r="D1262" s="120" t="s">
        <v>162</v>
      </c>
      <c r="E1262" s="120" t="s">
        <v>166</v>
      </c>
      <c r="F1262" s="102">
        <v>37</v>
      </c>
      <c r="G1262" s="102">
        <v>4100</v>
      </c>
      <c r="H1262" s="102">
        <v>0.9</v>
      </c>
      <c r="I1262" s="106">
        <f t="shared" si="126"/>
        <v>1.6785714285714284</v>
      </c>
      <c r="J1262" s="106">
        <f t="shared" si="127"/>
        <v>6.7142857142857135</v>
      </c>
      <c r="K1262" s="102">
        <v>2.0699999999999998</v>
      </c>
      <c r="L1262" s="102">
        <v>20.9</v>
      </c>
    </row>
    <row r="1263" spans="1:14">
      <c r="A1263" s="123">
        <v>44418</v>
      </c>
      <c r="B1263" s="105" t="s">
        <v>235</v>
      </c>
      <c r="C1263" s="120" t="s">
        <v>153</v>
      </c>
      <c r="D1263" s="120" t="s">
        <v>162</v>
      </c>
      <c r="E1263" s="120" t="s">
        <v>166</v>
      </c>
      <c r="F1263" s="102">
        <v>37</v>
      </c>
      <c r="G1263" s="102">
        <v>4100</v>
      </c>
      <c r="H1263" s="102">
        <v>0.9</v>
      </c>
      <c r="I1263" s="106">
        <f t="shared" si="126"/>
        <v>1.6785714285714284</v>
      </c>
      <c r="J1263" s="106">
        <f t="shared" si="127"/>
        <v>6.7142857142857135</v>
      </c>
      <c r="K1263" s="102">
        <v>2.0699999999999998</v>
      </c>
      <c r="L1263" s="102">
        <v>20.9</v>
      </c>
    </row>
    <row r="1264" spans="1:14">
      <c r="A1264" s="123">
        <v>44418</v>
      </c>
      <c r="B1264" s="120" t="s">
        <v>236</v>
      </c>
      <c r="C1264" s="120" t="s">
        <v>152</v>
      </c>
      <c r="D1264" s="120" t="s">
        <v>162</v>
      </c>
      <c r="E1264" s="120" t="s">
        <v>166</v>
      </c>
      <c r="F1264" s="102">
        <v>37</v>
      </c>
      <c r="G1264" s="102">
        <v>4100</v>
      </c>
      <c r="H1264" s="102">
        <v>0.9</v>
      </c>
      <c r="I1264" s="106">
        <f t="shared" si="126"/>
        <v>1.6785714285714284</v>
      </c>
      <c r="J1264" s="106">
        <f t="shared" si="127"/>
        <v>6.7142857142857135</v>
      </c>
      <c r="K1264" s="102">
        <v>2.0699999999999998</v>
      </c>
      <c r="L1264" s="102">
        <v>20.9</v>
      </c>
    </row>
    <row r="1265" spans="1:12">
      <c r="A1265" s="123">
        <v>44418</v>
      </c>
      <c r="B1265" s="120" t="s">
        <v>237</v>
      </c>
      <c r="C1265" s="120" t="s">
        <v>152</v>
      </c>
      <c r="D1265" s="120" t="s">
        <v>162</v>
      </c>
      <c r="E1265" s="120" t="s">
        <v>166</v>
      </c>
      <c r="F1265" s="102">
        <v>37</v>
      </c>
      <c r="G1265" s="102">
        <v>4100</v>
      </c>
      <c r="H1265" s="102">
        <v>0.9</v>
      </c>
      <c r="I1265" s="106">
        <f t="shared" si="126"/>
        <v>1.6785714285714284</v>
      </c>
      <c r="J1265" s="106">
        <f t="shared" si="127"/>
        <v>6.7142857142857135</v>
      </c>
      <c r="K1265" s="102">
        <v>2.0699999999999998</v>
      </c>
      <c r="L1265" s="102">
        <v>20.9</v>
      </c>
    </row>
    <row r="1266" spans="1:12">
      <c r="A1266" s="123">
        <v>44418</v>
      </c>
      <c r="B1266" s="105" t="s">
        <v>238</v>
      </c>
      <c r="C1266" s="120" t="s">
        <v>153</v>
      </c>
      <c r="D1266" s="120" t="s">
        <v>163</v>
      </c>
      <c r="E1266" s="120" t="s">
        <v>167</v>
      </c>
      <c r="F1266" s="102">
        <v>37</v>
      </c>
      <c r="G1266" s="102">
        <v>2850</v>
      </c>
      <c r="H1266" s="102">
        <v>1.06</v>
      </c>
      <c r="I1266" s="106">
        <f>((1.9-H1266)*5.7/(1.9-0.5))</f>
        <v>3.42</v>
      </c>
      <c r="J1266" s="106">
        <f>I1266*2</f>
        <v>6.84</v>
      </c>
      <c r="K1266" s="102">
        <v>1.9</v>
      </c>
      <c r="L1266" s="102">
        <v>21</v>
      </c>
    </row>
    <row r="1267" spans="1:12">
      <c r="A1267" s="123">
        <v>44418</v>
      </c>
      <c r="B1267" s="105" t="s">
        <v>239</v>
      </c>
      <c r="C1267" s="120" t="s">
        <v>153</v>
      </c>
      <c r="D1267" s="120" t="s">
        <v>163</v>
      </c>
      <c r="E1267" s="120" t="s">
        <v>167</v>
      </c>
      <c r="F1267" s="102">
        <v>37</v>
      </c>
      <c r="G1267" s="102">
        <v>2850</v>
      </c>
      <c r="H1267" s="102">
        <v>1.06</v>
      </c>
      <c r="I1267" s="106">
        <f t="shared" ref="I1267:I1273" si="128">((1.9-H1267)*5.7/(1.9-0.5))</f>
        <v>3.42</v>
      </c>
      <c r="J1267" s="106">
        <f t="shared" ref="J1267:J1273" si="129">I1267*2</f>
        <v>6.84</v>
      </c>
      <c r="K1267" s="102">
        <v>1.9</v>
      </c>
      <c r="L1267" s="102">
        <v>21</v>
      </c>
    </row>
    <row r="1268" spans="1:12">
      <c r="A1268" s="123">
        <v>44418</v>
      </c>
      <c r="B1268" s="120" t="s">
        <v>240</v>
      </c>
      <c r="C1268" s="120" t="s">
        <v>152</v>
      </c>
      <c r="D1268" s="120" t="s">
        <v>163</v>
      </c>
      <c r="E1268" s="120" t="s">
        <v>167</v>
      </c>
      <c r="F1268" s="102">
        <v>37</v>
      </c>
      <c r="G1268" s="102">
        <v>2850</v>
      </c>
      <c r="H1268" s="102">
        <v>1.06</v>
      </c>
      <c r="I1268" s="106">
        <f t="shared" si="128"/>
        <v>3.42</v>
      </c>
      <c r="J1268" s="106">
        <f t="shared" si="129"/>
        <v>6.84</v>
      </c>
      <c r="K1268" s="102">
        <v>1.9</v>
      </c>
      <c r="L1268" s="102">
        <v>21</v>
      </c>
    </row>
    <row r="1269" spans="1:12">
      <c r="A1269" s="123">
        <v>44418</v>
      </c>
      <c r="B1269" s="120" t="s">
        <v>241</v>
      </c>
      <c r="C1269" s="120" t="s">
        <v>152</v>
      </c>
      <c r="D1269" s="120" t="s">
        <v>163</v>
      </c>
      <c r="E1269" s="120" t="s">
        <v>167</v>
      </c>
      <c r="F1269" s="102">
        <v>37</v>
      </c>
      <c r="G1269" s="102">
        <v>2850</v>
      </c>
      <c r="H1269" s="102">
        <v>1.06</v>
      </c>
      <c r="I1269" s="106">
        <f t="shared" si="128"/>
        <v>3.42</v>
      </c>
      <c r="J1269" s="106">
        <f t="shared" si="129"/>
        <v>6.84</v>
      </c>
      <c r="K1269" s="102">
        <v>1.9</v>
      </c>
      <c r="L1269" s="102">
        <v>21</v>
      </c>
    </row>
    <row r="1270" spans="1:12">
      <c r="A1270" s="123">
        <v>44418</v>
      </c>
      <c r="B1270" s="120" t="s">
        <v>242</v>
      </c>
      <c r="C1270" s="120" t="s">
        <v>152</v>
      </c>
      <c r="D1270" s="120" t="s">
        <v>163</v>
      </c>
      <c r="E1270" s="120" t="s">
        <v>167</v>
      </c>
      <c r="F1270" s="102">
        <v>37</v>
      </c>
      <c r="G1270" s="102">
        <v>2550</v>
      </c>
      <c r="H1270" s="102">
        <v>0.92</v>
      </c>
      <c r="I1270" s="106">
        <f t="shared" si="128"/>
        <v>3.9899999999999998</v>
      </c>
      <c r="J1270" s="106">
        <f t="shared" si="129"/>
        <v>7.9799999999999995</v>
      </c>
      <c r="K1270" s="102">
        <v>2.08</v>
      </c>
      <c r="L1270" s="102">
        <v>21.9</v>
      </c>
    </row>
    <row r="1271" spans="1:12">
      <c r="A1271" s="123">
        <v>44418</v>
      </c>
      <c r="B1271" s="120" t="s">
        <v>243</v>
      </c>
      <c r="C1271" s="120" t="s">
        <v>152</v>
      </c>
      <c r="D1271" s="120" t="s">
        <v>163</v>
      </c>
      <c r="E1271" s="120" t="s">
        <v>167</v>
      </c>
      <c r="F1271" s="102">
        <v>37</v>
      </c>
      <c r="G1271" s="102">
        <v>2550</v>
      </c>
      <c r="H1271" s="102">
        <v>0.92</v>
      </c>
      <c r="I1271" s="106">
        <f t="shared" si="128"/>
        <v>3.9899999999999998</v>
      </c>
      <c r="J1271" s="106">
        <f t="shared" si="129"/>
        <v>7.9799999999999995</v>
      </c>
      <c r="K1271" s="102">
        <v>2.08</v>
      </c>
      <c r="L1271" s="102">
        <v>21.9</v>
      </c>
    </row>
    <row r="1272" spans="1:12">
      <c r="A1272" s="123">
        <v>44418</v>
      </c>
      <c r="B1272" s="105" t="s">
        <v>244</v>
      </c>
      <c r="C1272" s="120" t="s">
        <v>153</v>
      </c>
      <c r="D1272" s="120" t="s">
        <v>163</v>
      </c>
      <c r="E1272" s="120" t="s">
        <v>167</v>
      </c>
      <c r="F1272" s="102">
        <v>37</v>
      </c>
      <c r="G1272" s="102">
        <v>2550</v>
      </c>
      <c r="H1272" s="102">
        <v>0.92</v>
      </c>
      <c r="I1272" s="106">
        <f t="shared" si="128"/>
        <v>3.9899999999999998</v>
      </c>
      <c r="J1272" s="106">
        <f t="shared" si="129"/>
        <v>7.9799999999999995</v>
      </c>
      <c r="K1272" s="102">
        <v>2.08</v>
      </c>
      <c r="L1272" s="102">
        <v>21.9</v>
      </c>
    </row>
    <row r="1273" spans="1:12">
      <c r="A1273" s="123">
        <v>44418</v>
      </c>
      <c r="B1273" s="105" t="s">
        <v>245</v>
      </c>
      <c r="C1273" s="120" t="s">
        <v>153</v>
      </c>
      <c r="D1273" s="120" t="s">
        <v>163</v>
      </c>
      <c r="E1273" s="120" t="s">
        <v>167</v>
      </c>
      <c r="F1273" s="102">
        <v>37</v>
      </c>
      <c r="G1273" s="102">
        <v>2550</v>
      </c>
      <c r="H1273" s="102">
        <v>0.92</v>
      </c>
      <c r="I1273" s="106">
        <f t="shared" si="128"/>
        <v>3.9899999999999998</v>
      </c>
      <c r="J1273" s="106">
        <f t="shared" si="129"/>
        <v>7.9799999999999995</v>
      </c>
      <c r="K1273" s="102">
        <v>2.08</v>
      </c>
      <c r="L1273" s="102">
        <v>21.9</v>
      </c>
    </row>
    <row r="1274" spans="1:12">
      <c r="A1274" s="123">
        <v>44418</v>
      </c>
      <c r="B1274" s="120" t="s">
        <v>197</v>
      </c>
      <c r="C1274" s="120" t="s">
        <v>152</v>
      </c>
      <c r="D1274" s="120" t="s">
        <v>161</v>
      </c>
      <c r="E1274" s="120" t="s">
        <v>166</v>
      </c>
      <c r="F1274" s="102">
        <v>37</v>
      </c>
      <c r="G1274" s="102">
        <v>3600</v>
      </c>
      <c r="H1274" s="102">
        <v>1.21</v>
      </c>
      <c r="I1274" s="102">
        <v>0</v>
      </c>
      <c r="J1274" s="102">
        <v>0</v>
      </c>
      <c r="K1274" s="102">
        <v>1.21</v>
      </c>
      <c r="L1274" s="102">
        <v>22.1</v>
      </c>
    </row>
    <row r="1275" spans="1:12">
      <c r="A1275" s="123">
        <v>44418</v>
      </c>
      <c r="B1275" s="120" t="s">
        <v>198</v>
      </c>
      <c r="C1275" s="120" t="s">
        <v>152</v>
      </c>
      <c r="D1275" s="120" t="s">
        <v>161</v>
      </c>
      <c r="E1275" s="120" t="s">
        <v>166</v>
      </c>
      <c r="F1275" s="102">
        <v>37</v>
      </c>
      <c r="G1275" s="102">
        <v>3600</v>
      </c>
      <c r="H1275" s="102">
        <v>1.21</v>
      </c>
      <c r="I1275" s="102">
        <v>0</v>
      </c>
      <c r="J1275" s="102">
        <v>0</v>
      </c>
      <c r="K1275" s="102">
        <v>1.21</v>
      </c>
      <c r="L1275" s="102">
        <v>22.1</v>
      </c>
    </row>
    <row r="1276" spans="1:12">
      <c r="A1276" s="123">
        <v>44418</v>
      </c>
      <c r="B1276" s="120" t="s">
        <v>199</v>
      </c>
      <c r="C1276" s="120" t="s">
        <v>153</v>
      </c>
      <c r="D1276" s="120" t="s">
        <v>161</v>
      </c>
      <c r="E1276" s="120" t="s">
        <v>166</v>
      </c>
      <c r="F1276" s="102">
        <v>37</v>
      </c>
      <c r="G1276" s="102">
        <v>3600</v>
      </c>
      <c r="H1276" s="102">
        <v>1.21</v>
      </c>
      <c r="I1276" s="102">
        <v>0</v>
      </c>
      <c r="J1276" s="102">
        <v>0</v>
      </c>
      <c r="K1276" s="102">
        <v>1.21</v>
      </c>
      <c r="L1276" s="102">
        <v>22.1</v>
      </c>
    </row>
    <row r="1277" spans="1:12">
      <c r="A1277" s="123">
        <v>44418</v>
      </c>
      <c r="B1277" s="120" t="s">
        <v>200</v>
      </c>
      <c r="C1277" s="120" t="s">
        <v>153</v>
      </c>
      <c r="D1277" s="120" t="s">
        <v>161</v>
      </c>
      <c r="E1277" s="120" t="s">
        <v>166</v>
      </c>
      <c r="F1277" s="102">
        <v>37</v>
      </c>
      <c r="G1277" s="102">
        <v>3600</v>
      </c>
      <c r="H1277" s="102">
        <v>1.21</v>
      </c>
      <c r="I1277" s="102">
        <v>0</v>
      </c>
      <c r="J1277" s="102">
        <v>0</v>
      </c>
      <c r="K1277" s="102">
        <v>1.21</v>
      </c>
      <c r="L1277" s="102">
        <v>22.1</v>
      </c>
    </row>
    <row r="1278" spans="1:12">
      <c r="A1278" s="123">
        <v>44418</v>
      </c>
      <c r="B1278" s="120" t="s">
        <v>201</v>
      </c>
      <c r="C1278" s="120" t="s">
        <v>153</v>
      </c>
      <c r="D1278" s="120" t="s">
        <v>161</v>
      </c>
      <c r="E1278" s="120" t="s">
        <v>166</v>
      </c>
      <c r="F1278" s="102">
        <v>37</v>
      </c>
      <c r="G1278" s="102">
        <v>3600</v>
      </c>
      <c r="H1278" s="102">
        <v>1.21</v>
      </c>
      <c r="I1278" s="102">
        <v>0</v>
      </c>
      <c r="J1278" s="102">
        <v>0</v>
      </c>
      <c r="K1278" s="102">
        <v>1.21</v>
      </c>
      <c r="L1278" s="102">
        <v>22.1</v>
      </c>
    </row>
    <row r="1279" spans="1:12">
      <c r="A1279" s="123">
        <v>44418</v>
      </c>
      <c r="B1279" s="120" t="s">
        <v>202</v>
      </c>
      <c r="C1279" s="120" t="s">
        <v>153</v>
      </c>
      <c r="D1279" s="120" t="s">
        <v>161</v>
      </c>
      <c r="E1279" s="120" t="s">
        <v>166</v>
      </c>
      <c r="F1279" s="102">
        <v>37</v>
      </c>
      <c r="G1279" s="102">
        <v>3600</v>
      </c>
      <c r="H1279" s="102">
        <v>1.21</v>
      </c>
      <c r="I1279" s="102">
        <v>0</v>
      </c>
      <c r="J1279" s="102">
        <v>0</v>
      </c>
      <c r="K1279" s="102">
        <v>1.21</v>
      </c>
      <c r="L1279" s="102">
        <v>22.1</v>
      </c>
    </row>
    <row r="1280" spans="1:12">
      <c r="A1280" s="123">
        <v>44418</v>
      </c>
      <c r="B1280" s="120" t="s">
        <v>203</v>
      </c>
      <c r="C1280" s="120" t="s">
        <v>152</v>
      </c>
      <c r="D1280" s="120" t="s">
        <v>161</v>
      </c>
      <c r="E1280" s="120" t="s">
        <v>166</v>
      </c>
      <c r="F1280" s="102">
        <v>37</v>
      </c>
      <c r="G1280" s="102">
        <v>3600</v>
      </c>
      <c r="H1280" s="102">
        <v>1.21</v>
      </c>
      <c r="I1280" s="102">
        <v>0</v>
      </c>
      <c r="J1280" s="102">
        <v>0</v>
      </c>
      <c r="K1280" s="102">
        <v>1.21</v>
      </c>
      <c r="L1280" s="102">
        <v>22.1</v>
      </c>
    </row>
    <row r="1281" spans="1:12">
      <c r="A1281" s="123">
        <v>44418</v>
      </c>
      <c r="B1281" s="120" t="s">
        <v>204</v>
      </c>
      <c r="C1281" s="120" t="s">
        <v>152</v>
      </c>
      <c r="D1281" s="120" t="s">
        <v>161</v>
      </c>
      <c r="E1281" s="120" t="s">
        <v>166</v>
      </c>
      <c r="F1281" s="102">
        <v>37</v>
      </c>
      <c r="G1281" s="102">
        <v>3600</v>
      </c>
      <c r="H1281" s="102">
        <v>1.21</v>
      </c>
      <c r="I1281" s="102">
        <v>0</v>
      </c>
      <c r="J1281" s="102">
        <v>0</v>
      </c>
      <c r="K1281" s="102">
        <v>1.21</v>
      </c>
      <c r="L1281" s="102">
        <v>22.1</v>
      </c>
    </row>
    <row r="1282" spans="1:12">
      <c r="A1282" s="123">
        <v>44418</v>
      </c>
      <c r="B1282" s="105" t="s">
        <v>205</v>
      </c>
      <c r="C1282" s="120" t="s">
        <v>153</v>
      </c>
      <c r="D1282" s="120" t="s">
        <v>162</v>
      </c>
      <c r="E1282" s="120" t="s">
        <v>167</v>
      </c>
      <c r="F1282" s="102">
        <v>37</v>
      </c>
      <c r="G1282" s="102">
        <v>1950</v>
      </c>
      <c r="H1282" s="102">
        <v>1.1499999999999999</v>
      </c>
      <c r="I1282" s="106">
        <f t="shared" ref="I1282:I1289" si="130">((1.9-H1282)*2.35/(1.9-0.5))</f>
        <v>1.2589285714285716</v>
      </c>
      <c r="J1282" s="106">
        <f>I1282*2</f>
        <v>2.5178571428571432</v>
      </c>
      <c r="K1282" s="102">
        <v>1.99</v>
      </c>
      <c r="L1282" s="102">
        <v>21.8</v>
      </c>
    </row>
    <row r="1283" spans="1:12">
      <c r="A1283" s="123">
        <v>44418</v>
      </c>
      <c r="B1283" s="105" t="s">
        <v>206</v>
      </c>
      <c r="C1283" s="120" t="s">
        <v>153</v>
      </c>
      <c r="D1283" s="120" t="s">
        <v>162</v>
      </c>
      <c r="E1283" s="120" t="s">
        <v>167</v>
      </c>
      <c r="F1283" s="102">
        <v>37</v>
      </c>
      <c r="G1283" s="102">
        <v>1950</v>
      </c>
      <c r="H1283" s="102">
        <v>1.1499999999999999</v>
      </c>
      <c r="I1283" s="106">
        <f t="shared" si="130"/>
        <v>1.2589285714285716</v>
      </c>
      <c r="J1283" s="106">
        <f t="shared" ref="J1283:J1289" si="131">I1283*2</f>
        <v>2.5178571428571432</v>
      </c>
      <c r="K1283" s="102">
        <v>1.99</v>
      </c>
      <c r="L1283" s="102">
        <v>21.8</v>
      </c>
    </row>
    <row r="1284" spans="1:12">
      <c r="A1284" s="123">
        <v>44418</v>
      </c>
      <c r="B1284" s="120" t="s">
        <v>207</v>
      </c>
      <c r="C1284" s="120" t="s">
        <v>152</v>
      </c>
      <c r="D1284" s="120" t="s">
        <v>162</v>
      </c>
      <c r="E1284" s="120" t="s">
        <v>167</v>
      </c>
      <c r="F1284" s="102">
        <v>37</v>
      </c>
      <c r="G1284" s="102">
        <v>1950</v>
      </c>
      <c r="H1284" s="102">
        <v>1.1499999999999999</v>
      </c>
      <c r="I1284" s="106">
        <f t="shared" si="130"/>
        <v>1.2589285714285716</v>
      </c>
      <c r="J1284" s="106">
        <f t="shared" si="131"/>
        <v>2.5178571428571432</v>
      </c>
      <c r="K1284" s="102">
        <v>1.99</v>
      </c>
      <c r="L1284" s="102">
        <v>21.8</v>
      </c>
    </row>
    <row r="1285" spans="1:12">
      <c r="A1285" s="123">
        <v>44418</v>
      </c>
      <c r="B1285" s="120" t="s">
        <v>208</v>
      </c>
      <c r="C1285" s="120" t="s">
        <v>152</v>
      </c>
      <c r="D1285" s="120" t="s">
        <v>162</v>
      </c>
      <c r="E1285" s="120" t="s">
        <v>167</v>
      </c>
      <c r="F1285" s="102">
        <v>37</v>
      </c>
      <c r="G1285" s="102">
        <v>1950</v>
      </c>
      <c r="H1285" s="102">
        <v>1.1499999999999999</v>
      </c>
      <c r="I1285" s="106">
        <f t="shared" si="130"/>
        <v>1.2589285714285716</v>
      </c>
      <c r="J1285" s="106">
        <f t="shared" si="131"/>
        <v>2.5178571428571432</v>
      </c>
      <c r="K1285" s="102">
        <v>1.99</v>
      </c>
      <c r="L1285" s="102">
        <v>21.8</v>
      </c>
    </row>
    <row r="1286" spans="1:12">
      <c r="A1286" s="123">
        <v>44418</v>
      </c>
      <c r="B1286" s="120" t="s">
        <v>209</v>
      </c>
      <c r="C1286" s="120" t="s">
        <v>152</v>
      </c>
      <c r="D1286" s="120" t="s">
        <v>162</v>
      </c>
      <c r="E1286" s="120" t="s">
        <v>167</v>
      </c>
      <c r="F1286" s="102">
        <v>37</v>
      </c>
      <c r="G1286" s="102">
        <v>1680</v>
      </c>
      <c r="H1286" s="102">
        <v>1.1399999999999999</v>
      </c>
      <c r="I1286" s="106">
        <f t="shared" si="130"/>
        <v>1.2757142857142858</v>
      </c>
      <c r="J1286" s="106">
        <f t="shared" si="131"/>
        <v>2.5514285714285716</v>
      </c>
      <c r="K1286" s="102">
        <v>1.91</v>
      </c>
      <c r="L1286" s="102">
        <v>21.8</v>
      </c>
    </row>
    <row r="1287" spans="1:12">
      <c r="A1287" s="123">
        <v>44418</v>
      </c>
      <c r="B1287" s="120" t="s">
        <v>210</v>
      </c>
      <c r="C1287" s="120" t="s">
        <v>152</v>
      </c>
      <c r="D1287" s="120" t="s">
        <v>162</v>
      </c>
      <c r="E1287" s="120" t="s">
        <v>167</v>
      </c>
      <c r="F1287" s="102">
        <v>37</v>
      </c>
      <c r="G1287" s="102">
        <v>1680</v>
      </c>
      <c r="H1287" s="102">
        <v>1.1399999999999999</v>
      </c>
      <c r="I1287" s="106">
        <f t="shared" si="130"/>
        <v>1.2757142857142858</v>
      </c>
      <c r="J1287" s="106">
        <f t="shared" si="131"/>
        <v>2.5514285714285716</v>
      </c>
      <c r="K1287" s="102">
        <v>1.91</v>
      </c>
      <c r="L1287" s="102">
        <v>21.8</v>
      </c>
    </row>
    <row r="1288" spans="1:12">
      <c r="A1288" s="123">
        <v>44418</v>
      </c>
      <c r="B1288" s="105" t="s">
        <v>211</v>
      </c>
      <c r="C1288" s="120" t="s">
        <v>153</v>
      </c>
      <c r="D1288" s="120" t="s">
        <v>162</v>
      </c>
      <c r="E1288" s="120" t="s">
        <v>167</v>
      </c>
      <c r="F1288" s="102">
        <v>37</v>
      </c>
      <c r="G1288" s="102">
        <v>1680</v>
      </c>
      <c r="H1288" s="102">
        <v>1.1399999999999999</v>
      </c>
      <c r="I1288" s="106">
        <f t="shared" si="130"/>
        <v>1.2757142857142858</v>
      </c>
      <c r="J1288" s="106">
        <f t="shared" si="131"/>
        <v>2.5514285714285716</v>
      </c>
      <c r="K1288" s="102">
        <v>1.91</v>
      </c>
      <c r="L1288" s="102">
        <v>21.8</v>
      </c>
    </row>
    <row r="1289" spans="1:12">
      <c r="A1289" s="123">
        <v>44418</v>
      </c>
      <c r="B1289" s="105" t="s">
        <v>212</v>
      </c>
      <c r="C1289" s="120" t="s">
        <v>153</v>
      </c>
      <c r="D1289" s="120" t="s">
        <v>162</v>
      </c>
      <c r="E1289" s="120" t="s">
        <v>167</v>
      </c>
      <c r="F1289" s="102">
        <v>37</v>
      </c>
      <c r="G1289" s="102">
        <v>1680</v>
      </c>
      <c r="H1289" s="102">
        <v>1.1399999999999999</v>
      </c>
      <c r="I1289" s="106">
        <f t="shared" si="130"/>
        <v>1.2757142857142858</v>
      </c>
      <c r="J1289" s="106">
        <f t="shared" si="131"/>
        <v>2.5514285714285716</v>
      </c>
      <c r="K1289" s="102">
        <v>1.91</v>
      </c>
      <c r="L1289" s="102">
        <v>21.8</v>
      </c>
    </row>
    <row r="1290" spans="1:12">
      <c r="A1290" s="123">
        <v>44418</v>
      </c>
      <c r="B1290" s="120" t="s">
        <v>213</v>
      </c>
      <c r="C1290" s="120" t="s">
        <v>152</v>
      </c>
      <c r="D1290" s="120" t="s">
        <v>163</v>
      </c>
      <c r="E1290" s="120" t="s">
        <v>166</v>
      </c>
      <c r="F1290" s="102">
        <v>37</v>
      </c>
      <c r="G1290" s="102">
        <v>3800</v>
      </c>
      <c r="H1290" s="102">
        <v>1.1499999999999999</v>
      </c>
      <c r="I1290" s="106">
        <f t="shared" ref="I1290:I1297" si="132">((1.9-H1290)*5.7/(1.9-0.5))</f>
        <v>3.0535714285714288</v>
      </c>
      <c r="J1290" s="106">
        <f>I1290*4</f>
        <v>12.214285714285715</v>
      </c>
      <c r="K1290" s="102">
        <v>1.91</v>
      </c>
      <c r="L1290" s="102">
        <v>21.9</v>
      </c>
    </row>
    <row r="1291" spans="1:12">
      <c r="A1291" s="123">
        <v>44418</v>
      </c>
      <c r="B1291" s="120" t="s">
        <v>214</v>
      </c>
      <c r="C1291" s="120" t="s">
        <v>152</v>
      </c>
      <c r="D1291" s="120" t="s">
        <v>163</v>
      </c>
      <c r="E1291" s="120" t="s">
        <v>166</v>
      </c>
      <c r="F1291" s="102">
        <v>37</v>
      </c>
      <c r="G1291" s="102">
        <v>3800</v>
      </c>
      <c r="H1291" s="102">
        <v>1.1499999999999999</v>
      </c>
      <c r="I1291" s="106">
        <f t="shared" si="132"/>
        <v>3.0535714285714288</v>
      </c>
      <c r="J1291" s="106">
        <f t="shared" ref="J1291:J1297" si="133">I1291*4</f>
        <v>12.214285714285715</v>
      </c>
      <c r="K1291" s="102">
        <v>1.91</v>
      </c>
      <c r="L1291" s="102">
        <v>21.9</v>
      </c>
    </row>
    <row r="1292" spans="1:12">
      <c r="A1292" s="123">
        <v>44418</v>
      </c>
      <c r="B1292" s="105" t="s">
        <v>215</v>
      </c>
      <c r="C1292" s="120" t="s">
        <v>153</v>
      </c>
      <c r="D1292" s="120" t="s">
        <v>163</v>
      </c>
      <c r="E1292" s="120" t="s">
        <v>166</v>
      </c>
      <c r="F1292" s="102">
        <v>37</v>
      </c>
      <c r="G1292" s="102">
        <v>3800</v>
      </c>
      <c r="H1292" s="102">
        <v>1.1499999999999999</v>
      </c>
      <c r="I1292" s="106">
        <f t="shared" si="132"/>
        <v>3.0535714285714288</v>
      </c>
      <c r="J1292" s="106">
        <f t="shared" si="133"/>
        <v>12.214285714285715</v>
      </c>
      <c r="K1292" s="102">
        <v>1.91</v>
      </c>
      <c r="L1292" s="102">
        <v>21.9</v>
      </c>
    </row>
    <row r="1293" spans="1:12">
      <c r="A1293" s="123">
        <v>44418</v>
      </c>
      <c r="B1293" s="105" t="s">
        <v>216</v>
      </c>
      <c r="C1293" s="120" t="s">
        <v>153</v>
      </c>
      <c r="D1293" s="120" t="s">
        <v>163</v>
      </c>
      <c r="E1293" s="120" t="s">
        <v>166</v>
      </c>
      <c r="F1293" s="102">
        <v>37</v>
      </c>
      <c r="G1293" s="102">
        <v>3800</v>
      </c>
      <c r="H1293" s="102">
        <v>1.1499999999999999</v>
      </c>
      <c r="I1293" s="106">
        <f t="shared" si="132"/>
        <v>3.0535714285714288</v>
      </c>
      <c r="J1293" s="106">
        <f t="shared" si="133"/>
        <v>12.214285714285715</v>
      </c>
      <c r="K1293" s="102">
        <v>1.91</v>
      </c>
      <c r="L1293" s="102">
        <v>21.9</v>
      </c>
    </row>
    <row r="1294" spans="1:12">
      <c r="A1294" s="123">
        <v>44418</v>
      </c>
      <c r="B1294" s="105" t="s">
        <v>217</v>
      </c>
      <c r="C1294" s="120" t="s">
        <v>153</v>
      </c>
      <c r="D1294" s="120" t="s">
        <v>163</v>
      </c>
      <c r="E1294" s="120" t="s">
        <v>166</v>
      </c>
      <c r="F1294" s="102">
        <v>37</v>
      </c>
      <c r="G1294" s="102">
        <v>3800</v>
      </c>
      <c r="H1294" s="102">
        <v>1.1499999999999999</v>
      </c>
      <c r="I1294" s="106">
        <f t="shared" si="132"/>
        <v>3.0535714285714288</v>
      </c>
      <c r="J1294" s="106">
        <f t="shared" si="133"/>
        <v>12.214285714285715</v>
      </c>
      <c r="K1294" s="102">
        <v>1.91</v>
      </c>
      <c r="L1294" s="102">
        <v>21.9</v>
      </c>
    </row>
    <row r="1295" spans="1:12">
      <c r="A1295" s="123">
        <v>44418</v>
      </c>
      <c r="B1295" s="105" t="s">
        <v>218</v>
      </c>
      <c r="C1295" s="120" t="s">
        <v>153</v>
      </c>
      <c r="D1295" s="120" t="s">
        <v>163</v>
      </c>
      <c r="E1295" s="120" t="s">
        <v>166</v>
      </c>
      <c r="F1295" s="102">
        <v>37</v>
      </c>
      <c r="G1295" s="102">
        <v>3800</v>
      </c>
      <c r="H1295" s="102">
        <v>1.1499999999999999</v>
      </c>
      <c r="I1295" s="106">
        <f t="shared" si="132"/>
        <v>3.0535714285714288</v>
      </c>
      <c r="J1295" s="106">
        <f t="shared" si="133"/>
        <v>12.214285714285715</v>
      </c>
      <c r="K1295" s="102">
        <v>1.91</v>
      </c>
      <c r="L1295" s="102">
        <v>21.9</v>
      </c>
    </row>
    <row r="1296" spans="1:12">
      <c r="A1296" s="123">
        <v>44418</v>
      </c>
      <c r="B1296" s="120" t="s">
        <v>219</v>
      </c>
      <c r="C1296" s="120" t="s">
        <v>152</v>
      </c>
      <c r="D1296" s="120" t="s">
        <v>163</v>
      </c>
      <c r="E1296" s="120" t="s">
        <v>166</v>
      </c>
      <c r="F1296" s="102">
        <v>37</v>
      </c>
      <c r="G1296" s="102">
        <v>3800</v>
      </c>
      <c r="H1296" s="102">
        <v>1.1499999999999999</v>
      </c>
      <c r="I1296" s="106">
        <f t="shared" si="132"/>
        <v>3.0535714285714288</v>
      </c>
      <c r="J1296" s="106">
        <f t="shared" si="133"/>
        <v>12.214285714285715</v>
      </c>
      <c r="K1296" s="102">
        <v>1.91</v>
      </c>
      <c r="L1296" s="102">
        <v>21.9</v>
      </c>
    </row>
    <row r="1297" spans="1:12">
      <c r="A1297" s="123">
        <v>44418</v>
      </c>
      <c r="B1297" s="120" t="s">
        <v>220</v>
      </c>
      <c r="C1297" s="120" t="s">
        <v>152</v>
      </c>
      <c r="D1297" s="120" t="s">
        <v>163</v>
      </c>
      <c r="E1297" s="120" t="s">
        <v>166</v>
      </c>
      <c r="F1297" s="102">
        <v>37</v>
      </c>
      <c r="G1297" s="102">
        <v>3800</v>
      </c>
      <c r="H1297" s="102">
        <v>1.1499999999999999</v>
      </c>
      <c r="I1297" s="106">
        <f t="shared" si="132"/>
        <v>3.0535714285714288</v>
      </c>
      <c r="J1297" s="106">
        <f t="shared" si="133"/>
        <v>12.214285714285715</v>
      </c>
      <c r="K1297" s="102">
        <v>1.91</v>
      </c>
      <c r="L1297" s="102">
        <v>21.9</v>
      </c>
    </row>
    <row r="1298" spans="1:12">
      <c r="A1298" s="123">
        <v>44418</v>
      </c>
      <c r="B1298" s="120" t="s">
        <v>288</v>
      </c>
      <c r="C1298" s="120" t="s">
        <v>152</v>
      </c>
      <c r="D1298" s="120" t="s">
        <v>162</v>
      </c>
      <c r="E1298" s="120" t="s">
        <v>166</v>
      </c>
      <c r="F1298" s="102">
        <v>37</v>
      </c>
      <c r="G1298" s="102">
        <v>3400</v>
      </c>
      <c r="H1298" s="102">
        <v>1.35</v>
      </c>
      <c r="I1298" s="106">
        <f t="shared" ref="I1298:I1305" si="134">((1.9-H1298)*2.35/(1.9-0.5))</f>
        <v>0.92321428571428543</v>
      </c>
      <c r="J1298" s="106">
        <f t="shared" ref="J1298:J1305" si="135">I1298*4</f>
        <v>3.6928571428571417</v>
      </c>
      <c r="K1298" s="102">
        <v>2.0499999999999998</v>
      </c>
      <c r="L1298" s="102">
        <v>21.6</v>
      </c>
    </row>
    <row r="1299" spans="1:12">
      <c r="A1299" s="123">
        <v>44418</v>
      </c>
      <c r="B1299" s="120" t="s">
        <v>289</v>
      </c>
      <c r="C1299" s="120" t="s">
        <v>152</v>
      </c>
      <c r="D1299" s="120" t="s">
        <v>162</v>
      </c>
      <c r="E1299" s="120" t="s">
        <v>166</v>
      </c>
      <c r="F1299" s="102">
        <v>37</v>
      </c>
      <c r="G1299" s="102">
        <v>3400</v>
      </c>
      <c r="H1299" s="102">
        <v>1.35</v>
      </c>
      <c r="I1299" s="106">
        <f t="shared" si="134"/>
        <v>0.92321428571428543</v>
      </c>
      <c r="J1299" s="106">
        <f t="shared" si="135"/>
        <v>3.6928571428571417</v>
      </c>
      <c r="K1299" s="102">
        <v>2.0499999999999998</v>
      </c>
      <c r="L1299" s="102">
        <v>21.6</v>
      </c>
    </row>
    <row r="1300" spans="1:12">
      <c r="A1300" s="123">
        <v>44418</v>
      </c>
      <c r="B1300" s="105" t="s">
        <v>286</v>
      </c>
      <c r="C1300" s="120" t="s">
        <v>153</v>
      </c>
      <c r="D1300" s="120" t="s">
        <v>162</v>
      </c>
      <c r="E1300" s="120" t="s">
        <v>166</v>
      </c>
      <c r="F1300" s="102">
        <v>37</v>
      </c>
      <c r="G1300" s="102">
        <v>3400</v>
      </c>
      <c r="H1300" s="102">
        <v>1.35</v>
      </c>
      <c r="I1300" s="106">
        <f t="shared" si="134"/>
        <v>0.92321428571428543</v>
      </c>
      <c r="J1300" s="106">
        <f t="shared" si="135"/>
        <v>3.6928571428571417</v>
      </c>
      <c r="K1300" s="102">
        <v>2.0499999999999998</v>
      </c>
      <c r="L1300" s="102">
        <v>21.6</v>
      </c>
    </row>
    <row r="1301" spans="1:12">
      <c r="A1301" s="123">
        <v>44418</v>
      </c>
      <c r="B1301" s="105" t="s">
        <v>287</v>
      </c>
      <c r="C1301" s="120" t="s">
        <v>153</v>
      </c>
      <c r="D1301" s="120" t="s">
        <v>162</v>
      </c>
      <c r="E1301" s="120" t="s">
        <v>166</v>
      </c>
      <c r="F1301" s="102">
        <v>37</v>
      </c>
      <c r="G1301" s="102">
        <v>3400</v>
      </c>
      <c r="H1301" s="102">
        <v>1.35</v>
      </c>
      <c r="I1301" s="106">
        <f t="shared" si="134"/>
        <v>0.92321428571428543</v>
      </c>
      <c r="J1301" s="106">
        <f t="shared" si="135"/>
        <v>3.6928571428571417</v>
      </c>
      <c r="K1301" s="102">
        <v>2.0499999999999998</v>
      </c>
      <c r="L1301" s="102">
        <v>21.6</v>
      </c>
    </row>
    <row r="1302" spans="1:12">
      <c r="A1302" s="123">
        <v>44418</v>
      </c>
      <c r="B1302" s="105" t="s">
        <v>292</v>
      </c>
      <c r="C1302" s="120" t="s">
        <v>153</v>
      </c>
      <c r="D1302" s="120" t="s">
        <v>162</v>
      </c>
      <c r="E1302" s="120" t="s">
        <v>166</v>
      </c>
      <c r="F1302" s="102">
        <v>37</v>
      </c>
      <c r="G1302" s="102">
        <v>3400</v>
      </c>
      <c r="H1302" s="102">
        <v>1.35</v>
      </c>
      <c r="I1302" s="106">
        <f t="shared" si="134"/>
        <v>0.92321428571428543</v>
      </c>
      <c r="J1302" s="106">
        <f t="shared" si="135"/>
        <v>3.6928571428571417</v>
      </c>
      <c r="K1302" s="102">
        <v>2.0499999999999998</v>
      </c>
      <c r="L1302" s="102">
        <v>21.6</v>
      </c>
    </row>
    <row r="1303" spans="1:12">
      <c r="A1303" s="123">
        <v>44418</v>
      </c>
      <c r="B1303" s="105" t="s">
        <v>293</v>
      </c>
      <c r="C1303" s="120" t="s">
        <v>153</v>
      </c>
      <c r="D1303" s="120" t="s">
        <v>162</v>
      </c>
      <c r="E1303" s="120" t="s">
        <v>166</v>
      </c>
      <c r="F1303" s="102">
        <v>37</v>
      </c>
      <c r="G1303" s="102">
        <v>3400</v>
      </c>
      <c r="H1303" s="102">
        <v>1.35</v>
      </c>
      <c r="I1303" s="106">
        <f t="shared" si="134"/>
        <v>0.92321428571428543</v>
      </c>
      <c r="J1303" s="106">
        <f t="shared" si="135"/>
        <v>3.6928571428571417</v>
      </c>
      <c r="K1303" s="102">
        <v>2.0499999999999998</v>
      </c>
      <c r="L1303" s="102">
        <v>21.6</v>
      </c>
    </row>
    <row r="1304" spans="1:12">
      <c r="A1304" s="123">
        <v>44418</v>
      </c>
      <c r="B1304" s="120" t="s">
        <v>290</v>
      </c>
      <c r="C1304" s="120" t="s">
        <v>152</v>
      </c>
      <c r="D1304" s="120" t="s">
        <v>162</v>
      </c>
      <c r="E1304" s="120" t="s">
        <v>166</v>
      </c>
      <c r="F1304" s="102">
        <v>37</v>
      </c>
      <c r="G1304" s="102">
        <v>3400</v>
      </c>
      <c r="H1304" s="102">
        <v>1.35</v>
      </c>
      <c r="I1304" s="106">
        <f t="shared" si="134"/>
        <v>0.92321428571428543</v>
      </c>
      <c r="J1304" s="106">
        <f t="shared" si="135"/>
        <v>3.6928571428571417</v>
      </c>
      <c r="K1304" s="102">
        <v>2.0499999999999998</v>
      </c>
      <c r="L1304" s="102">
        <v>21.6</v>
      </c>
    </row>
    <row r="1305" spans="1:12">
      <c r="A1305" s="123">
        <v>44418</v>
      </c>
      <c r="B1305" s="120" t="s">
        <v>291</v>
      </c>
      <c r="C1305" s="120" t="s">
        <v>152</v>
      </c>
      <c r="D1305" s="120" t="s">
        <v>162</v>
      </c>
      <c r="E1305" s="120" t="s">
        <v>166</v>
      </c>
      <c r="F1305" s="102">
        <v>37</v>
      </c>
      <c r="G1305" s="102">
        <v>3400</v>
      </c>
      <c r="H1305" s="102">
        <v>1.35</v>
      </c>
      <c r="I1305" s="106">
        <f t="shared" si="134"/>
        <v>0.92321428571428543</v>
      </c>
      <c r="J1305" s="106">
        <f t="shared" si="135"/>
        <v>3.6928571428571417</v>
      </c>
      <c r="K1305" s="102">
        <v>2.0499999999999998</v>
      </c>
      <c r="L1305" s="102">
        <v>21.6</v>
      </c>
    </row>
    <row r="1306" spans="1:12">
      <c r="A1306" s="123">
        <v>44418</v>
      </c>
      <c r="B1306" s="120" t="s">
        <v>280</v>
      </c>
      <c r="C1306" s="120" t="s">
        <v>153</v>
      </c>
      <c r="D1306" s="120" t="s">
        <v>161</v>
      </c>
      <c r="E1306" s="120" t="s">
        <v>167</v>
      </c>
      <c r="F1306" s="102">
        <v>37</v>
      </c>
      <c r="G1306" s="102">
        <v>1970</v>
      </c>
      <c r="H1306" s="102">
        <v>0.76</v>
      </c>
      <c r="I1306" s="102">
        <v>0</v>
      </c>
      <c r="J1306" s="102">
        <v>0</v>
      </c>
      <c r="K1306" s="102">
        <v>0.76</v>
      </c>
      <c r="L1306" s="102">
        <v>21.9</v>
      </c>
    </row>
    <row r="1307" spans="1:12">
      <c r="A1307" s="123">
        <v>44418</v>
      </c>
      <c r="B1307" s="120" t="s">
        <v>281</v>
      </c>
      <c r="C1307" s="120" t="s">
        <v>153</v>
      </c>
      <c r="D1307" s="120" t="s">
        <v>161</v>
      </c>
      <c r="E1307" s="120" t="s">
        <v>167</v>
      </c>
      <c r="F1307" s="102">
        <v>37</v>
      </c>
      <c r="G1307" s="102">
        <v>1970</v>
      </c>
      <c r="H1307" s="102">
        <v>0.76</v>
      </c>
      <c r="I1307" s="102">
        <v>0</v>
      </c>
      <c r="J1307" s="102">
        <v>0</v>
      </c>
      <c r="K1307" s="102">
        <v>0.76</v>
      </c>
      <c r="L1307" s="102">
        <v>21.9</v>
      </c>
    </row>
    <row r="1308" spans="1:12">
      <c r="A1308" s="123">
        <v>44418</v>
      </c>
      <c r="B1308" s="120" t="s">
        <v>278</v>
      </c>
      <c r="C1308" s="120" t="s">
        <v>152</v>
      </c>
      <c r="D1308" s="120" t="s">
        <v>161</v>
      </c>
      <c r="E1308" s="120" t="s">
        <v>167</v>
      </c>
      <c r="F1308" s="102">
        <v>37</v>
      </c>
      <c r="G1308" s="102">
        <v>1970</v>
      </c>
      <c r="H1308" s="102">
        <v>0.76</v>
      </c>
      <c r="I1308" s="102">
        <v>0</v>
      </c>
      <c r="J1308" s="102">
        <v>0</v>
      </c>
      <c r="K1308" s="102">
        <v>0.76</v>
      </c>
      <c r="L1308" s="102">
        <v>21.9</v>
      </c>
    </row>
    <row r="1309" spans="1:12">
      <c r="A1309" s="123">
        <v>44418</v>
      </c>
      <c r="B1309" s="120" t="s">
        <v>279</v>
      </c>
      <c r="C1309" s="120" t="s">
        <v>152</v>
      </c>
      <c r="D1309" s="120" t="s">
        <v>161</v>
      </c>
      <c r="E1309" s="120" t="s">
        <v>167</v>
      </c>
      <c r="F1309" s="102">
        <v>37</v>
      </c>
      <c r="G1309" s="102">
        <v>1970</v>
      </c>
      <c r="H1309" s="102">
        <v>0.76</v>
      </c>
      <c r="I1309" s="102">
        <v>0</v>
      </c>
      <c r="J1309" s="102">
        <v>0</v>
      </c>
      <c r="K1309" s="102">
        <v>0.76</v>
      </c>
      <c r="L1309" s="102">
        <v>21.9</v>
      </c>
    </row>
    <row r="1310" spans="1:12">
      <c r="A1310" s="123">
        <v>44418</v>
      </c>
      <c r="B1310" s="120" t="s">
        <v>284</v>
      </c>
      <c r="C1310" s="120" t="s">
        <v>152</v>
      </c>
      <c r="D1310" s="120" t="s">
        <v>161</v>
      </c>
      <c r="E1310" s="120" t="s">
        <v>167</v>
      </c>
      <c r="F1310" s="102">
        <v>37</v>
      </c>
      <c r="G1310" s="102">
        <v>1420</v>
      </c>
      <c r="H1310" s="102">
        <v>0.98</v>
      </c>
      <c r="I1310" s="102">
        <v>0</v>
      </c>
      <c r="J1310" s="102">
        <v>0</v>
      </c>
      <c r="K1310" s="102">
        <v>0.98</v>
      </c>
      <c r="L1310" s="102">
        <v>21.9</v>
      </c>
    </row>
    <row r="1311" spans="1:12">
      <c r="A1311" s="123">
        <v>44418</v>
      </c>
      <c r="B1311" s="120" t="s">
        <v>285</v>
      </c>
      <c r="C1311" s="120" t="s">
        <v>152</v>
      </c>
      <c r="D1311" s="120" t="s">
        <v>161</v>
      </c>
      <c r="E1311" s="120" t="s">
        <v>167</v>
      </c>
      <c r="F1311" s="102">
        <v>37</v>
      </c>
      <c r="G1311" s="102">
        <v>1420</v>
      </c>
      <c r="H1311" s="102">
        <v>0.98</v>
      </c>
      <c r="I1311" s="102">
        <v>0</v>
      </c>
      <c r="J1311" s="102">
        <v>0</v>
      </c>
      <c r="K1311" s="102">
        <v>0.98</v>
      </c>
      <c r="L1311" s="102">
        <v>21.9</v>
      </c>
    </row>
    <row r="1312" spans="1:12">
      <c r="A1312" s="123">
        <v>44418</v>
      </c>
      <c r="B1312" s="120" t="s">
        <v>282</v>
      </c>
      <c r="C1312" s="120" t="s">
        <v>153</v>
      </c>
      <c r="D1312" s="120" t="s">
        <v>161</v>
      </c>
      <c r="E1312" s="120" t="s">
        <v>167</v>
      </c>
      <c r="F1312" s="102">
        <v>37</v>
      </c>
      <c r="G1312" s="102">
        <v>1420</v>
      </c>
      <c r="H1312" s="102">
        <v>0.98</v>
      </c>
      <c r="I1312" s="102">
        <v>0</v>
      </c>
      <c r="J1312" s="102">
        <v>0</v>
      </c>
      <c r="K1312" s="102">
        <v>0.98</v>
      </c>
      <c r="L1312" s="102">
        <v>21</v>
      </c>
    </row>
    <row r="1313" spans="1:12">
      <c r="A1313" s="123">
        <v>44418</v>
      </c>
      <c r="B1313" s="120" t="s">
        <v>283</v>
      </c>
      <c r="C1313" s="120" t="s">
        <v>153</v>
      </c>
      <c r="D1313" s="120" t="s">
        <v>161</v>
      </c>
      <c r="E1313" s="120" t="s">
        <v>167</v>
      </c>
      <c r="F1313" s="102">
        <v>37</v>
      </c>
      <c r="G1313" s="102">
        <v>1420</v>
      </c>
      <c r="H1313" s="102">
        <v>0.98</v>
      </c>
      <c r="I1313" s="102">
        <v>0</v>
      </c>
      <c r="J1313" s="102">
        <v>0</v>
      </c>
      <c r="K1313" s="102">
        <v>0.98</v>
      </c>
      <c r="L1313" s="102">
        <v>21.9</v>
      </c>
    </row>
    <row r="1314" spans="1:12">
      <c r="A1314" s="123">
        <v>44418</v>
      </c>
      <c r="B1314" s="120" t="s">
        <v>272</v>
      </c>
      <c r="C1314" s="120" t="s">
        <v>152</v>
      </c>
      <c r="D1314" s="120" t="s">
        <v>163</v>
      </c>
      <c r="E1314" s="120" t="s">
        <v>166</v>
      </c>
      <c r="F1314" s="102">
        <v>37</v>
      </c>
      <c r="G1314" s="102">
        <v>3340</v>
      </c>
      <c r="H1314" s="102">
        <v>0.99</v>
      </c>
      <c r="I1314" s="106">
        <f t="shared" ref="I1314:I1321" si="136">((1.9-H1314)*5.7/(1.9-0.5))</f>
        <v>3.7049999999999996</v>
      </c>
      <c r="J1314" s="106">
        <f t="shared" ref="J1314:J1321" si="137">I1314*4</f>
        <v>14.819999999999999</v>
      </c>
      <c r="K1314" s="102">
        <v>2.09</v>
      </c>
      <c r="L1314" s="102">
        <v>22.2</v>
      </c>
    </row>
    <row r="1315" spans="1:12">
      <c r="A1315" s="123">
        <v>44418</v>
      </c>
      <c r="B1315" s="120" t="s">
        <v>273</v>
      </c>
      <c r="C1315" s="120" t="s">
        <v>152</v>
      </c>
      <c r="D1315" s="120" t="s">
        <v>163</v>
      </c>
      <c r="E1315" s="120" t="s">
        <v>166</v>
      </c>
      <c r="F1315" s="102">
        <v>37</v>
      </c>
      <c r="G1315" s="102">
        <v>3340</v>
      </c>
      <c r="H1315" s="102">
        <v>0.99</v>
      </c>
      <c r="I1315" s="106">
        <f t="shared" si="136"/>
        <v>3.7049999999999996</v>
      </c>
      <c r="J1315" s="106">
        <f t="shared" si="137"/>
        <v>14.819999999999999</v>
      </c>
      <c r="K1315" s="102">
        <v>2.09</v>
      </c>
      <c r="L1315" s="102">
        <v>22.2</v>
      </c>
    </row>
    <row r="1316" spans="1:12">
      <c r="A1316" s="123">
        <v>44418</v>
      </c>
      <c r="B1316" s="105" t="s">
        <v>270</v>
      </c>
      <c r="C1316" s="120" t="s">
        <v>153</v>
      </c>
      <c r="D1316" s="120" t="s">
        <v>163</v>
      </c>
      <c r="E1316" s="120" t="s">
        <v>166</v>
      </c>
      <c r="F1316" s="102">
        <v>37</v>
      </c>
      <c r="G1316" s="102">
        <v>3340</v>
      </c>
      <c r="H1316" s="102">
        <v>0.99</v>
      </c>
      <c r="I1316" s="106">
        <f t="shared" si="136"/>
        <v>3.7049999999999996</v>
      </c>
      <c r="J1316" s="106">
        <f t="shared" si="137"/>
        <v>14.819999999999999</v>
      </c>
      <c r="K1316" s="102">
        <v>2.09</v>
      </c>
      <c r="L1316" s="102">
        <v>22.2</v>
      </c>
    </row>
    <row r="1317" spans="1:12">
      <c r="A1317" s="123">
        <v>44418</v>
      </c>
      <c r="B1317" s="105" t="s">
        <v>271</v>
      </c>
      <c r="C1317" s="120" t="s">
        <v>153</v>
      </c>
      <c r="D1317" s="120" t="s">
        <v>163</v>
      </c>
      <c r="E1317" s="120" t="s">
        <v>166</v>
      </c>
      <c r="F1317" s="102">
        <v>37</v>
      </c>
      <c r="G1317" s="102">
        <v>3340</v>
      </c>
      <c r="H1317" s="102">
        <v>0.99</v>
      </c>
      <c r="I1317" s="106">
        <f t="shared" si="136"/>
        <v>3.7049999999999996</v>
      </c>
      <c r="J1317" s="106">
        <f t="shared" si="137"/>
        <v>14.819999999999999</v>
      </c>
      <c r="K1317" s="102">
        <v>2.09</v>
      </c>
      <c r="L1317" s="102">
        <v>22.2</v>
      </c>
    </row>
    <row r="1318" spans="1:12">
      <c r="A1318" s="123">
        <v>44418</v>
      </c>
      <c r="B1318" s="105" t="s">
        <v>276</v>
      </c>
      <c r="C1318" s="120" t="s">
        <v>153</v>
      </c>
      <c r="D1318" s="120" t="s">
        <v>163</v>
      </c>
      <c r="E1318" s="120" t="s">
        <v>166</v>
      </c>
      <c r="F1318" s="102">
        <v>37</v>
      </c>
      <c r="G1318" s="102">
        <v>3340</v>
      </c>
      <c r="H1318" s="102">
        <v>0.99</v>
      </c>
      <c r="I1318" s="106">
        <f t="shared" si="136"/>
        <v>3.7049999999999996</v>
      </c>
      <c r="J1318" s="106">
        <f t="shared" si="137"/>
        <v>14.819999999999999</v>
      </c>
      <c r="K1318" s="102">
        <v>2.09</v>
      </c>
      <c r="L1318" s="102">
        <v>22.2</v>
      </c>
    </row>
    <row r="1319" spans="1:12">
      <c r="A1319" s="123">
        <v>44418</v>
      </c>
      <c r="B1319" s="105" t="s">
        <v>277</v>
      </c>
      <c r="C1319" s="120" t="s">
        <v>153</v>
      </c>
      <c r="D1319" s="120" t="s">
        <v>163</v>
      </c>
      <c r="E1319" s="120" t="s">
        <v>166</v>
      </c>
      <c r="F1319" s="102">
        <v>37</v>
      </c>
      <c r="G1319" s="102">
        <v>3340</v>
      </c>
      <c r="H1319" s="102">
        <v>0.99</v>
      </c>
      <c r="I1319" s="106">
        <f t="shared" si="136"/>
        <v>3.7049999999999996</v>
      </c>
      <c r="J1319" s="106">
        <f t="shared" si="137"/>
        <v>14.819999999999999</v>
      </c>
      <c r="K1319" s="102">
        <v>2.09</v>
      </c>
      <c r="L1319" s="102">
        <v>22.2</v>
      </c>
    </row>
    <row r="1320" spans="1:12">
      <c r="A1320" s="123">
        <v>44418</v>
      </c>
      <c r="B1320" s="120" t="s">
        <v>274</v>
      </c>
      <c r="C1320" s="120" t="s">
        <v>152</v>
      </c>
      <c r="D1320" s="120" t="s">
        <v>163</v>
      </c>
      <c r="E1320" s="120" t="s">
        <v>166</v>
      </c>
      <c r="F1320" s="102">
        <v>37</v>
      </c>
      <c r="G1320" s="102">
        <v>3340</v>
      </c>
      <c r="H1320" s="102">
        <v>0.99</v>
      </c>
      <c r="I1320" s="106">
        <f t="shared" si="136"/>
        <v>3.7049999999999996</v>
      </c>
      <c r="J1320" s="106">
        <f t="shared" si="137"/>
        <v>14.819999999999999</v>
      </c>
      <c r="K1320" s="102">
        <v>2.09</v>
      </c>
      <c r="L1320" s="102">
        <v>22.2</v>
      </c>
    </row>
    <row r="1321" spans="1:12">
      <c r="A1321" s="123">
        <v>44418</v>
      </c>
      <c r="B1321" s="120" t="s">
        <v>275</v>
      </c>
      <c r="C1321" s="120" t="s">
        <v>152</v>
      </c>
      <c r="D1321" s="120" t="s">
        <v>163</v>
      </c>
      <c r="E1321" s="120" t="s">
        <v>166</v>
      </c>
      <c r="F1321" s="102">
        <v>37</v>
      </c>
      <c r="G1321" s="102">
        <v>3340</v>
      </c>
      <c r="H1321" s="102">
        <v>0.99</v>
      </c>
      <c r="I1321" s="106">
        <f t="shared" si="136"/>
        <v>3.7049999999999996</v>
      </c>
      <c r="J1321" s="106">
        <f t="shared" si="137"/>
        <v>14.819999999999999</v>
      </c>
      <c r="K1321" s="102">
        <v>2.09</v>
      </c>
      <c r="L1321" s="102">
        <v>22.2</v>
      </c>
    </row>
    <row r="1322" spans="1:12">
      <c r="A1322" s="123">
        <v>44418</v>
      </c>
      <c r="B1322" s="105" t="s">
        <v>264</v>
      </c>
      <c r="C1322" s="120" t="s">
        <v>153</v>
      </c>
      <c r="D1322" s="120" t="s">
        <v>162</v>
      </c>
      <c r="E1322" s="120" t="s">
        <v>167</v>
      </c>
      <c r="F1322" s="102">
        <v>37</v>
      </c>
      <c r="G1322" s="102">
        <v>2350</v>
      </c>
      <c r="H1322" s="102">
        <v>1.28</v>
      </c>
      <c r="I1322" s="106">
        <f t="shared" ref="I1322:I1329" si="138">((1.9-H1322)*2.35/(1.9-0.5))</f>
        <v>1.0407142857142857</v>
      </c>
      <c r="J1322" s="106">
        <f t="shared" ref="J1322:J1329" si="139">I1322*2</f>
        <v>2.0814285714285714</v>
      </c>
      <c r="K1322" s="102">
        <v>1.97</v>
      </c>
      <c r="L1322" s="102">
        <v>22</v>
      </c>
    </row>
    <row r="1323" spans="1:12">
      <c r="A1323" s="123">
        <v>44418</v>
      </c>
      <c r="B1323" s="105" t="s">
        <v>265</v>
      </c>
      <c r="C1323" s="120" t="s">
        <v>153</v>
      </c>
      <c r="D1323" s="120" t="s">
        <v>162</v>
      </c>
      <c r="E1323" s="120" t="s">
        <v>167</v>
      </c>
      <c r="F1323" s="102">
        <v>37</v>
      </c>
      <c r="G1323" s="102">
        <v>2350</v>
      </c>
      <c r="H1323" s="102">
        <v>1.28</v>
      </c>
      <c r="I1323" s="106">
        <f t="shared" si="138"/>
        <v>1.0407142857142857</v>
      </c>
      <c r="J1323" s="106">
        <f t="shared" si="139"/>
        <v>2.0814285714285714</v>
      </c>
      <c r="K1323" s="102">
        <v>1.97</v>
      </c>
      <c r="L1323" s="102">
        <v>22</v>
      </c>
    </row>
    <row r="1324" spans="1:12">
      <c r="A1324" s="123">
        <v>44418</v>
      </c>
      <c r="B1324" s="120" t="s">
        <v>262</v>
      </c>
      <c r="C1324" s="120" t="s">
        <v>152</v>
      </c>
      <c r="D1324" s="120" t="s">
        <v>162</v>
      </c>
      <c r="E1324" s="120" t="s">
        <v>167</v>
      </c>
      <c r="F1324" s="102">
        <v>37</v>
      </c>
      <c r="G1324" s="102">
        <v>2350</v>
      </c>
      <c r="H1324" s="102">
        <v>1.28</v>
      </c>
      <c r="I1324" s="106">
        <f t="shared" si="138"/>
        <v>1.0407142857142857</v>
      </c>
      <c r="J1324" s="106">
        <f t="shared" si="139"/>
        <v>2.0814285714285714</v>
      </c>
      <c r="K1324" s="102">
        <v>1.97</v>
      </c>
      <c r="L1324" s="102">
        <v>22</v>
      </c>
    </row>
    <row r="1325" spans="1:12">
      <c r="A1325" s="123">
        <v>44418</v>
      </c>
      <c r="B1325" s="120" t="s">
        <v>263</v>
      </c>
      <c r="C1325" s="120" t="s">
        <v>152</v>
      </c>
      <c r="D1325" s="120" t="s">
        <v>162</v>
      </c>
      <c r="E1325" s="120" t="s">
        <v>167</v>
      </c>
      <c r="F1325" s="102">
        <v>37</v>
      </c>
      <c r="G1325" s="102">
        <v>2350</v>
      </c>
      <c r="H1325" s="102">
        <v>1.28</v>
      </c>
      <c r="I1325" s="106">
        <f t="shared" si="138"/>
        <v>1.0407142857142857</v>
      </c>
      <c r="J1325" s="106">
        <f t="shared" si="139"/>
        <v>2.0814285714285714</v>
      </c>
      <c r="K1325" s="102">
        <v>1.97</v>
      </c>
      <c r="L1325" s="102">
        <v>22</v>
      </c>
    </row>
    <row r="1326" spans="1:12">
      <c r="A1326" s="123">
        <v>44418</v>
      </c>
      <c r="B1326" s="120" t="s">
        <v>268</v>
      </c>
      <c r="C1326" s="120" t="s">
        <v>152</v>
      </c>
      <c r="D1326" s="120" t="s">
        <v>162</v>
      </c>
      <c r="E1326" s="120" t="s">
        <v>167</v>
      </c>
      <c r="F1326" s="102">
        <v>37</v>
      </c>
      <c r="G1326" s="102">
        <v>1715</v>
      </c>
      <c r="H1326" s="102">
        <v>1.25</v>
      </c>
      <c r="I1326" s="106">
        <f t="shared" si="138"/>
        <v>1.0910714285714285</v>
      </c>
      <c r="J1326" s="106">
        <f t="shared" si="139"/>
        <v>2.1821428571428569</v>
      </c>
      <c r="K1326" s="102">
        <v>2.0099999999999998</v>
      </c>
      <c r="L1326" s="102">
        <v>21.9</v>
      </c>
    </row>
    <row r="1327" spans="1:12">
      <c r="A1327" s="123">
        <v>44418</v>
      </c>
      <c r="B1327" s="120" t="s">
        <v>269</v>
      </c>
      <c r="C1327" s="120" t="s">
        <v>152</v>
      </c>
      <c r="D1327" s="120" t="s">
        <v>162</v>
      </c>
      <c r="E1327" s="120" t="s">
        <v>167</v>
      </c>
      <c r="F1327" s="102">
        <v>37</v>
      </c>
      <c r="G1327" s="102">
        <v>1715</v>
      </c>
      <c r="H1327" s="102">
        <v>1.25</v>
      </c>
      <c r="I1327" s="106">
        <f t="shared" si="138"/>
        <v>1.0910714285714285</v>
      </c>
      <c r="J1327" s="106">
        <f t="shared" si="139"/>
        <v>2.1821428571428569</v>
      </c>
      <c r="K1327" s="102">
        <v>2.0099999999999998</v>
      </c>
      <c r="L1327" s="102">
        <v>21.9</v>
      </c>
    </row>
    <row r="1328" spans="1:12">
      <c r="A1328" s="123">
        <v>44418</v>
      </c>
      <c r="B1328" s="105" t="s">
        <v>266</v>
      </c>
      <c r="C1328" s="120" t="s">
        <v>153</v>
      </c>
      <c r="D1328" s="120" t="s">
        <v>162</v>
      </c>
      <c r="E1328" s="120" t="s">
        <v>167</v>
      </c>
      <c r="F1328" s="102">
        <v>37</v>
      </c>
      <c r="G1328" s="102">
        <v>1715</v>
      </c>
      <c r="H1328" s="102">
        <v>1.25</v>
      </c>
      <c r="I1328" s="106">
        <f t="shared" si="138"/>
        <v>1.0910714285714285</v>
      </c>
      <c r="J1328" s="106">
        <f t="shared" si="139"/>
        <v>2.1821428571428569</v>
      </c>
      <c r="K1328" s="102">
        <v>2.0099999999999998</v>
      </c>
      <c r="L1328" s="102">
        <v>21.9</v>
      </c>
    </row>
    <row r="1329" spans="1:12">
      <c r="A1329" s="123">
        <v>44418</v>
      </c>
      <c r="B1329" s="105" t="s">
        <v>267</v>
      </c>
      <c r="C1329" s="120" t="s">
        <v>153</v>
      </c>
      <c r="D1329" s="120" t="s">
        <v>162</v>
      </c>
      <c r="E1329" s="120" t="s">
        <v>167</v>
      </c>
      <c r="F1329" s="102">
        <v>37</v>
      </c>
      <c r="G1329" s="102">
        <v>1715</v>
      </c>
      <c r="H1329" s="102">
        <v>1.25</v>
      </c>
      <c r="I1329" s="106">
        <f t="shared" si="138"/>
        <v>1.0910714285714285</v>
      </c>
      <c r="J1329" s="106">
        <f t="shared" si="139"/>
        <v>2.1821428571428569</v>
      </c>
      <c r="K1329" s="102">
        <v>2.0099999999999998</v>
      </c>
      <c r="L1329" s="102">
        <v>21.9</v>
      </c>
    </row>
    <row r="1330" spans="1:12">
      <c r="A1330" s="123">
        <v>44418</v>
      </c>
      <c r="B1330" s="120" t="s">
        <v>256</v>
      </c>
      <c r="C1330" s="120" t="s">
        <v>152</v>
      </c>
      <c r="D1330" s="120" t="s">
        <v>161</v>
      </c>
      <c r="E1330" s="120" t="s">
        <v>166</v>
      </c>
      <c r="F1330" s="102">
        <v>37</v>
      </c>
      <c r="G1330" s="102">
        <v>4200</v>
      </c>
      <c r="H1330" s="102">
        <v>0.89</v>
      </c>
      <c r="I1330" s="102">
        <v>0</v>
      </c>
      <c r="J1330" s="102">
        <v>0</v>
      </c>
      <c r="K1330" s="102">
        <v>0.89</v>
      </c>
      <c r="L1330" s="102">
        <v>21.1</v>
      </c>
    </row>
    <row r="1331" spans="1:12">
      <c r="A1331" s="123">
        <v>44418</v>
      </c>
      <c r="B1331" s="120" t="s">
        <v>257</v>
      </c>
      <c r="C1331" s="120" t="s">
        <v>152</v>
      </c>
      <c r="D1331" s="120" t="s">
        <v>161</v>
      </c>
      <c r="E1331" s="120" t="s">
        <v>166</v>
      </c>
      <c r="F1331" s="102">
        <v>37</v>
      </c>
      <c r="G1331" s="102">
        <v>4200</v>
      </c>
      <c r="H1331" s="102">
        <v>0.89</v>
      </c>
      <c r="I1331" s="102">
        <v>0</v>
      </c>
      <c r="J1331" s="102">
        <v>0</v>
      </c>
      <c r="K1331" s="102">
        <v>0.89</v>
      </c>
      <c r="L1331" s="102">
        <v>21.1</v>
      </c>
    </row>
    <row r="1332" spans="1:12">
      <c r="A1332" s="123">
        <v>44418</v>
      </c>
      <c r="B1332" s="120" t="s">
        <v>254</v>
      </c>
      <c r="C1332" s="120" t="s">
        <v>153</v>
      </c>
      <c r="D1332" s="120" t="s">
        <v>161</v>
      </c>
      <c r="E1332" s="120" t="s">
        <v>166</v>
      </c>
      <c r="F1332" s="102">
        <v>37</v>
      </c>
      <c r="G1332" s="102">
        <v>4200</v>
      </c>
      <c r="H1332" s="102">
        <v>0.89</v>
      </c>
      <c r="I1332" s="102">
        <v>0</v>
      </c>
      <c r="J1332" s="102">
        <v>0</v>
      </c>
      <c r="K1332" s="102">
        <v>0.89</v>
      </c>
      <c r="L1332" s="102">
        <v>21.1</v>
      </c>
    </row>
    <row r="1333" spans="1:12">
      <c r="A1333" s="123">
        <v>44418</v>
      </c>
      <c r="B1333" s="120" t="s">
        <v>255</v>
      </c>
      <c r="C1333" s="120" t="s">
        <v>153</v>
      </c>
      <c r="D1333" s="120" t="s">
        <v>161</v>
      </c>
      <c r="E1333" s="120" t="s">
        <v>166</v>
      </c>
      <c r="F1333" s="102">
        <v>37</v>
      </c>
      <c r="G1333" s="102">
        <v>4200</v>
      </c>
      <c r="H1333" s="102">
        <v>0.89</v>
      </c>
      <c r="I1333" s="102">
        <v>0</v>
      </c>
      <c r="J1333" s="102">
        <v>0</v>
      </c>
      <c r="K1333" s="102">
        <v>0.89</v>
      </c>
      <c r="L1333" s="102">
        <v>21.1</v>
      </c>
    </row>
    <row r="1334" spans="1:12">
      <c r="A1334" s="123">
        <v>44418</v>
      </c>
      <c r="B1334" s="120" t="s">
        <v>260</v>
      </c>
      <c r="C1334" s="120" t="s">
        <v>153</v>
      </c>
      <c r="D1334" s="120" t="s">
        <v>161</v>
      </c>
      <c r="E1334" s="120" t="s">
        <v>166</v>
      </c>
      <c r="F1334" s="102">
        <v>37</v>
      </c>
      <c r="G1334" s="102">
        <v>4200</v>
      </c>
      <c r="H1334" s="102">
        <v>0.89</v>
      </c>
      <c r="I1334" s="102">
        <v>0</v>
      </c>
      <c r="J1334" s="102">
        <v>0</v>
      </c>
      <c r="K1334" s="102">
        <v>0.89</v>
      </c>
      <c r="L1334" s="102">
        <v>21.1</v>
      </c>
    </row>
    <row r="1335" spans="1:12">
      <c r="A1335" s="123">
        <v>44418</v>
      </c>
      <c r="B1335" s="120" t="s">
        <v>261</v>
      </c>
      <c r="C1335" s="120" t="s">
        <v>153</v>
      </c>
      <c r="D1335" s="120" t="s">
        <v>161</v>
      </c>
      <c r="E1335" s="120" t="s">
        <v>166</v>
      </c>
      <c r="F1335" s="102">
        <v>37</v>
      </c>
      <c r="G1335" s="102">
        <v>4200</v>
      </c>
      <c r="H1335" s="102">
        <v>0.89</v>
      </c>
      <c r="I1335" s="102">
        <v>0</v>
      </c>
      <c r="J1335" s="102">
        <v>0</v>
      </c>
      <c r="K1335" s="102">
        <v>0.89</v>
      </c>
      <c r="L1335" s="102">
        <v>21.1</v>
      </c>
    </row>
    <row r="1336" spans="1:12">
      <c r="A1336" s="123">
        <v>44418</v>
      </c>
      <c r="B1336" s="120" t="s">
        <v>258</v>
      </c>
      <c r="C1336" s="120" t="s">
        <v>152</v>
      </c>
      <c r="D1336" s="120" t="s">
        <v>161</v>
      </c>
      <c r="E1336" s="120" t="s">
        <v>166</v>
      </c>
      <c r="F1336" s="102">
        <v>37</v>
      </c>
      <c r="G1336" s="102">
        <v>4200</v>
      </c>
      <c r="H1336" s="102">
        <v>0.89</v>
      </c>
      <c r="I1336" s="102">
        <v>0</v>
      </c>
      <c r="J1336" s="102">
        <v>0</v>
      </c>
      <c r="K1336" s="102">
        <v>0.89</v>
      </c>
      <c r="L1336" s="102">
        <v>21.1</v>
      </c>
    </row>
    <row r="1337" spans="1:12">
      <c r="A1337" s="123">
        <v>44418</v>
      </c>
      <c r="B1337" s="120" t="s">
        <v>259</v>
      </c>
      <c r="C1337" s="120" t="s">
        <v>152</v>
      </c>
      <c r="D1337" s="120" t="s">
        <v>161</v>
      </c>
      <c r="E1337" s="120" t="s">
        <v>166</v>
      </c>
      <c r="F1337" s="102">
        <v>37</v>
      </c>
      <c r="G1337" s="102">
        <v>4200</v>
      </c>
      <c r="H1337" s="102">
        <v>0.89</v>
      </c>
      <c r="I1337" s="102">
        <v>0</v>
      </c>
      <c r="J1337" s="102">
        <v>0</v>
      </c>
      <c r="K1337" s="102">
        <v>0.89</v>
      </c>
      <c r="L1337" s="102">
        <v>21.1</v>
      </c>
    </row>
    <row r="1338" spans="1:12">
      <c r="A1338" s="123">
        <v>44418</v>
      </c>
      <c r="B1338" s="105" t="s">
        <v>248</v>
      </c>
      <c r="C1338" s="120" t="s">
        <v>153</v>
      </c>
      <c r="D1338" s="120" t="s">
        <v>163</v>
      </c>
      <c r="E1338" s="120" t="s">
        <v>167</v>
      </c>
      <c r="F1338" s="102">
        <v>37</v>
      </c>
      <c r="G1338" s="102">
        <v>2350</v>
      </c>
      <c r="H1338" s="102">
        <v>1.07</v>
      </c>
      <c r="I1338" s="106">
        <f t="shared" ref="I1338:I1345" si="140">((1.9-H1338)*5.7/(1.9-0.5))</f>
        <v>3.3792857142857136</v>
      </c>
      <c r="J1338" s="106">
        <f t="shared" ref="J1338:J1345" si="141">I1338*2</f>
        <v>6.7585714285714271</v>
      </c>
      <c r="K1338" s="102">
        <v>2.02</v>
      </c>
      <c r="L1338" s="102">
        <v>21.1</v>
      </c>
    </row>
    <row r="1339" spans="1:12">
      <c r="A1339" s="123">
        <v>44418</v>
      </c>
      <c r="B1339" s="105" t="s">
        <v>249</v>
      </c>
      <c r="C1339" s="120" t="s">
        <v>153</v>
      </c>
      <c r="D1339" s="120" t="s">
        <v>163</v>
      </c>
      <c r="E1339" s="120" t="s">
        <v>167</v>
      </c>
      <c r="F1339" s="102">
        <v>37</v>
      </c>
      <c r="G1339" s="102">
        <v>2350</v>
      </c>
      <c r="H1339" s="102">
        <v>1.07</v>
      </c>
      <c r="I1339" s="106">
        <f t="shared" si="140"/>
        <v>3.3792857142857136</v>
      </c>
      <c r="J1339" s="106">
        <f t="shared" si="141"/>
        <v>6.7585714285714271</v>
      </c>
      <c r="K1339" s="102">
        <v>2.02</v>
      </c>
      <c r="L1339" s="102">
        <v>21.1</v>
      </c>
    </row>
    <row r="1340" spans="1:12">
      <c r="A1340" s="123">
        <v>44418</v>
      </c>
      <c r="B1340" s="120" t="s">
        <v>246</v>
      </c>
      <c r="C1340" s="120" t="s">
        <v>152</v>
      </c>
      <c r="D1340" s="120" t="s">
        <v>163</v>
      </c>
      <c r="E1340" s="120" t="s">
        <v>167</v>
      </c>
      <c r="F1340" s="102">
        <v>37</v>
      </c>
      <c r="G1340" s="102">
        <v>2350</v>
      </c>
      <c r="H1340" s="102">
        <v>1.07</v>
      </c>
      <c r="I1340" s="106">
        <f t="shared" si="140"/>
        <v>3.3792857142857136</v>
      </c>
      <c r="J1340" s="106">
        <f t="shared" si="141"/>
        <v>6.7585714285714271</v>
      </c>
      <c r="K1340" s="102">
        <v>2.02</v>
      </c>
      <c r="L1340" s="102">
        <v>21.1</v>
      </c>
    </row>
    <row r="1341" spans="1:12">
      <c r="A1341" s="123">
        <v>44418</v>
      </c>
      <c r="B1341" s="120" t="s">
        <v>247</v>
      </c>
      <c r="C1341" s="120" t="s">
        <v>152</v>
      </c>
      <c r="D1341" s="120" t="s">
        <v>163</v>
      </c>
      <c r="E1341" s="120" t="s">
        <v>167</v>
      </c>
      <c r="F1341" s="102">
        <v>37</v>
      </c>
      <c r="G1341" s="102">
        <v>2350</v>
      </c>
      <c r="H1341" s="102">
        <v>1.07</v>
      </c>
      <c r="I1341" s="106">
        <f t="shared" si="140"/>
        <v>3.3792857142857136</v>
      </c>
      <c r="J1341" s="106">
        <f t="shared" si="141"/>
        <v>6.7585714285714271</v>
      </c>
      <c r="K1341" s="102">
        <v>2.02</v>
      </c>
      <c r="L1341" s="102">
        <v>21.1</v>
      </c>
    </row>
    <row r="1342" spans="1:12">
      <c r="A1342" s="123">
        <v>44418</v>
      </c>
      <c r="B1342" s="120" t="s">
        <v>252</v>
      </c>
      <c r="C1342" s="120" t="s">
        <v>152</v>
      </c>
      <c r="D1342" s="120" t="s">
        <v>163</v>
      </c>
      <c r="E1342" s="120" t="s">
        <v>167</v>
      </c>
      <c r="F1342" s="102">
        <v>37</v>
      </c>
      <c r="G1342" s="102">
        <v>2450</v>
      </c>
      <c r="H1342" s="102">
        <v>0.94</v>
      </c>
      <c r="I1342" s="106">
        <f t="shared" si="140"/>
        <v>3.9085714285714284</v>
      </c>
      <c r="J1342" s="106">
        <f t="shared" si="141"/>
        <v>7.8171428571428567</v>
      </c>
      <c r="K1342" s="102">
        <v>1.96</v>
      </c>
      <c r="L1342" s="102">
        <v>21.2</v>
      </c>
    </row>
    <row r="1343" spans="1:12">
      <c r="A1343" s="123">
        <v>44418</v>
      </c>
      <c r="B1343" s="120" t="s">
        <v>253</v>
      </c>
      <c r="C1343" s="120" t="s">
        <v>152</v>
      </c>
      <c r="D1343" s="120" t="s">
        <v>163</v>
      </c>
      <c r="E1343" s="120" t="s">
        <v>167</v>
      </c>
      <c r="F1343" s="102">
        <v>37</v>
      </c>
      <c r="G1343" s="102">
        <v>2450</v>
      </c>
      <c r="H1343" s="102">
        <v>0.94</v>
      </c>
      <c r="I1343" s="106">
        <f t="shared" si="140"/>
        <v>3.9085714285714284</v>
      </c>
      <c r="J1343" s="106">
        <f t="shared" si="141"/>
        <v>7.8171428571428567</v>
      </c>
      <c r="K1343" s="102">
        <v>1.96</v>
      </c>
      <c r="L1343" s="102">
        <v>21.2</v>
      </c>
    </row>
    <row r="1344" spans="1:12">
      <c r="A1344" s="123">
        <v>44418</v>
      </c>
      <c r="B1344" s="105" t="s">
        <v>250</v>
      </c>
      <c r="C1344" s="120" t="s">
        <v>153</v>
      </c>
      <c r="D1344" s="120" t="s">
        <v>163</v>
      </c>
      <c r="E1344" s="120" t="s">
        <v>167</v>
      </c>
      <c r="F1344" s="102">
        <v>37</v>
      </c>
      <c r="G1344" s="102">
        <v>2450</v>
      </c>
      <c r="H1344" s="102">
        <v>0.94</v>
      </c>
      <c r="I1344" s="106">
        <f t="shared" si="140"/>
        <v>3.9085714285714284</v>
      </c>
      <c r="J1344" s="106">
        <f t="shared" si="141"/>
        <v>7.8171428571428567</v>
      </c>
      <c r="K1344" s="102">
        <v>1.96</v>
      </c>
      <c r="L1344" s="102">
        <v>21.2</v>
      </c>
    </row>
    <row r="1345" spans="1:14">
      <c r="A1345" s="123">
        <v>44418</v>
      </c>
      <c r="B1345" s="105" t="s">
        <v>251</v>
      </c>
      <c r="C1345" s="120" t="s">
        <v>153</v>
      </c>
      <c r="D1345" s="120" t="s">
        <v>163</v>
      </c>
      <c r="E1345" s="120" t="s">
        <v>167</v>
      </c>
      <c r="F1345" s="102">
        <v>37</v>
      </c>
      <c r="G1345" s="102">
        <v>2450</v>
      </c>
      <c r="H1345" s="102">
        <v>0.94</v>
      </c>
      <c r="I1345" s="106">
        <f t="shared" si="140"/>
        <v>3.9085714285714284</v>
      </c>
      <c r="J1345" s="106">
        <f t="shared" si="141"/>
        <v>7.8171428571428567</v>
      </c>
      <c r="K1345" s="102">
        <v>1.96</v>
      </c>
      <c r="L1345" s="102">
        <v>21.2</v>
      </c>
    </row>
    <row r="1346" spans="1:14">
      <c r="A1346" s="123">
        <v>44419</v>
      </c>
      <c r="B1346" s="120" t="s">
        <v>222</v>
      </c>
      <c r="C1346" s="120" t="s">
        <v>153</v>
      </c>
      <c r="D1346" s="120" t="s">
        <v>161</v>
      </c>
      <c r="E1346" s="120" t="s">
        <v>167</v>
      </c>
      <c r="F1346" s="102">
        <v>38</v>
      </c>
      <c r="M1346" s="102">
        <v>7.15</v>
      </c>
      <c r="N1346" s="102">
        <v>4.5999999999999996</v>
      </c>
    </row>
    <row r="1347" spans="1:14">
      <c r="A1347" s="123">
        <v>44419</v>
      </c>
      <c r="B1347" s="120" t="s">
        <v>223</v>
      </c>
      <c r="C1347" s="120" t="s">
        <v>153</v>
      </c>
      <c r="D1347" s="120" t="s">
        <v>161</v>
      </c>
      <c r="E1347" s="120" t="s">
        <v>167</v>
      </c>
      <c r="F1347" s="102">
        <v>38</v>
      </c>
      <c r="M1347" s="102">
        <v>7.15</v>
      </c>
      <c r="N1347" s="102">
        <v>4.5999999999999996</v>
      </c>
    </row>
    <row r="1348" spans="1:14">
      <c r="A1348" s="123">
        <v>44419</v>
      </c>
      <c r="B1348" s="120" t="s">
        <v>224</v>
      </c>
      <c r="C1348" s="120" t="s">
        <v>152</v>
      </c>
      <c r="D1348" s="120" t="s">
        <v>161</v>
      </c>
      <c r="E1348" s="120" t="s">
        <v>167</v>
      </c>
      <c r="F1348" s="102">
        <v>38</v>
      </c>
      <c r="M1348" s="102">
        <v>7.15</v>
      </c>
      <c r="N1348" s="102">
        <v>4.5999999999999996</v>
      </c>
    </row>
    <row r="1349" spans="1:14">
      <c r="A1349" s="123">
        <v>44419</v>
      </c>
      <c r="B1349" s="120" t="s">
        <v>225</v>
      </c>
      <c r="C1349" s="120" t="s">
        <v>152</v>
      </c>
      <c r="D1349" s="120" t="s">
        <v>161</v>
      </c>
      <c r="E1349" s="120" t="s">
        <v>167</v>
      </c>
      <c r="F1349" s="102">
        <v>38</v>
      </c>
      <c r="M1349" s="102">
        <v>7.15</v>
      </c>
      <c r="N1349" s="102">
        <v>4.5999999999999996</v>
      </c>
    </row>
    <row r="1350" spans="1:14">
      <c r="A1350" s="123">
        <v>44419</v>
      </c>
      <c r="B1350" s="120" t="s">
        <v>226</v>
      </c>
      <c r="C1350" s="120" t="s">
        <v>152</v>
      </c>
      <c r="D1350" s="120" t="s">
        <v>161</v>
      </c>
      <c r="E1350" s="120" t="s">
        <v>167</v>
      </c>
      <c r="F1350" s="102">
        <v>38</v>
      </c>
      <c r="M1350" s="102">
        <v>7.09</v>
      </c>
      <c r="N1350" s="102">
        <v>4.8</v>
      </c>
    </row>
    <row r="1351" spans="1:14">
      <c r="A1351" s="123">
        <v>44419</v>
      </c>
      <c r="B1351" s="120" t="s">
        <v>227</v>
      </c>
      <c r="C1351" s="120" t="s">
        <v>152</v>
      </c>
      <c r="D1351" s="120" t="s">
        <v>161</v>
      </c>
      <c r="E1351" s="120" t="s">
        <v>167</v>
      </c>
      <c r="F1351" s="102">
        <v>38</v>
      </c>
      <c r="M1351" s="102">
        <v>7.09</v>
      </c>
      <c r="N1351" s="102">
        <v>4.8</v>
      </c>
    </row>
    <row r="1352" spans="1:14">
      <c r="A1352" s="123">
        <v>44419</v>
      </c>
      <c r="B1352" s="120" t="s">
        <v>228</v>
      </c>
      <c r="C1352" s="120" t="s">
        <v>153</v>
      </c>
      <c r="D1352" s="120" t="s">
        <v>161</v>
      </c>
      <c r="E1352" s="120" t="s">
        <v>167</v>
      </c>
      <c r="F1352" s="102">
        <v>38</v>
      </c>
      <c r="M1352" s="102">
        <v>7.09</v>
      </c>
      <c r="N1352" s="102">
        <v>4.8</v>
      </c>
    </row>
    <row r="1353" spans="1:14">
      <c r="A1353" s="123">
        <v>44419</v>
      </c>
      <c r="B1353" s="120" t="s">
        <v>229</v>
      </c>
      <c r="C1353" s="120" t="s">
        <v>153</v>
      </c>
      <c r="D1353" s="120" t="s">
        <v>161</v>
      </c>
      <c r="E1353" s="120" t="s">
        <v>167</v>
      </c>
      <c r="F1353" s="102">
        <v>38</v>
      </c>
      <c r="M1353" s="102">
        <v>7.09</v>
      </c>
      <c r="N1353" s="102">
        <v>4.8</v>
      </c>
    </row>
    <row r="1354" spans="1:14">
      <c r="A1354" s="123">
        <v>44419</v>
      </c>
      <c r="B1354" s="120" t="s">
        <v>230</v>
      </c>
      <c r="C1354" s="120" t="s">
        <v>152</v>
      </c>
      <c r="D1354" s="120" t="s">
        <v>162</v>
      </c>
      <c r="E1354" s="120" t="s">
        <v>166</v>
      </c>
      <c r="F1354" s="102">
        <v>38</v>
      </c>
      <c r="M1354" s="102">
        <v>6.81</v>
      </c>
      <c r="N1354" s="102">
        <v>27.9</v>
      </c>
    </row>
    <row r="1355" spans="1:14">
      <c r="A1355" s="123">
        <v>44419</v>
      </c>
      <c r="B1355" s="120" t="s">
        <v>231</v>
      </c>
      <c r="C1355" s="120" t="s">
        <v>152</v>
      </c>
      <c r="D1355" s="120" t="s">
        <v>162</v>
      </c>
      <c r="E1355" s="120" t="s">
        <v>166</v>
      </c>
      <c r="F1355" s="102">
        <v>38</v>
      </c>
      <c r="M1355" s="102">
        <v>6.81</v>
      </c>
      <c r="N1355" s="102">
        <v>27.9</v>
      </c>
    </row>
    <row r="1356" spans="1:14">
      <c r="A1356" s="123">
        <v>44419</v>
      </c>
      <c r="B1356" s="105" t="s">
        <v>232</v>
      </c>
      <c r="C1356" s="120" t="s">
        <v>153</v>
      </c>
      <c r="D1356" s="120" t="s">
        <v>162</v>
      </c>
      <c r="E1356" s="120" t="s">
        <v>166</v>
      </c>
      <c r="F1356" s="102">
        <v>38</v>
      </c>
      <c r="M1356" s="102">
        <v>6.81</v>
      </c>
      <c r="N1356" s="102">
        <v>27.9</v>
      </c>
    </row>
    <row r="1357" spans="1:14">
      <c r="A1357" s="123">
        <v>44419</v>
      </c>
      <c r="B1357" s="105" t="s">
        <v>233</v>
      </c>
      <c r="C1357" s="120" t="s">
        <v>153</v>
      </c>
      <c r="D1357" s="120" t="s">
        <v>162</v>
      </c>
      <c r="E1357" s="120" t="s">
        <v>166</v>
      </c>
      <c r="F1357" s="102">
        <v>38</v>
      </c>
      <c r="M1357" s="102">
        <v>6.81</v>
      </c>
      <c r="N1357" s="102">
        <v>27.9</v>
      </c>
    </row>
    <row r="1358" spans="1:14">
      <c r="A1358" s="123">
        <v>44419</v>
      </c>
      <c r="B1358" s="105" t="s">
        <v>234</v>
      </c>
      <c r="C1358" s="120" t="s">
        <v>153</v>
      </c>
      <c r="D1358" s="120" t="s">
        <v>162</v>
      </c>
      <c r="E1358" s="120" t="s">
        <v>166</v>
      </c>
      <c r="F1358" s="102">
        <v>38</v>
      </c>
      <c r="M1358" s="102">
        <v>6.81</v>
      </c>
      <c r="N1358" s="102">
        <v>27.9</v>
      </c>
    </row>
    <row r="1359" spans="1:14">
      <c r="A1359" s="123">
        <v>44419</v>
      </c>
      <c r="B1359" s="105" t="s">
        <v>235</v>
      </c>
      <c r="C1359" s="120" t="s">
        <v>153</v>
      </c>
      <c r="D1359" s="120" t="s">
        <v>162</v>
      </c>
      <c r="E1359" s="120" t="s">
        <v>166</v>
      </c>
      <c r="F1359" s="102">
        <v>38</v>
      </c>
      <c r="M1359" s="102">
        <v>6.81</v>
      </c>
      <c r="N1359" s="102">
        <v>27.9</v>
      </c>
    </row>
    <row r="1360" spans="1:14">
      <c r="A1360" s="123">
        <v>44419</v>
      </c>
      <c r="B1360" s="120" t="s">
        <v>236</v>
      </c>
      <c r="C1360" s="120" t="s">
        <v>152</v>
      </c>
      <c r="D1360" s="120" t="s">
        <v>162</v>
      </c>
      <c r="E1360" s="120" t="s">
        <v>166</v>
      </c>
      <c r="F1360" s="102">
        <v>38</v>
      </c>
      <c r="M1360" s="102">
        <v>6.81</v>
      </c>
      <c r="N1360" s="102">
        <v>27.9</v>
      </c>
    </row>
    <row r="1361" spans="1:14">
      <c r="A1361" s="123">
        <v>44419</v>
      </c>
      <c r="B1361" s="120" t="s">
        <v>237</v>
      </c>
      <c r="C1361" s="120" t="s">
        <v>152</v>
      </c>
      <c r="D1361" s="120" t="s">
        <v>162</v>
      </c>
      <c r="E1361" s="120" t="s">
        <v>166</v>
      </c>
      <c r="F1361" s="102">
        <v>38</v>
      </c>
      <c r="M1361" s="102">
        <v>6.81</v>
      </c>
      <c r="N1361" s="102">
        <v>27.9</v>
      </c>
    </row>
    <row r="1362" spans="1:14">
      <c r="A1362" s="123">
        <v>44419</v>
      </c>
      <c r="B1362" s="105" t="s">
        <v>238</v>
      </c>
      <c r="C1362" s="120" t="s">
        <v>153</v>
      </c>
      <c r="D1362" s="120" t="s">
        <v>163</v>
      </c>
      <c r="E1362" s="120" t="s">
        <v>167</v>
      </c>
      <c r="F1362" s="102">
        <v>38</v>
      </c>
      <c r="M1362" s="102">
        <v>7.24</v>
      </c>
      <c r="N1362" s="102">
        <v>12.2</v>
      </c>
    </row>
    <row r="1363" spans="1:14">
      <c r="A1363" s="123">
        <v>44419</v>
      </c>
      <c r="B1363" s="105" t="s">
        <v>239</v>
      </c>
      <c r="C1363" s="120" t="s">
        <v>153</v>
      </c>
      <c r="D1363" s="120" t="s">
        <v>163</v>
      </c>
      <c r="E1363" s="120" t="s">
        <v>167</v>
      </c>
      <c r="F1363" s="102">
        <v>38</v>
      </c>
      <c r="M1363" s="102">
        <v>7.24</v>
      </c>
      <c r="N1363" s="102">
        <v>12.2</v>
      </c>
    </row>
    <row r="1364" spans="1:14">
      <c r="A1364" s="123">
        <v>44419</v>
      </c>
      <c r="B1364" s="120" t="s">
        <v>240</v>
      </c>
      <c r="C1364" s="120" t="s">
        <v>152</v>
      </c>
      <c r="D1364" s="120" t="s">
        <v>163</v>
      </c>
      <c r="E1364" s="120" t="s">
        <v>167</v>
      </c>
      <c r="F1364" s="102">
        <v>38</v>
      </c>
      <c r="M1364" s="102">
        <v>7.24</v>
      </c>
      <c r="N1364" s="102">
        <v>12.2</v>
      </c>
    </row>
    <row r="1365" spans="1:14">
      <c r="A1365" s="123">
        <v>44419</v>
      </c>
      <c r="B1365" s="120" t="s">
        <v>241</v>
      </c>
      <c r="C1365" s="120" t="s">
        <v>152</v>
      </c>
      <c r="D1365" s="120" t="s">
        <v>163</v>
      </c>
      <c r="E1365" s="120" t="s">
        <v>167</v>
      </c>
      <c r="F1365" s="102">
        <v>38</v>
      </c>
      <c r="M1365" s="102">
        <v>7.24</v>
      </c>
      <c r="N1365" s="102">
        <v>12.2</v>
      </c>
    </row>
    <row r="1366" spans="1:14">
      <c r="A1366" s="123">
        <v>44419</v>
      </c>
      <c r="B1366" s="120" t="s">
        <v>242</v>
      </c>
      <c r="C1366" s="120" t="s">
        <v>152</v>
      </c>
      <c r="D1366" s="120" t="s">
        <v>163</v>
      </c>
      <c r="E1366" s="120" t="s">
        <v>167</v>
      </c>
      <c r="F1366" s="102">
        <v>38</v>
      </c>
      <c r="M1366" s="102">
        <v>6.78</v>
      </c>
      <c r="N1366" s="102">
        <v>11.1</v>
      </c>
    </row>
    <row r="1367" spans="1:14">
      <c r="A1367" s="123">
        <v>44419</v>
      </c>
      <c r="B1367" s="120" t="s">
        <v>243</v>
      </c>
      <c r="C1367" s="120" t="s">
        <v>152</v>
      </c>
      <c r="D1367" s="120" t="s">
        <v>163</v>
      </c>
      <c r="E1367" s="120" t="s">
        <v>167</v>
      </c>
      <c r="F1367" s="102">
        <v>38</v>
      </c>
      <c r="M1367" s="102">
        <v>6.78</v>
      </c>
      <c r="N1367" s="102">
        <v>11.1</v>
      </c>
    </row>
    <row r="1368" spans="1:14">
      <c r="A1368" s="123">
        <v>44419</v>
      </c>
      <c r="B1368" s="105" t="s">
        <v>244</v>
      </c>
      <c r="C1368" s="120" t="s">
        <v>153</v>
      </c>
      <c r="D1368" s="120" t="s">
        <v>163</v>
      </c>
      <c r="E1368" s="120" t="s">
        <v>167</v>
      </c>
      <c r="F1368" s="102">
        <v>38</v>
      </c>
      <c r="M1368" s="102">
        <v>6.78</v>
      </c>
      <c r="N1368" s="102">
        <v>11.1</v>
      </c>
    </row>
    <row r="1369" spans="1:14">
      <c r="A1369" s="123">
        <v>44419</v>
      </c>
      <c r="B1369" s="105" t="s">
        <v>245</v>
      </c>
      <c r="C1369" s="120" t="s">
        <v>153</v>
      </c>
      <c r="D1369" s="120" t="s">
        <v>163</v>
      </c>
      <c r="E1369" s="120" t="s">
        <v>167</v>
      </c>
      <c r="F1369" s="102">
        <v>38</v>
      </c>
      <c r="M1369" s="102">
        <v>6.78</v>
      </c>
      <c r="N1369" s="102">
        <v>11.1</v>
      </c>
    </row>
    <row r="1370" spans="1:14">
      <c r="A1370" s="123">
        <v>44419</v>
      </c>
      <c r="B1370" s="120" t="s">
        <v>197</v>
      </c>
      <c r="C1370" s="120" t="s">
        <v>152</v>
      </c>
      <c r="D1370" s="120" t="s">
        <v>161</v>
      </c>
      <c r="E1370" s="120" t="s">
        <v>166</v>
      </c>
      <c r="F1370" s="102">
        <v>38</v>
      </c>
      <c r="M1370" s="102">
        <v>6.94</v>
      </c>
      <c r="N1370" s="102">
        <v>4.7</v>
      </c>
    </row>
    <row r="1371" spans="1:14">
      <c r="A1371" s="123">
        <v>44419</v>
      </c>
      <c r="B1371" s="120" t="s">
        <v>198</v>
      </c>
      <c r="C1371" s="120" t="s">
        <v>152</v>
      </c>
      <c r="D1371" s="120" t="s">
        <v>161</v>
      </c>
      <c r="E1371" s="120" t="s">
        <v>166</v>
      </c>
      <c r="F1371" s="102">
        <v>38</v>
      </c>
      <c r="M1371" s="102">
        <v>6.94</v>
      </c>
      <c r="N1371" s="102">
        <v>4.7</v>
      </c>
    </row>
    <row r="1372" spans="1:14">
      <c r="A1372" s="123">
        <v>44419</v>
      </c>
      <c r="B1372" s="120" t="s">
        <v>199</v>
      </c>
      <c r="C1372" s="120" t="s">
        <v>153</v>
      </c>
      <c r="D1372" s="120" t="s">
        <v>161</v>
      </c>
      <c r="E1372" s="120" t="s">
        <v>166</v>
      </c>
      <c r="F1372" s="102">
        <v>38</v>
      </c>
      <c r="M1372" s="102">
        <v>6.94</v>
      </c>
      <c r="N1372" s="102">
        <v>4.7</v>
      </c>
    </row>
    <row r="1373" spans="1:14">
      <c r="A1373" s="123">
        <v>44419</v>
      </c>
      <c r="B1373" s="120" t="s">
        <v>200</v>
      </c>
      <c r="C1373" s="120" t="s">
        <v>153</v>
      </c>
      <c r="D1373" s="120" t="s">
        <v>161</v>
      </c>
      <c r="E1373" s="120" t="s">
        <v>166</v>
      </c>
      <c r="F1373" s="102">
        <v>38</v>
      </c>
      <c r="M1373" s="102">
        <v>6.94</v>
      </c>
      <c r="N1373" s="102">
        <v>4.7</v>
      </c>
    </row>
    <row r="1374" spans="1:14">
      <c r="A1374" s="123">
        <v>44419</v>
      </c>
      <c r="B1374" s="120" t="s">
        <v>201</v>
      </c>
      <c r="C1374" s="120" t="s">
        <v>153</v>
      </c>
      <c r="D1374" s="120" t="s">
        <v>161</v>
      </c>
      <c r="E1374" s="120" t="s">
        <v>166</v>
      </c>
      <c r="F1374" s="102">
        <v>38</v>
      </c>
      <c r="M1374" s="102">
        <v>6.94</v>
      </c>
      <c r="N1374" s="102">
        <v>4.7</v>
      </c>
    </row>
    <row r="1375" spans="1:14">
      <c r="A1375" s="123">
        <v>44419</v>
      </c>
      <c r="B1375" s="120" t="s">
        <v>202</v>
      </c>
      <c r="C1375" s="120" t="s">
        <v>153</v>
      </c>
      <c r="D1375" s="120" t="s">
        <v>161</v>
      </c>
      <c r="E1375" s="120" t="s">
        <v>166</v>
      </c>
      <c r="F1375" s="102">
        <v>38</v>
      </c>
      <c r="M1375" s="102">
        <v>6.94</v>
      </c>
      <c r="N1375" s="102">
        <v>4.7</v>
      </c>
    </row>
    <row r="1376" spans="1:14">
      <c r="A1376" s="123">
        <v>44419</v>
      </c>
      <c r="B1376" s="120" t="s">
        <v>203</v>
      </c>
      <c r="C1376" s="120" t="s">
        <v>152</v>
      </c>
      <c r="D1376" s="120" t="s">
        <v>161</v>
      </c>
      <c r="E1376" s="120" t="s">
        <v>166</v>
      </c>
      <c r="F1376" s="102">
        <v>38</v>
      </c>
      <c r="M1376" s="102">
        <v>6.94</v>
      </c>
      <c r="N1376" s="102">
        <v>4.7</v>
      </c>
    </row>
    <row r="1377" spans="1:14">
      <c r="A1377" s="123">
        <v>44419</v>
      </c>
      <c r="B1377" s="120" t="s">
        <v>204</v>
      </c>
      <c r="C1377" s="120" t="s">
        <v>152</v>
      </c>
      <c r="D1377" s="120" t="s">
        <v>161</v>
      </c>
      <c r="E1377" s="120" t="s">
        <v>166</v>
      </c>
      <c r="F1377" s="102">
        <v>38</v>
      </c>
      <c r="M1377" s="102">
        <v>6.94</v>
      </c>
      <c r="N1377" s="102">
        <v>4.7</v>
      </c>
    </row>
    <row r="1378" spans="1:14">
      <c r="A1378" s="123">
        <v>44419</v>
      </c>
      <c r="B1378" s="105" t="s">
        <v>205</v>
      </c>
      <c r="C1378" s="120" t="s">
        <v>153</v>
      </c>
      <c r="D1378" s="120" t="s">
        <v>162</v>
      </c>
      <c r="E1378" s="120" t="s">
        <v>167</v>
      </c>
      <c r="F1378" s="102">
        <v>38</v>
      </c>
      <c r="M1378" s="102">
        <v>6.75</v>
      </c>
      <c r="N1378" s="102">
        <v>10</v>
      </c>
    </row>
    <row r="1379" spans="1:14">
      <c r="A1379" s="123">
        <v>44419</v>
      </c>
      <c r="B1379" s="105" t="s">
        <v>206</v>
      </c>
      <c r="C1379" s="120" t="s">
        <v>153</v>
      </c>
      <c r="D1379" s="120" t="s">
        <v>162</v>
      </c>
      <c r="E1379" s="120" t="s">
        <v>167</v>
      </c>
      <c r="F1379" s="102">
        <v>38</v>
      </c>
      <c r="M1379" s="102">
        <v>6.75</v>
      </c>
      <c r="N1379" s="102">
        <v>10</v>
      </c>
    </row>
    <row r="1380" spans="1:14">
      <c r="A1380" s="123">
        <v>44419</v>
      </c>
      <c r="B1380" s="120" t="s">
        <v>207</v>
      </c>
      <c r="C1380" s="120" t="s">
        <v>152</v>
      </c>
      <c r="D1380" s="120" t="s">
        <v>162</v>
      </c>
      <c r="E1380" s="120" t="s">
        <v>167</v>
      </c>
      <c r="F1380" s="102">
        <v>38</v>
      </c>
      <c r="M1380" s="102">
        <v>6.75</v>
      </c>
      <c r="N1380" s="102">
        <v>10</v>
      </c>
    </row>
    <row r="1381" spans="1:14">
      <c r="A1381" s="123">
        <v>44419</v>
      </c>
      <c r="B1381" s="120" t="s">
        <v>208</v>
      </c>
      <c r="C1381" s="120" t="s">
        <v>152</v>
      </c>
      <c r="D1381" s="120" t="s">
        <v>162</v>
      </c>
      <c r="E1381" s="120" t="s">
        <v>167</v>
      </c>
      <c r="F1381" s="102">
        <v>38</v>
      </c>
      <c r="M1381" s="102">
        <v>6.75</v>
      </c>
      <c r="N1381" s="102">
        <v>10</v>
      </c>
    </row>
    <row r="1382" spans="1:14">
      <c r="A1382" s="123">
        <v>44419</v>
      </c>
      <c r="B1382" s="120" t="s">
        <v>209</v>
      </c>
      <c r="C1382" s="120" t="s">
        <v>152</v>
      </c>
      <c r="D1382" s="120" t="s">
        <v>162</v>
      </c>
      <c r="E1382" s="120" t="s">
        <v>167</v>
      </c>
      <c r="F1382" s="102">
        <v>38</v>
      </c>
      <c r="M1382" s="102">
        <v>6.8</v>
      </c>
      <c r="N1382" s="102">
        <v>9</v>
      </c>
    </row>
    <row r="1383" spans="1:14">
      <c r="A1383" s="123">
        <v>44419</v>
      </c>
      <c r="B1383" s="120" t="s">
        <v>210</v>
      </c>
      <c r="C1383" s="120" t="s">
        <v>152</v>
      </c>
      <c r="D1383" s="120" t="s">
        <v>162</v>
      </c>
      <c r="E1383" s="120" t="s">
        <v>167</v>
      </c>
      <c r="F1383" s="102">
        <v>38</v>
      </c>
      <c r="M1383" s="102">
        <v>6.8</v>
      </c>
      <c r="N1383" s="102">
        <v>9</v>
      </c>
    </row>
    <row r="1384" spans="1:14">
      <c r="A1384" s="123">
        <v>44419</v>
      </c>
      <c r="B1384" s="105" t="s">
        <v>211</v>
      </c>
      <c r="C1384" s="120" t="s">
        <v>153</v>
      </c>
      <c r="D1384" s="120" t="s">
        <v>162</v>
      </c>
      <c r="E1384" s="120" t="s">
        <v>167</v>
      </c>
      <c r="F1384" s="102">
        <v>38</v>
      </c>
      <c r="M1384" s="102">
        <v>6.8</v>
      </c>
      <c r="N1384" s="102">
        <v>9</v>
      </c>
    </row>
    <row r="1385" spans="1:14">
      <c r="A1385" s="123">
        <v>44419</v>
      </c>
      <c r="B1385" s="105" t="s">
        <v>212</v>
      </c>
      <c r="C1385" s="120" t="s">
        <v>153</v>
      </c>
      <c r="D1385" s="120" t="s">
        <v>162</v>
      </c>
      <c r="E1385" s="120" t="s">
        <v>167</v>
      </c>
      <c r="F1385" s="102">
        <v>38</v>
      </c>
      <c r="M1385" s="102">
        <v>6.8</v>
      </c>
      <c r="N1385" s="102">
        <v>9</v>
      </c>
    </row>
    <row r="1386" spans="1:14">
      <c r="A1386" s="123">
        <v>44419</v>
      </c>
      <c r="B1386" s="120" t="s">
        <v>213</v>
      </c>
      <c r="C1386" s="120" t="s">
        <v>152</v>
      </c>
      <c r="D1386" s="120" t="s">
        <v>163</v>
      </c>
      <c r="E1386" s="120" t="s">
        <v>166</v>
      </c>
      <c r="F1386" s="102">
        <v>38</v>
      </c>
      <c r="M1386" s="102">
        <v>6.98</v>
      </c>
      <c r="N1386" s="127">
        <v>9.8000000000000007</v>
      </c>
    </row>
    <row r="1387" spans="1:14">
      <c r="A1387" s="123">
        <v>44419</v>
      </c>
      <c r="B1387" s="120" t="s">
        <v>214</v>
      </c>
      <c r="C1387" s="120" t="s">
        <v>152</v>
      </c>
      <c r="D1387" s="120" t="s">
        <v>163</v>
      </c>
      <c r="E1387" s="120" t="s">
        <v>166</v>
      </c>
      <c r="F1387" s="102">
        <v>38</v>
      </c>
      <c r="M1387" s="102">
        <v>6.98</v>
      </c>
      <c r="N1387" s="127">
        <v>9.8000000000000007</v>
      </c>
    </row>
    <row r="1388" spans="1:14">
      <c r="A1388" s="123">
        <v>44419</v>
      </c>
      <c r="B1388" s="105" t="s">
        <v>215</v>
      </c>
      <c r="C1388" s="120" t="s">
        <v>153</v>
      </c>
      <c r="D1388" s="120" t="s">
        <v>163</v>
      </c>
      <c r="E1388" s="120" t="s">
        <v>166</v>
      </c>
      <c r="F1388" s="102">
        <v>38</v>
      </c>
      <c r="M1388" s="102">
        <v>6.98</v>
      </c>
      <c r="N1388" s="127">
        <v>9.8000000000000007</v>
      </c>
    </row>
    <row r="1389" spans="1:14">
      <c r="A1389" s="123">
        <v>44419</v>
      </c>
      <c r="B1389" s="105" t="s">
        <v>216</v>
      </c>
      <c r="C1389" s="120" t="s">
        <v>153</v>
      </c>
      <c r="D1389" s="120" t="s">
        <v>163</v>
      </c>
      <c r="E1389" s="120" t="s">
        <v>166</v>
      </c>
      <c r="F1389" s="102">
        <v>38</v>
      </c>
      <c r="M1389" s="102">
        <v>6.98</v>
      </c>
      <c r="N1389" s="127">
        <v>9.8000000000000007</v>
      </c>
    </row>
    <row r="1390" spans="1:14">
      <c r="A1390" s="123">
        <v>44419</v>
      </c>
      <c r="B1390" s="105" t="s">
        <v>217</v>
      </c>
      <c r="C1390" s="120" t="s">
        <v>153</v>
      </c>
      <c r="D1390" s="120" t="s">
        <v>163</v>
      </c>
      <c r="E1390" s="120" t="s">
        <v>166</v>
      </c>
      <c r="F1390" s="102">
        <v>38</v>
      </c>
      <c r="M1390" s="102">
        <v>6.98</v>
      </c>
      <c r="N1390" s="127">
        <v>9.8000000000000007</v>
      </c>
    </row>
    <row r="1391" spans="1:14">
      <c r="A1391" s="123">
        <v>44419</v>
      </c>
      <c r="B1391" s="105" t="s">
        <v>218</v>
      </c>
      <c r="C1391" s="120" t="s">
        <v>153</v>
      </c>
      <c r="D1391" s="120" t="s">
        <v>163</v>
      </c>
      <c r="E1391" s="120" t="s">
        <v>166</v>
      </c>
      <c r="F1391" s="102">
        <v>38</v>
      </c>
      <c r="M1391" s="102">
        <v>6.98</v>
      </c>
      <c r="N1391" s="127">
        <v>9.8000000000000007</v>
      </c>
    </row>
    <row r="1392" spans="1:14">
      <c r="A1392" s="123">
        <v>44419</v>
      </c>
      <c r="B1392" s="120" t="s">
        <v>219</v>
      </c>
      <c r="C1392" s="120" t="s">
        <v>152</v>
      </c>
      <c r="D1392" s="120" t="s">
        <v>163</v>
      </c>
      <c r="E1392" s="120" t="s">
        <v>166</v>
      </c>
      <c r="F1392" s="102">
        <v>38</v>
      </c>
      <c r="M1392" s="102">
        <v>6.98</v>
      </c>
      <c r="N1392" s="127">
        <v>9.8000000000000007</v>
      </c>
    </row>
    <row r="1393" spans="1:14">
      <c r="A1393" s="123">
        <v>44419</v>
      </c>
      <c r="B1393" s="120" t="s">
        <v>220</v>
      </c>
      <c r="C1393" s="120" t="s">
        <v>152</v>
      </c>
      <c r="D1393" s="120" t="s">
        <v>163</v>
      </c>
      <c r="E1393" s="120" t="s">
        <v>166</v>
      </c>
      <c r="F1393" s="102">
        <v>38</v>
      </c>
      <c r="M1393" s="102">
        <v>6.98</v>
      </c>
      <c r="N1393" s="127">
        <v>9.8000000000000007</v>
      </c>
    </row>
    <row r="1394" spans="1:14">
      <c r="A1394" s="123">
        <v>44419</v>
      </c>
      <c r="B1394" s="120" t="s">
        <v>288</v>
      </c>
      <c r="C1394" s="120" t="s">
        <v>152</v>
      </c>
      <c r="D1394" s="120" t="s">
        <v>162</v>
      </c>
      <c r="E1394" s="120" t="s">
        <v>166</v>
      </c>
      <c r="F1394" s="102">
        <v>38</v>
      </c>
      <c r="M1394" s="102">
        <v>7.34</v>
      </c>
      <c r="N1394" s="102">
        <v>18</v>
      </c>
    </row>
    <row r="1395" spans="1:14">
      <c r="A1395" s="123">
        <v>44419</v>
      </c>
      <c r="B1395" s="120" t="s">
        <v>289</v>
      </c>
      <c r="C1395" s="120" t="s">
        <v>152</v>
      </c>
      <c r="D1395" s="120" t="s">
        <v>162</v>
      </c>
      <c r="E1395" s="120" t="s">
        <v>166</v>
      </c>
      <c r="F1395" s="102">
        <v>38</v>
      </c>
      <c r="M1395" s="102">
        <v>7.34</v>
      </c>
      <c r="N1395" s="102">
        <v>18</v>
      </c>
    </row>
    <row r="1396" spans="1:14">
      <c r="A1396" s="123">
        <v>44419</v>
      </c>
      <c r="B1396" s="105" t="s">
        <v>286</v>
      </c>
      <c r="C1396" s="120" t="s">
        <v>153</v>
      </c>
      <c r="D1396" s="120" t="s">
        <v>162</v>
      </c>
      <c r="E1396" s="120" t="s">
        <v>166</v>
      </c>
      <c r="F1396" s="102">
        <v>38</v>
      </c>
      <c r="M1396" s="102">
        <v>7.34</v>
      </c>
      <c r="N1396" s="102">
        <v>18</v>
      </c>
    </row>
    <row r="1397" spans="1:14">
      <c r="A1397" s="123">
        <v>44419</v>
      </c>
      <c r="B1397" s="105" t="s">
        <v>287</v>
      </c>
      <c r="C1397" s="120" t="s">
        <v>153</v>
      </c>
      <c r="D1397" s="120" t="s">
        <v>162</v>
      </c>
      <c r="E1397" s="120" t="s">
        <v>166</v>
      </c>
      <c r="F1397" s="102">
        <v>38</v>
      </c>
      <c r="M1397" s="102">
        <v>7.34</v>
      </c>
      <c r="N1397" s="102">
        <v>18</v>
      </c>
    </row>
    <row r="1398" spans="1:14">
      <c r="A1398" s="123">
        <v>44419</v>
      </c>
      <c r="B1398" s="105" t="s">
        <v>292</v>
      </c>
      <c r="C1398" s="120" t="s">
        <v>153</v>
      </c>
      <c r="D1398" s="120" t="s">
        <v>162</v>
      </c>
      <c r="E1398" s="120" t="s">
        <v>166</v>
      </c>
      <c r="F1398" s="102">
        <v>38</v>
      </c>
      <c r="M1398" s="102">
        <v>7.34</v>
      </c>
      <c r="N1398" s="102">
        <v>18</v>
      </c>
    </row>
    <row r="1399" spans="1:14">
      <c r="A1399" s="123">
        <v>44419</v>
      </c>
      <c r="B1399" s="105" t="s">
        <v>293</v>
      </c>
      <c r="C1399" s="120" t="s">
        <v>153</v>
      </c>
      <c r="D1399" s="120" t="s">
        <v>162</v>
      </c>
      <c r="E1399" s="120" t="s">
        <v>166</v>
      </c>
      <c r="F1399" s="102">
        <v>38</v>
      </c>
      <c r="M1399" s="102">
        <v>7.34</v>
      </c>
      <c r="N1399" s="102">
        <v>18</v>
      </c>
    </row>
    <row r="1400" spans="1:14">
      <c r="A1400" s="123">
        <v>44419</v>
      </c>
      <c r="B1400" s="120" t="s">
        <v>290</v>
      </c>
      <c r="C1400" s="120" t="s">
        <v>152</v>
      </c>
      <c r="D1400" s="120" t="s">
        <v>162</v>
      </c>
      <c r="E1400" s="120" t="s">
        <v>166</v>
      </c>
      <c r="F1400" s="102">
        <v>38</v>
      </c>
      <c r="M1400" s="102">
        <v>7.34</v>
      </c>
      <c r="N1400" s="102">
        <v>18</v>
      </c>
    </row>
    <row r="1401" spans="1:14">
      <c r="A1401" s="123">
        <v>44419</v>
      </c>
      <c r="B1401" s="120" t="s">
        <v>291</v>
      </c>
      <c r="C1401" s="120" t="s">
        <v>152</v>
      </c>
      <c r="D1401" s="120" t="s">
        <v>162</v>
      </c>
      <c r="E1401" s="120" t="s">
        <v>166</v>
      </c>
      <c r="F1401" s="102">
        <v>38</v>
      </c>
      <c r="M1401" s="102">
        <v>7.34</v>
      </c>
      <c r="N1401" s="102">
        <v>18</v>
      </c>
    </row>
    <row r="1402" spans="1:14">
      <c r="A1402" s="123">
        <v>44419</v>
      </c>
      <c r="B1402" s="120" t="s">
        <v>280</v>
      </c>
      <c r="C1402" s="120" t="s">
        <v>153</v>
      </c>
      <c r="D1402" s="120" t="s">
        <v>161</v>
      </c>
      <c r="E1402" s="120" t="s">
        <v>167</v>
      </c>
      <c r="F1402" s="102">
        <v>38</v>
      </c>
      <c r="M1402" s="102">
        <v>6.94</v>
      </c>
      <c r="N1402" s="102">
        <v>9.6</v>
      </c>
    </row>
    <row r="1403" spans="1:14">
      <c r="A1403" s="123">
        <v>44419</v>
      </c>
      <c r="B1403" s="120" t="s">
        <v>281</v>
      </c>
      <c r="C1403" s="120" t="s">
        <v>153</v>
      </c>
      <c r="D1403" s="120" t="s">
        <v>161</v>
      </c>
      <c r="E1403" s="120" t="s">
        <v>167</v>
      </c>
      <c r="F1403" s="102">
        <v>38</v>
      </c>
      <c r="M1403" s="102">
        <v>6.94</v>
      </c>
      <c r="N1403" s="102">
        <v>9.6</v>
      </c>
    </row>
    <row r="1404" spans="1:14">
      <c r="A1404" s="123">
        <v>44419</v>
      </c>
      <c r="B1404" s="120" t="s">
        <v>278</v>
      </c>
      <c r="C1404" s="120" t="s">
        <v>152</v>
      </c>
      <c r="D1404" s="120" t="s">
        <v>161</v>
      </c>
      <c r="E1404" s="120" t="s">
        <v>167</v>
      </c>
      <c r="F1404" s="102">
        <v>38</v>
      </c>
      <c r="M1404" s="102">
        <v>6.94</v>
      </c>
      <c r="N1404" s="102">
        <v>9.6</v>
      </c>
    </row>
    <row r="1405" spans="1:14">
      <c r="A1405" s="123">
        <v>44419</v>
      </c>
      <c r="B1405" s="120" t="s">
        <v>279</v>
      </c>
      <c r="C1405" s="120" t="s">
        <v>152</v>
      </c>
      <c r="D1405" s="120" t="s">
        <v>161</v>
      </c>
      <c r="E1405" s="120" t="s">
        <v>167</v>
      </c>
      <c r="F1405" s="102">
        <v>38</v>
      </c>
      <c r="M1405" s="102">
        <v>6.94</v>
      </c>
      <c r="N1405" s="102">
        <v>9.6</v>
      </c>
    </row>
    <row r="1406" spans="1:14">
      <c r="A1406" s="123">
        <v>44419</v>
      </c>
      <c r="B1406" s="120" t="s">
        <v>284</v>
      </c>
      <c r="C1406" s="120" t="s">
        <v>152</v>
      </c>
      <c r="D1406" s="120" t="s">
        <v>161</v>
      </c>
      <c r="E1406" s="120" t="s">
        <v>167</v>
      </c>
      <c r="F1406" s="102">
        <v>38</v>
      </c>
      <c r="M1406" s="102">
        <v>7.28</v>
      </c>
      <c r="N1406" s="102">
        <v>13.5</v>
      </c>
    </row>
    <row r="1407" spans="1:14">
      <c r="A1407" s="123">
        <v>44419</v>
      </c>
      <c r="B1407" s="120" t="s">
        <v>285</v>
      </c>
      <c r="C1407" s="120" t="s">
        <v>152</v>
      </c>
      <c r="D1407" s="120" t="s">
        <v>161</v>
      </c>
      <c r="E1407" s="120" t="s">
        <v>167</v>
      </c>
      <c r="F1407" s="102">
        <v>38</v>
      </c>
      <c r="M1407" s="102">
        <v>7.28</v>
      </c>
      <c r="N1407" s="102">
        <v>13.5</v>
      </c>
    </row>
    <row r="1408" spans="1:14">
      <c r="A1408" s="123">
        <v>44419</v>
      </c>
      <c r="B1408" s="120" t="s">
        <v>282</v>
      </c>
      <c r="C1408" s="120" t="s">
        <v>153</v>
      </c>
      <c r="D1408" s="120" t="s">
        <v>161</v>
      </c>
      <c r="E1408" s="120" t="s">
        <v>167</v>
      </c>
      <c r="F1408" s="102">
        <v>38</v>
      </c>
      <c r="M1408" s="102">
        <v>7.28</v>
      </c>
      <c r="N1408" s="102">
        <v>13.5</v>
      </c>
    </row>
    <row r="1409" spans="1:14">
      <c r="A1409" s="123">
        <v>44419</v>
      </c>
      <c r="B1409" s="120" t="s">
        <v>283</v>
      </c>
      <c r="C1409" s="120" t="s">
        <v>153</v>
      </c>
      <c r="D1409" s="120" t="s">
        <v>161</v>
      </c>
      <c r="E1409" s="120" t="s">
        <v>167</v>
      </c>
      <c r="F1409" s="102">
        <v>38</v>
      </c>
      <c r="M1409" s="102">
        <v>7.28</v>
      </c>
      <c r="N1409" s="102">
        <v>13.5</v>
      </c>
    </row>
    <row r="1410" spans="1:14">
      <c r="A1410" s="123">
        <v>44419</v>
      </c>
      <c r="B1410" s="120" t="s">
        <v>272</v>
      </c>
      <c r="C1410" s="120" t="s">
        <v>152</v>
      </c>
      <c r="D1410" s="120" t="s">
        <v>163</v>
      </c>
      <c r="E1410" s="120" t="s">
        <v>166</v>
      </c>
      <c r="F1410" s="102">
        <v>38</v>
      </c>
      <c r="M1410" s="102">
        <v>7.05</v>
      </c>
      <c r="N1410" s="102">
        <v>20</v>
      </c>
    </row>
    <row r="1411" spans="1:14">
      <c r="A1411" s="123">
        <v>44419</v>
      </c>
      <c r="B1411" s="120" t="s">
        <v>273</v>
      </c>
      <c r="C1411" s="120" t="s">
        <v>152</v>
      </c>
      <c r="D1411" s="120" t="s">
        <v>163</v>
      </c>
      <c r="E1411" s="120" t="s">
        <v>166</v>
      </c>
      <c r="F1411" s="102">
        <v>38</v>
      </c>
      <c r="M1411" s="102">
        <v>7.05</v>
      </c>
      <c r="N1411" s="102">
        <v>20</v>
      </c>
    </row>
    <row r="1412" spans="1:14">
      <c r="A1412" s="123">
        <v>44419</v>
      </c>
      <c r="B1412" s="105" t="s">
        <v>270</v>
      </c>
      <c r="C1412" s="120" t="s">
        <v>153</v>
      </c>
      <c r="D1412" s="120" t="s">
        <v>163</v>
      </c>
      <c r="E1412" s="120" t="s">
        <v>166</v>
      </c>
      <c r="F1412" s="102">
        <v>38</v>
      </c>
      <c r="M1412" s="102">
        <v>7.05</v>
      </c>
      <c r="N1412" s="102">
        <v>20</v>
      </c>
    </row>
    <row r="1413" spans="1:14">
      <c r="A1413" s="123">
        <v>44419</v>
      </c>
      <c r="B1413" s="105" t="s">
        <v>271</v>
      </c>
      <c r="C1413" s="120" t="s">
        <v>153</v>
      </c>
      <c r="D1413" s="120" t="s">
        <v>163</v>
      </c>
      <c r="E1413" s="120" t="s">
        <v>166</v>
      </c>
      <c r="F1413" s="102">
        <v>38</v>
      </c>
      <c r="M1413" s="102">
        <v>7.05</v>
      </c>
      <c r="N1413" s="102">
        <v>20</v>
      </c>
    </row>
    <row r="1414" spans="1:14">
      <c r="A1414" s="123">
        <v>44419</v>
      </c>
      <c r="B1414" s="105" t="s">
        <v>276</v>
      </c>
      <c r="C1414" s="120" t="s">
        <v>153</v>
      </c>
      <c r="D1414" s="120" t="s">
        <v>163</v>
      </c>
      <c r="E1414" s="120" t="s">
        <v>166</v>
      </c>
      <c r="F1414" s="102">
        <v>38</v>
      </c>
      <c r="M1414" s="102">
        <v>7.05</v>
      </c>
      <c r="N1414" s="102">
        <v>20</v>
      </c>
    </row>
    <row r="1415" spans="1:14">
      <c r="A1415" s="123">
        <v>44419</v>
      </c>
      <c r="B1415" s="105" t="s">
        <v>277</v>
      </c>
      <c r="C1415" s="120" t="s">
        <v>153</v>
      </c>
      <c r="D1415" s="120" t="s">
        <v>163</v>
      </c>
      <c r="E1415" s="120" t="s">
        <v>166</v>
      </c>
      <c r="F1415" s="102">
        <v>38</v>
      </c>
      <c r="M1415" s="102">
        <v>7.05</v>
      </c>
      <c r="N1415" s="102">
        <v>20</v>
      </c>
    </row>
    <row r="1416" spans="1:14">
      <c r="A1416" s="123">
        <v>44419</v>
      </c>
      <c r="B1416" s="120" t="s">
        <v>274</v>
      </c>
      <c r="C1416" s="120" t="s">
        <v>152</v>
      </c>
      <c r="D1416" s="120" t="s">
        <v>163</v>
      </c>
      <c r="E1416" s="120" t="s">
        <v>166</v>
      </c>
      <c r="F1416" s="102">
        <v>38</v>
      </c>
      <c r="M1416" s="102">
        <v>7.05</v>
      </c>
      <c r="N1416" s="102">
        <v>20</v>
      </c>
    </row>
    <row r="1417" spans="1:14">
      <c r="A1417" s="123">
        <v>44419</v>
      </c>
      <c r="B1417" s="120" t="s">
        <v>275</v>
      </c>
      <c r="C1417" s="120" t="s">
        <v>152</v>
      </c>
      <c r="D1417" s="120" t="s">
        <v>163</v>
      </c>
      <c r="E1417" s="120" t="s">
        <v>166</v>
      </c>
      <c r="F1417" s="102">
        <v>38</v>
      </c>
      <c r="M1417" s="102">
        <v>7.05</v>
      </c>
      <c r="N1417" s="102">
        <v>20</v>
      </c>
    </row>
    <row r="1418" spans="1:14">
      <c r="A1418" s="123">
        <v>44419</v>
      </c>
      <c r="B1418" s="105" t="s">
        <v>264</v>
      </c>
      <c r="C1418" s="120" t="s">
        <v>153</v>
      </c>
      <c r="D1418" s="120" t="s">
        <v>162</v>
      </c>
      <c r="E1418" s="120" t="s">
        <v>167</v>
      </c>
      <c r="F1418" s="102">
        <v>38</v>
      </c>
      <c r="M1418" s="102">
        <v>7.04</v>
      </c>
      <c r="N1418" s="102">
        <v>7.7</v>
      </c>
    </row>
    <row r="1419" spans="1:14">
      <c r="A1419" s="123">
        <v>44419</v>
      </c>
      <c r="B1419" s="105" t="s">
        <v>265</v>
      </c>
      <c r="C1419" s="120" t="s">
        <v>153</v>
      </c>
      <c r="D1419" s="120" t="s">
        <v>162</v>
      </c>
      <c r="E1419" s="120" t="s">
        <v>167</v>
      </c>
      <c r="F1419" s="102">
        <v>38</v>
      </c>
      <c r="M1419" s="102">
        <v>7.04</v>
      </c>
      <c r="N1419" s="102">
        <v>7.7</v>
      </c>
    </row>
    <row r="1420" spans="1:14">
      <c r="A1420" s="123">
        <v>44419</v>
      </c>
      <c r="B1420" s="120" t="s">
        <v>262</v>
      </c>
      <c r="C1420" s="120" t="s">
        <v>152</v>
      </c>
      <c r="D1420" s="120" t="s">
        <v>162</v>
      </c>
      <c r="E1420" s="120" t="s">
        <v>167</v>
      </c>
      <c r="F1420" s="102">
        <v>38</v>
      </c>
      <c r="M1420" s="102">
        <v>7.04</v>
      </c>
      <c r="N1420" s="102">
        <v>7.7</v>
      </c>
    </row>
    <row r="1421" spans="1:14">
      <c r="A1421" s="123">
        <v>44419</v>
      </c>
      <c r="B1421" s="120" t="s">
        <v>263</v>
      </c>
      <c r="C1421" s="120" t="s">
        <v>152</v>
      </c>
      <c r="D1421" s="120" t="s">
        <v>162</v>
      </c>
      <c r="E1421" s="120" t="s">
        <v>167</v>
      </c>
      <c r="F1421" s="102">
        <v>38</v>
      </c>
      <c r="M1421" s="102">
        <v>7.04</v>
      </c>
      <c r="N1421" s="102">
        <v>7.7</v>
      </c>
    </row>
    <row r="1422" spans="1:14">
      <c r="A1422" s="123">
        <v>44419</v>
      </c>
      <c r="B1422" s="120" t="s">
        <v>268</v>
      </c>
      <c r="C1422" s="120" t="s">
        <v>152</v>
      </c>
      <c r="D1422" s="120" t="s">
        <v>162</v>
      </c>
      <c r="E1422" s="120" t="s">
        <v>167</v>
      </c>
      <c r="F1422" s="102">
        <v>38</v>
      </c>
      <c r="M1422" s="102">
        <v>6.99</v>
      </c>
      <c r="N1422" s="102">
        <v>12.8</v>
      </c>
    </row>
    <row r="1423" spans="1:14">
      <c r="A1423" s="123">
        <v>44419</v>
      </c>
      <c r="B1423" s="120" t="s">
        <v>269</v>
      </c>
      <c r="C1423" s="120" t="s">
        <v>152</v>
      </c>
      <c r="D1423" s="120" t="s">
        <v>162</v>
      </c>
      <c r="E1423" s="120" t="s">
        <v>167</v>
      </c>
      <c r="F1423" s="102">
        <v>38</v>
      </c>
      <c r="M1423" s="102">
        <v>6.99</v>
      </c>
      <c r="N1423" s="102">
        <v>12.8</v>
      </c>
    </row>
    <row r="1424" spans="1:14">
      <c r="A1424" s="123">
        <v>44419</v>
      </c>
      <c r="B1424" s="105" t="s">
        <v>266</v>
      </c>
      <c r="C1424" s="120" t="s">
        <v>153</v>
      </c>
      <c r="D1424" s="120" t="s">
        <v>162</v>
      </c>
      <c r="E1424" s="120" t="s">
        <v>167</v>
      </c>
      <c r="F1424" s="102">
        <v>38</v>
      </c>
      <c r="M1424" s="102">
        <v>6.99</v>
      </c>
      <c r="N1424" s="102">
        <v>12.8</v>
      </c>
    </row>
    <row r="1425" spans="1:14">
      <c r="A1425" s="123">
        <v>44419</v>
      </c>
      <c r="B1425" s="105" t="s">
        <v>267</v>
      </c>
      <c r="C1425" s="120" t="s">
        <v>153</v>
      </c>
      <c r="D1425" s="120" t="s">
        <v>162</v>
      </c>
      <c r="E1425" s="120" t="s">
        <v>167</v>
      </c>
      <c r="F1425" s="102">
        <v>38</v>
      </c>
      <c r="M1425" s="102">
        <v>6.99</v>
      </c>
      <c r="N1425" s="102">
        <v>12.8</v>
      </c>
    </row>
    <row r="1426" spans="1:14">
      <c r="A1426" s="123">
        <v>44419</v>
      </c>
      <c r="B1426" s="120" t="s">
        <v>256</v>
      </c>
      <c r="C1426" s="120" t="s">
        <v>152</v>
      </c>
      <c r="D1426" s="120" t="s">
        <v>161</v>
      </c>
      <c r="E1426" s="120" t="s">
        <v>166</v>
      </c>
      <c r="F1426" s="102">
        <v>38</v>
      </c>
      <c r="M1426" s="102">
        <v>7.32</v>
      </c>
      <c r="N1426" s="102">
        <v>12.4</v>
      </c>
    </row>
    <row r="1427" spans="1:14">
      <c r="A1427" s="123">
        <v>44419</v>
      </c>
      <c r="B1427" s="120" t="s">
        <v>257</v>
      </c>
      <c r="C1427" s="120" t="s">
        <v>152</v>
      </c>
      <c r="D1427" s="120" t="s">
        <v>161</v>
      </c>
      <c r="E1427" s="120" t="s">
        <v>166</v>
      </c>
      <c r="F1427" s="102">
        <v>38</v>
      </c>
      <c r="M1427" s="102">
        <v>7.32</v>
      </c>
      <c r="N1427" s="102">
        <v>12.4</v>
      </c>
    </row>
    <row r="1428" spans="1:14">
      <c r="A1428" s="123">
        <v>44419</v>
      </c>
      <c r="B1428" s="120" t="s">
        <v>254</v>
      </c>
      <c r="C1428" s="120" t="s">
        <v>153</v>
      </c>
      <c r="D1428" s="120" t="s">
        <v>161</v>
      </c>
      <c r="E1428" s="120" t="s">
        <v>166</v>
      </c>
      <c r="F1428" s="102">
        <v>38</v>
      </c>
      <c r="M1428" s="102">
        <v>7.32</v>
      </c>
      <c r="N1428" s="102">
        <v>12.4</v>
      </c>
    </row>
    <row r="1429" spans="1:14">
      <c r="A1429" s="123">
        <v>44419</v>
      </c>
      <c r="B1429" s="120" t="s">
        <v>255</v>
      </c>
      <c r="C1429" s="120" t="s">
        <v>153</v>
      </c>
      <c r="D1429" s="120" t="s">
        <v>161</v>
      </c>
      <c r="E1429" s="120" t="s">
        <v>166</v>
      </c>
      <c r="F1429" s="102">
        <v>38</v>
      </c>
      <c r="M1429" s="102">
        <v>7.32</v>
      </c>
      <c r="N1429" s="102">
        <v>12.4</v>
      </c>
    </row>
    <row r="1430" spans="1:14">
      <c r="A1430" s="123">
        <v>44419</v>
      </c>
      <c r="B1430" s="120" t="s">
        <v>260</v>
      </c>
      <c r="C1430" s="120" t="s">
        <v>153</v>
      </c>
      <c r="D1430" s="120" t="s">
        <v>161</v>
      </c>
      <c r="E1430" s="120" t="s">
        <v>166</v>
      </c>
      <c r="F1430" s="102">
        <v>38</v>
      </c>
      <c r="M1430" s="102">
        <v>7.32</v>
      </c>
      <c r="N1430" s="102">
        <v>12.4</v>
      </c>
    </row>
    <row r="1431" spans="1:14">
      <c r="A1431" s="123">
        <v>44419</v>
      </c>
      <c r="B1431" s="120" t="s">
        <v>261</v>
      </c>
      <c r="C1431" s="120" t="s">
        <v>153</v>
      </c>
      <c r="D1431" s="120" t="s">
        <v>161</v>
      </c>
      <c r="E1431" s="120" t="s">
        <v>166</v>
      </c>
      <c r="F1431" s="102">
        <v>38</v>
      </c>
      <c r="M1431" s="102">
        <v>7.32</v>
      </c>
      <c r="N1431" s="102">
        <v>12.4</v>
      </c>
    </row>
    <row r="1432" spans="1:14">
      <c r="A1432" s="123">
        <v>44419</v>
      </c>
      <c r="B1432" s="120" t="s">
        <v>258</v>
      </c>
      <c r="C1432" s="120" t="s">
        <v>152</v>
      </c>
      <c r="D1432" s="120" t="s">
        <v>161</v>
      </c>
      <c r="E1432" s="120" t="s">
        <v>166</v>
      </c>
      <c r="F1432" s="102">
        <v>38</v>
      </c>
      <c r="M1432" s="102">
        <v>7.32</v>
      </c>
      <c r="N1432" s="102">
        <v>12.4</v>
      </c>
    </row>
    <row r="1433" spans="1:14">
      <c r="A1433" s="123">
        <v>44419</v>
      </c>
      <c r="B1433" s="120" t="s">
        <v>259</v>
      </c>
      <c r="C1433" s="120" t="s">
        <v>152</v>
      </c>
      <c r="D1433" s="120" t="s">
        <v>161</v>
      </c>
      <c r="E1433" s="120" t="s">
        <v>166</v>
      </c>
      <c r="F1433" s="102">
        <v>38</v>
      </c>
      <c r="M1433" s="102">
        <v>7.32</v>
      </c>
      <c r="N1433" s="102">
        <v>12.4</v>
      </c>
    </row>
    <row r="1434" spans="1:14">
      <c r="A1434" s="123">
        <v>44419</v>
      </c>
      <c r="B1434" s="105" t="s">
        <v>248</v>
      </c>
      <c r="C1434" s="120" t="s">
        <v>153</v>
      </c>
      <c r="D1434" s="120" t="s">
        <v>163</v>
      </c>
      <c r="E1434" s="120" t="s">
        <v>167</v>
      </c>
      <c r="F1434" s="102">
        <v>38</v>
      </c>
      <c r="M1434" s="102">
        <v>6.96</v>
      </c>
      <c r="N1434" s="102">
        <v>8.1</v>
      </c>
    </row>
    <row r="1435" spans="1:14">
      <c r="A1435" s="123">
        <v>44419</v>
      </c>
      <c r="B1435" s="105" t="s">
        <v>249</v>
      </c>
      <c r="C1435" s="120" t="s">
        <v>153</v>
      </c>
      <c r="D1435" s="120" t="s">
        <v>163</v>
      </c>
      <c r="E1435" s="120" t="s">
        <v>167</v>
      </c>
      <c r="F1435" s="102">
        <v>38</v>
      </c>
      <c r="M1435" s="102">
        <v>6.96</v>
      </c>
      <c r="N1435" s="102">
        <v>8.1</v>
      </c>
    </row>
    <row r="1436" spans="1:14">
      <c r="A1436" s="123">
        <v>44419</v>
      </c>
      <c r="B1436" s="120" t="s">
        <v>246</v>
      </c>
      <c r="C1436" s="120" t="s">
        <v>152</v>
      </c>
      <c r="D1436" s="120" t="s">
        <v>163</v>
      </c>
      <c r="E1436" s="120" t="s">
        <v>167</v>
      </c>
      <c r="F1436" s="102">
        <v>38</v>
      </c>
      <c r="M1436" s="102">
        <v>6.96</v>
      </c>
      <c r="N1436" s="102">
        <v>8.1</v>
      </c>
    </row>
    <row r="1437" spans="1:14">
      <c r="A1437" s="123">
        <v>44419</v>
      </c>
      <c r="B1437" s="120" t="s">
        <v>247</v>
      </c>
      <c r="C1437" s="120" t="s">
        <v>152</v>
      </c>
      <c r="D1437" s="120" t="s">
        <v>163</v>
      </c>
      <c r="E1437" s="120" t="s">
        <v>167</v>
      </c>
      <c r="F1437" s="102">
        <v>38</v>
      </c>
      <c r="M1437" s="102">
        <v>6.96</v>
      </c>
      <c r="N1437" s="102">
        <v>8.1</v>
      </c>
    </row>
    <row r="1438" spans="1:14">
      <c r="A1438" s="123">
        <v>44419</v>
      </c>
      <c r="B1438" s="120" t="s">
        <v>252</v>
      </c>
      <c r="C1438" s="120" t="s">
        <v>152</v>
      </c>
      <c r="D1438" s="120" t="s">
        <v>163</v>
      </c>
      <c r="E1438" s="120" t="s">
        <v>167</v>
      </c>
      <c r="F1438" s="102">
        <v>38</v>
      </c>
      <c r="M1438" s="102">
        <v>7.08</v>
      </c>
      <c r="N1438" s="102">
        <v>16.7</v>
      </c>
    </row>
    <row r="1439" spans="1:14">
      <c r="A1439" s="123">
        <v>44419</v>
      </c>
      <c r="B1439" s="120" t="s">
        <v>253</v>
      </c>
      <c r="C1439" s="120" t="s">
        <v>152</v>
      </c>
      <c r="D1439" s="120" t="s">
        <v>163</v>
      </c>
      <c r="E1439" s="120" t="s">
        <v>167</v>
      </c>
      <c r="F1439" s="102">
        <v>38</v>
      </c>
      <c r="M1439" s="102">
        <v>7.08</v>
      </c>
      <c r="N1439" s="102">
        <v>16.7</v>
      </c>
    </row>
    <row r="1440" spans="1:14">
      <c r="A1440" s="123">
        <v>44419</v>
      </c>
      <c r="B1440" s="105" t="s">
        <v>250</v>
      </c>
      <c r="C1440" s="120" t="s">
        <v>153</v>
      </c>
      <c r="D1440" s="120" t="s">
        <v>163</v>
      </c>
      <c r="E1440" s="120" t="s">
        <v>167</v>
      </c>
      <c r="F1440" s="102">
        <v>38</v>
      </c>
      <c r="M1440" s="102">
        <v>7.08</v>
      </c>
      <c r="N1440" s="102">
        <v>16.7</v>
      </c>
    </row>
    <row r="1441" spans="1:22">
      <c r="A1441" s="123">
        <v>44419</v>
      </c>
      <c r="B1441" s="105" t="s">
        <v>251</v>
      </c>
      <c r="C1441" s="120" t="s">
        <v>153</v>
      </c>
      <c r="D1441" s="120" t="s">
        <v>163</v>
      </c>
      <c r="E1441" s="120" t="s">
        <v>167</v>
      </c>
      <c r="F1441" s="102">
        <v>38</v>
      </c>
      <c r="M1441" s="102">
        <v>7.08</v>
      </c>
      <c r="N1441" s="102">
        <v>16.7</v>
      </c>
    </row>
    <row r="1442" spans="1:22">
      <c r="A1442" s="123">
        <v>44425</v>
      </c>
      <c r="B1442" s="120" t="s">
        <v>222</v>
      </c>
      <c r="C1442" s="120" t="s">
        <v>153</v>
      </c>
      <c r="D1442" s="120" t="s">
        <v>161</v>
      </c>
      <c r="E1442" s="120" t="s">
        <v>167</v>
      </c>
      <c r="F1442" s="102">
        <v>44</v>
      </c>
      <c r="V1442" s="1">
        <v>54.7</v>
      </c>
    </row>
    <row r="1443" spans="1:22">
      <c r="A1443" s="123">
        <v>44425</v>
      </c>
      <c r="B1443" s="120" t="s">
        <v>223</v>
      </c>
      <c r="C1443" s="120" t="s">
        <v>153</v>
      </c>
      <c r="D1443" s="120" t="s">
        <v>161</v>
      </c>
      <c r="E1443" s="120" t="s">
        <v>167</v>
      </c>
      <c r="F1443" s="102">
        <v>44</v>
      </c>
      <c r="V1443" s="1">
        <v>58.1</v>
      </c>
    </row>
    <row r="1444" spans="1:22">
      <c r="A1444" s="123">
        <v>44425</v>
      </c>
      <c r="B1444" s="120" t="s">
        <v>224</v>
      </c>
      <c r="C1444" s="120" t="s">
        <v>152</v>
      </c>
      <c r="D1444" s="120" t="s">
        <v>161</v>
      </c>
      <c r="E1444" s="120" t="s">
        <v>167</v>
      </c>
      <c r="F1444" s="102">
        <v>44</v>
      </c>
      <c r="V1444" s="1">
        <v>25.7</v>
      </c>
    </row>
    <row r="1445" spans="1:22">
      <c r="A1445" s="123">
        <v>44425</v>
      </c>
      <c r="B1445" s="120" t="s">
        <v>225</v>
      </c>
      <c r="C1445" s="120" t="s">
        <v>152</v>
      </c>
      <c r="D1445" s="120" t="s">
        <v>161</v>
      </c>
      <c r="E1445" s="120" t="s">
        <v>167</v>
      </c>
      <c r="F1445" s="102">
        <v>44</v>
      </c>
      <c r="V1445" s="1">
        <v>29.7</v>
      </c>
    </row>
    <row r="1446" spans="1:22">
      <c r="A1446" s="123">
        <v>44425</v>
      </c>
      <c r="B1446" s="120" t="s">
        <v>226</v>
      </c>
      <c r="C1446" s="120" t="s">
        <v>152</v>
      </c>
      <c r="D1446" s="120" t="s">
        <v>161</v>
      </c>
      <c r="E1446" s="120" t="s">
        <v>167</v>
      </c>
      <c r="F1446" s="102">
        <v>44</v>
      </c>
      <c r="V1446" s="1">
        <v>25.6</v>
      </c>
    </row>
    <row r="1447" spans="1:22">
      <c r="A1447" s="123">
        <v>44425</v>
      </c>
      <c r="B1447" s="120" t="s">
        <v>227</v>
      </c>
      <c r="C1447" s="120" t="s">
        <v>152</v>
      </c>
      <c r="D1447" s="120" t="s">
        <v>161</v>
      </c>
      <c r="E1447" s="120" t="s">
        <v>167</v>
      </c>
      <c r="F1447" s="102">
        <v>44</v>
      </c>
      <c r="V1447" s="1">
        <v>18</v>
      </c>
    </row>
    <row r="1448" spans="1:22">
      <c r="A1448" s="123">
        <v>44425</v>
      </c>
      <c r="B1448" s="120" t="s">
        <v>228</v>
      </c>
      <c r="C1448" s="120" t="s">
        <v>153</v>
      </c>
      <c r="D1448" s="120" t="s">
        <v>161</v>
      </c>
      <c r="E1448" s="120" t="s">
        <v>167</v>
      </c>
      <c r="F1448" s="102">
        <v>44</v>
      </c>
      <c r="V1448" s="1">
        <v>55.8</v>
      </c>
    </row>
    <row r="1449" spans="1:22">
      <c r="A1449" s="123">
        <v>44425</v>
      </c>
      <c r="B1449" s="120" t="s">
        <v>229</v>
      </c>
      <c r="C1449" s="120" t="s">
        <v>153</v>
      </c>
      <c r="D1449" s="120" t="s">
        <v>161</v>
      </c>
      <c r="E1449" s="120" t="s">
        <v>167</v>
      </c>
      <c r="F1449" s="102">
        <v>44</v>
      </c>
      <c r="V1449" s="1">
        <v>76.5</v>
      </c>
    </row>
    <row r="1450" spans="1:22">
      <c r="A1450" s="123">
        <v>44425</v>
      </c>
      <c r="B1450" s="120" t="s">
        <v>230</v>
      </c>
      <c r="C1450" s="120" t="s">
        <v>152</v>
      </c>
      <c r="D1450" s="120" t="s">
        <v>162</v>
      </c>
      <c r="E1450" s="120" t="s">
        <v>166</v>
      </c>
      <c r="F1450" s="102">
        <v>44</v>
      </c>
      <c r="V1450" s="1">
        <v>14.5</v>
      </c>
    </row>
    <row r="1451" spans="1:22">
      <c r="A1451" s="123">
        <v>44425</v>
      </c>
      <c r="B1451" s="120" t="s">
        <v>231</v>
      </c>
      <c r="C1451" s="120" t="s">
        <v>152</v>
      </c>
      <c r="D1451" s="120" t="s">
        <v>162</v>
      </c>
      <c r="E1451" s="120" t="s">
        <v>166</v>
      </c>
      <c r="F1451" s="102">
        <v>44</v>
      </c>
      <c r="V1451" s="1">
        <v>17</v>
      </c>
    </row>
    <row r="1452" spans="1:22">
      <c r="A1452" s="123">
        <v>44425</v>
      </c>
      <c r="B1452" s="105" t="s">
        <v>232</v>
      </c>
      <c r="C1452" s="120" t="s">
        <v>153</v>
      </c>
      <c r="D1452" s="120" t="s">
        <v>162</v>
      </c>
      <c r="E1452" s="120" t="s">
        <v>166</v>
      </c>
      <c r="F1452" s="102">
        <v>44</v>
      </c>
      <c r="V1452" s="1">
        <v>54.2</v>
      </c>
    </row>
    <row r="1453" spans="1:22">
      <c r="A1453" s="123">
        <v>44425</v>
      </c>
      <c r="B1453" s="105" t="s">
        <v>233</v>
      </c>
      <c r="C1453" s="120" t="s">
        <v>153</v>
      </c>
      <c r="D1453" s="120" t="s">
        <v>162</v>
      </c>
      <c r="E1453" s="120" t="s">
        <v>166</v>
      </c>
      <c r="F1453" s="102">
        <v>44</v>
      </c>
      <c r="V1453" s="1">
        <v>41</v>
      </c>
    </row>
    <row r="1454" spans="1:22">
      <c r="A1454" s="123">
        <v>44425</v>
      </c>
      <c r="B1454" s="105" t="s">
        <v>234</v>
      </c>
      <c r="C1454" s="120" t="s">
        <v>153</v>
      </c>
      <c r="D1454" s="120" t="s">
        <v>162</v>
      </c>
      <c r="E1454" s="120" t="s">
        <v>166</v>
      </c>
      <c r="F1454" s="102">
        <v>44</v>
      </c>
      <c r="V1454" s="1">
        <v>57.1</v>
      </c>
    </row>
    <row r="1455" spans="1:22">
      <c r="A1455" s="123">
        <v>44425</v>
      </c>
      <c r="B1455" s="105" t="s">
        <v>235</v>
      </c>
      <c r="C1455" s="120" t="s">
        <v>153</v>
      </c>
      <c r="D1455" s="120" t="s">
        <v>162</v>
      </c>
      <c r="E1455" s="120" t="s">
        <v>166</v>
      </c>
      <c r="F1455" s="102">
        <v>44</v>
      </c>
      <c r="V1455" s="1">
        <v>65.900000000000006</v>
      </c>
    </row>
    <row r="1456" spans="1:22">
      <c r="A1456" s="123">
        <v>44425</v>
      </c>
      <c r="B1456" s="120" t="s">
        <v>236</v>
      </c>
      <c r="C1456" s="120" t="s">
        <v>152</v>
      </c>
      <c r="D1456" s="120" t="s">
        <v>162</v>
      </c>
      <c r="E1456" s="120" t="s">
        <v>166</v>
      </c>
      <c r="F1456" s="102">
        <v>44</v>
      </c>
      <c r="V1456" s="1">
        <v>35</v>
      </c>
    </row>
    <row r="1457" spans="1:22">
      <c r="A1457" s="123">
        <v>44425</v>
      </c>
      <c r="B1457" s="120" t="s">
        <v>237</v>
      </c>
      <c r="C1457" s="120" t="s">
        <v>152</v>
      </c>
      <c r="D1457" s="120" t="s">
        <v>162</v>
      </c>
      <c r="E1457" s="120" t="s">
        <v>166</v>
      </c>
      <c r="F1457" s="102">
        <v>44</v>
      </c>
      <c r="V1457" s="1">
        <v>43.4</v>
      </c>
    </row>
    <row r="1458" spans="1:22">
      <c r="A1458" s="123">
        <v>44425</v>
      </c>
      <c r="B1458" s="105" t="s">
        <v>238</v>
      </c>
      <c r="C1458" s="120" t="s">
        <v>153</v>
      </c>
      <c r="D1458" s="120" t="s">
        <v>163</v>
      </c>
      <c r="E1458" s="120" t="s">
        <v>167</v>
      </c>
      <c r="F1458" s="102">
        <v>44</v>
      </c>
      <c r="V1458" s="1">
        <v>52.8</v>
      </c>
    </row>
    <row r="1459" spans="1:22">
      <c r="A1459" s="123">
        <v>44425</v>
      </c>
      <c r="B1459" s="105" t="s">
        <v>239</v>
      </c>
      <c r="C1459" s="120" t="s">
        <v>153</v>
      </c>
      <c r="D1459" s="120" t="s">
        <v>163</v>
      </c>
      <c r="E1459" s="120" t="s">
        <v>167</v>
      </c>
      <c r="F1459" s="102">
        <v>44</v>
      </c>
      <c r="V1459" s="1">
        <v>51.6</v>
      </c>
    </row>
    <row r="1460" spans="1:22">
      <c r="A1460" s="123">
        <v>44425</v>
      </c>
      <c r="B1460" s="120" t="s">
        <v>240</v>
      </c>
      <c r="C1460" s="120" t="s">
        <v>152</v>
      </c>
      <c r="D1460" s="120" t="s">
        <v>163</v>
      </c>
      <c r="E1460" s="120" t="s">
        <v>167</v>
      </c>
      <c r="F1460" s="102">
        <v>44</v>
      </c>
      <c r="V1460" s="1">
        <v>18.100000000000001</v>
      </c>
    </row>
    <row r="1461" spans="1:22">
      <c r="A1461" s="123">
        <v>44425</v>
      </c>
      <c r="B1461" s="120" t="s">
        <v>241</v>
      </c>
      <c r="C1461" s="120" t="s">
        <v>152</v>
      </c>
      <c r="D1461" s="120" t="s">
        <v>163</v>
      </c>
      <c r="E1461" s="120" t="s">
        <v>167</v>
      </c>
      <c r="F1461" s="102">
        <v>44</v>
      </c>
      <c r="V1461" s="1">
        <v>26</v>
      </c>
    </row>
    <row r="1462" spans="1:22">
      <c r="A1462" s="123">
        <v>44425</v>
      </c>
      <c r="B1462" s="120" t="s">
        <v>242</v>
      </c>
      <c r="C1462" s="120" t="s">
        <v>152</v>
      </c>
      <c r="D1462" s="120" t="s">
        <v>163</v>
      </c>
      <c r="E1462" s="120" t="s">
        <v>167</v>
      </c>
      <c r="F1462" s="102">
        <v>44</v>
      </c>
      <c r="V1462" s="1">
        <v>15.3</v>
      </c>
    </row>
    <row r="1463" spans="1:22">
      <c r="A1463" s="123">
        <v>44425</v>
      </c>
      <c r="B1463" s="120" t="s">
        <v>243</v>
      </c>
      <c r="C1463" s="120" t="s">
        <v>152</v>
      </c>
      <c r="D1463" s="120" t="s">
        <v>163</v>
      </c>
      <c r="E1463" s="120" t="s">
        <v>167</v>
      </c>
      <c r="F1463" s="102">
        <v>44</v>
      </c>
      <c r="V1463" s="1">
        <v>36.299999999999997</v>
      </c>
    </row>
    <row r="1464" spans="1:22">
      <c r="A1464" s="123">
        <v>44425</v>
      </c>
      <c r="B1464" s="105" t="s">
        <v>244</v>
      </c>
      <c r="C1464" s="120" t="s">
        <v>153</v>
      </c>
      <c r="D1464" s="120" t="s">
        <v>163</v>
      </c>
      <c r="E1464" s="120" t="s">
        <v>167</v>
      </c>
      <c r="F1464" s="102">
        <v>44</v>
      </c>
      <c r="V1464" s="1">
        <v>107.6</v>
      </c>
    </row>
    <row r="1465" spans="1:22">
      <c r="A1465" s="123">
        <v>44425</v>
      </c>
      <c r="B1465" s="105" t="s">
        <v>245</v>
      </c>
      <c r="C1465" s="120" t="s">
        <v>153</v>
      </c>
      <c r="D1465" s="120" t="s">
        <v>163</v>
      </c>
      <c r="E1465" s="120" t="s">
        <v>167</v>
      </c>
      <c r="F1465" s="102">
        <v>44</v>
      </c>
      <c r="V1465" s="1">
        <v>88.2</v>
      </c>
    </row>
    <row r="1466" spans="1:22">
      <c r="A1466" s="123">
        <v>44425</v>
      </c>
      <c r="B1466" s="120" t="s">
        <v>197</v>
      </c>
      <c r="C1466" s="120" t="s">
        <v>152</v>
      </c>
      <c r="D1466" s="120" t="s">
        <v>161</v>
      </c>
      <c r="E1466" s="120" t="s">
        <v>166</v>
      </c>
      <c r="F1466" s="102">
        <v>44</v>
      </c>
      <c r="V1466" s="1">
        <v>21.4</v>
      </c>
    </row>
    <row r="1467" spans="1:22">
      <c r="A1467" s="123">
        <v>44425</v>
      </c>
      <c r="B1467" s="120" t="s">
        <v>198</v>
      </c>
      <c r="C1467" s="120" t="s">
        <v>152</v>
      </c>
      <c r="D1467" s="120" t="s">
        <v>161</v>
      </c>
      <c r="E1467" s="120" t="s">
        <v>166</v>
      </c>
      <c r="F1467" s="102">
        <v>44</v>
      </c>
      <c r="V1467" s="1">
        <v>32.6</v>
      </c>
    </row>
    <row r="1468" spans="1:22">
      <c r="A1468" s="123">
        <v>44425</v>
      </c>
      <c r="B1468" s="120" t="s">
        <v>199</v>
      </c>
      <c r="C1468" s="120" t="s">
        <v>153</v>
      </c>
      <c r="D1468" s="120" t="s">
        <v>161</v>
      </c>
      <c r="E1468" s="120" t="s">
        <v>166</v>
      </c>
      <c r="F1468" s="102">
        <v>44</v>
      </c>
      <c r="V1468" s="1">
        <v>58.7</v>
      </c>
    </row>
    <row r="1469" spans="1:22">
      <c r="A1469" s="123">
        <v>44425</v>
      </c>
      <c r="B1469" s="120" t="s">
        <v>200</v>
      </c>
      <c r="C1469" s="120" t="s">
        <v>153</v>
      </c>
      <c r="D1469" s="120" t="s">
        <v>161</v>
      </c>
      <c r="E1469" s="120" t="s">
        <v>166</v>
      </c>
      <c r="F1469" s="102">
        <v>44</v>
      </c>
      <c r="V1469" s="1">
        <v>64.5</v>
      </c>
    </row>
    <row r="1470" spans="1:22">
      <c r="A1470" s="123">
        <v>44425</v>
      </c>
      <c r="B1470" s="120" t="s">
        <v>201</v>
      </c>
      <c r="C1470" s="120" t="s">
        <v>153</v>
      </c>
      <c r="D1470" s="120" t="s">
        <v>161</v>
      </c>
      <c r="E1470" s="120" t="s">
        <v>166</v>
      </c>
      <c r="F1470" s="102">
        <v>44</v>
      </c>
      <c r="V1470" s="1">
        <v>86.9</v>
      </c>
    </row>
    <row r="1471" spans="1:22">
      <c r="A1471" s="123">
        <v>44425</v>
      </c>
      <c r="B1471" s="120" t="s">
        <v>202</v>
      </c>
      <c r="C1471" s="120" t="s">
        <v>153</v>
      </c>
      <c r="D1471" s="120" t="s">
        <v>161</v>
      </c>
      <c r="E1471" s="120" t="s">
        <v>166</v>
      </c>
      <c r="F1471" s="102">
        <v>44</v>
      </c>
      <c r="V1471" s="1">
        <v>81.400000000000006</v>
      </c>
    </row>
    <row r="1472" spans="1:22">
      <c r="A1472" s="123">
        <v>44425</v>
      </c>
      <c r="B1472" s="120" t="s">
        <v>203</v>
      </c>
      <c r="C1472" s="120" t="s">
        <v>152</v>
      </c>
      <c r="D1472" s="120" t="s">
        <v>161</v>
      </c>
      <c r="E1472" s="120" t="s">
        <v>166</v>
      </c>
      <c r="F1472" s="102">
        <v>44</v>
      </c>
      <c r="V1472" s="1">
        <v>24.5</v>
      </c>
    </row>
    <row r="1473" spans="1:22">
      <c r="A1473" s="123">
        <v>44425</v>
      </c>
      <c r="B1473" s="120" t="s">
        <v>204</v>
      </c>
      <c r="C1473" s="120" t="s">
        <v>152</v>
      </c>
      <c r="D1473" s="120" t="s">
        <v>161</v>
      </c>
      <c r="E1473" s="120" t="s">
        <v>166</v>
      </c>
      <c r="F1473" s="102">
        <v>44</v>
      </c>
      <c r="V1473" s="1">
        <v>9.6</v>
      </c>
    </row>
    <row r="1474" spans="1:22">
      <c r="A1474" s="123">
        <v>44425</v>
      </c>
      <c r="B1474" s="105" t="s">
        <v>205</v>
      </c>
      <c r="C1474" s="120" t="s">
        <v>153</v>
      </c>
      <c r="D1474" s="120" t="s">
        <v>162</v>
      </c>
      <c r="E1474" s="120" t="s">
        <v>167</v>
      </c>
      <c r="F1474" s="102">
        <v>44</v>
      </c>
      <c r="V1474" s="1">
        <v>53.2</v>
      </c>
    </row>
    <row r="1475" spans="1:22">
      <c r="A1475" s="123">
        <v>44425</v>
      </c>
      <c r="B1475" s="105" t="s">
        <v>206</v>
      </c>
      <c r="C1475" s="120" t="s">
        <v>153</v>
      </c>
      <c r="D1475" s="120" t="s">
        <v>162</v>
      </c>
      <c r="E1475" s="120" t="s">
        <v>167</v>
      </c>
      <c r="F1475" s="102">
        <v>44</v>
      </c>
      <c r="V1475" s="1">
        <v>88.6</v>
      </c>
    </row>
    <row r="1476" spans="1:22">
      <c r="A1476" s="123">
        <v>44425</v>
      </c>
      <c r="B1476" s="120" t="s">
        <v>207</v>
      </c>
      <c r="C1476" s="120" t="s">
        <v>152</v>
      </c>
      <c r="D1476" s="120" t="s">
        <v>162</v>
      </c>
      <c r="E1476" s="120" t="s">
        <v>167</v>
      </c>
      <c r="F1476" s="102">
        <v>44</v>
      </c>
      <c r="V1476" s="1">
        <v>28.4</v>
      </c>
    </row>
    <row r="1477" spans="1:22">
      <c r="A1477" s="123">
        <v>44425</v>
      </c>
      <c r="B1477" s="120" t="s">
        <v>208</v>
      </c>
      <c r="C1477" s="120" t="s">
        <v>152</v>
      </c>
      <c r="D1477" s="120" t="s">
        <v>162</v>
      </c>
      <c r="E1477" s="120" t="s">
        <v>167</v>
      </c>
      <c r="F1477" s="102">
        <v>44</v>
      </c>
      <c r="V1477" s="1">
        <v>33.700000000000003</v>
      </c>
    </row>
    <row r="1478" spans="1:22">
      <c r="A1478" s="123">
        <v>44425</v>
      </c>
      <c r="B1478" s="120" t="s">
        <v>209</v>
      </c>
      <c r="C1478" s="120" t="s">
        <v>152</v>
      </c>
      <c r="D1478" s="120" t="s">
        <v>162</v>
      </c>
      <c r="E1478" s="120" t="s">
        <v>167</v>
      </c>
      <c r="F1478" s="102">
        <v>44</v>
      </c>
      <c r="V1478" s="1">
        <v>18.600000000000001</v>
      </c>
    </row>
    <row r="1479" spans="1:22">
      <c r="A1479" s="123">
        <v>44425</v>
      </c>
      <c r="B1479" s="120" t="s">
        <v>210</v>
      </c>
      <c r="C1479" s="120" t="s">
        <v>152</v>
      </c>
      <c r="D1479" s="120" t="s">
        <v>162</v>
      </c>
      <c r="E1479" s="120" t="s">
        <v>167</v>
      </c>
      <c r="F1479" s="102">
        <v>44</v>
      </c>
      <c r="V1479" s="1">
        <v>28.9</v>
      </c>
    </row>
    <row r="1480" spans="1:22">
      <c r="A1480" s="123">
        <v>44425</v>
      </c>
      <c r="B1480" s="105" t="s">
        <v>211</v>
      </c>
      <c r="C1480" s="120" t="s">
        <v>153</v>
      </c>
      <c r="D1480" s="120" t="s">
        <v>162</v>
      </c>
      <c r="E1480" s="120" t="s">
        <v>167</v>
      </c>
      <c r="F1480" s="102">
        <v>44</v>
      </c>
      <c r="V1480" s="1">
        <v>61.2</v>
      </c>
    </row>
    <row r="1481" spans="1:22">
      <c r="A1481" s="123">
        <v>44425</v>
      </c>
      <c r="B1481" s="105" t="s">
        <v>212</v>
      </c>
      <c r="C1481" s="120" t="s">
        <v>153</v>
      </c>
      <c r="D1481" s="120" t="s">
        <v>162</v>
      </c>
      <c r="E1481" s="120" t="s">
        <v>167</v>
      </c>
      <c r="F1481" s="102">
        <v>44</v>
      </c>
      <c r="V1481" s="1">
        <v>70.7</v>
      </c>
    </row>
    <row r="1482" spans="1:22">
      <c r="A1482" s="123">
        <v>44425</v>
      </c>
      <c r="B1482" s="120" t="s">
        <v>213</v>
      </c>
      <c r="C1482" s="120" t="s">
        <v>152</v>
      </c>
      <c r="D1482" s="120" t="s">
        <v>163</v>
      </c>
      <c r="E1482" s="120" t="s">
        <v>166</v>
      </c>
      <c r="F1482" s="102">
        <v>44</v>
      </c>
      <c r="V1482" s="1">
        <v>7.8</v>
      </c>
    </row>
    <row r="1483" spans="1:22">
      <c r="A1483" s="123">
        <v>44425</v>
      </c>
      <c r="B1483" s="120" t="s">
        <v>214</v>
      </c>
      <c r="C1483" s="120" t="s">
        <v>152</v>
      </c>
      <c r="D1483" s="120" t="s">
        <v>163</v>
      </c>
      <c r="E1483" s="120" t="s">
        <v>166</v>
      </c>
      <c r="F1483" s="102">
        <v>44</v>
      </c>
      <c r="V1483" s="1">
        <v>32.6</v>
      </c>
    </row>
    <row r="1484" spans="1:22">
      <c r="A1484" s="123">
        <v>44425</v>
      </c>
      <c r="B1484" s="105" t="s">
        <v>215</v>
      </c>
      <c r="C1484" s="120" t="s">
        <v>153</v>
      </c>
      <c r="D1484" s="120" t="s">
        <v>163</v>
      </c>
      <c r="E1484" s="120" t="s">
        <v>166</v>
      </c>
      <c r="F1484" s="102">
        <v>44</v>
      </c>
      <c r="V1484" s="1">
        <v>44.3</v>
      </c>
    </row>
    <row r="1485" spans="1:22">
      <c r="A1485" s="123">
        <v>44425</v>
      </c>
      <c r="B1485" s="105" t="s">
        <v>216</v>
      </c>
      <c r="C1485" s="120" t="s">
        <v>153</v>
      </c>
      <c r="D1485" s="120" t="s">
        <v>163</v>
      </c>
      <c r="E1485" s="120" t="s">
        <v>166</v>
      </c>
      <c r="F1485" s="102">
        <v>44</v>
      </c>
      <c r="V1485" s="1">
        <v>46.9</v>
      </c>
    </row>
    <row r="1486" spans="1:22">
      <c r="A1486" s="123">
        <v>44425</v>
      </c>
      <c r="B1486" s="105" t="s">
        <v>217</v>
      </c>
      <c r="C1486" s="120" t="s">
        <v>153</v>
      </c>
      <c r="D1486" s="120" t="s">
        <v>163</v>
      </c>
      <c r="E1486" s="120" t="s">
        <v>166</v>
      </c>
      <c r="F1486" s="102">
        <v>44</v>
      </c>
      <c r="V1486" s="1">
        <v>57.5</v>
      </c>
    </row>
    <row r="1487" spans="1:22">
      <c r="A1487" s="123">
        <v>44425</v>
      </c>
      <c r="B1487" s="105" t="s">
        <v>218</v>
      </c>
      <c r="C1487" s="120" t="s">
        <v>153</v>
      </c>
      <c r="D1487" s="120" t="s">
        <v>163</v>
      </c>
      <c r="E1487" s="120" t="s">
        <v>166</v>
      </c>
      <c r="F1487" s="102">
        <v>44</v>
      </c>
      <c r="V1487" s="1">
        <v>84.7</v>
      </c>
    </row>
    <row r="1488" spans="1:22">
      <c r="A1488" s="123">
        <v>44425</v>
      </c>
      <c r="B1488" s="120" t="s">
        <v>219</v>
      </c>
      <c r="C1488" s="120" t="s">
        <v>152</v>
      </c>
      <c r="D1488" s="120" t="s">
        <v>163</v>
      </c>
      <c r="E1488" s="120" t="s">
        <v>166</v>
      </c>
      <c r="F1488" s="102">
        <v>44</v>
      </c>
      <c r="V1488" s="1">
        <v>19.8</v>
      </c>
    </row>
    <row r="1489" spans="1:22">
      <c r="A1489" s="123">
        <v>44425</v>
      </c>
      <c r="B1489" s="120" t="s">
        <v>220</v>
      </c>
      <c r="C1489" s="120" t="s">
        <v>152</v>
      </c>
      <c r="D1489" s="120" t="s">
        <v>163</v>
      </c>
      <c r="E1489" s="120" t="s">
        <v>166</v>
      </c>
      <c r="F1489" s="102">
        <v>44</v>
      </c>
      <c r="V1489" s="1">
        <v>30.6</v>
      </c>
    </row>
    <row r="1490" spans="1:22">
      <c r="A1490" s="123">
        <v>44425</v>
      </c>
      <c r="B1490" s="120" t="s">
        <v>288</v>
      </c>
      <c r="C1490" s="120" t="s">
        <v>152</v>
      </c>
      <c r="D1490" s="120" t="s">
        <v>162</v>
      </c>
      <c r="E1490" s="120" t="s">
        <v>166</v>
      </c>
      <c r="F1490" s="102">
        <v>44</v>
      </c>
      <c r="H1490" s="102">
        <v>1.1200000000000001</v>
      </c>
      <c r="V1490" s="1">
        <v>3.7</v>
      </c>
    </row>
    <row r="1491" spans="1:22">
      <c r="A1491" s="123">
        <v>44425</v>
      </c>
      <c r="B1491" s="120" t="s">
        <v>289</v>
      </c>
      <c r="C1491" s="120" t="s">
        <v>152</v>
      </c>
      <c r="D1491" s="120" t="s">
        <v>162</v>
      </c>
      <c r="E1491" s="120" t="s">
        <v>166</v>
      </c>
      <c r="F1491" s="102">
        <v>44</v>
      </c>
      <c r="H1491" s="102">
        <v>1.1200000000000001</v>
      </c>
      <c r="V1491" s="1">
        <v>7.8</v>
      </c>
    </row>
    <row r="1492" spans="1:22">
      <c r="A1492" s="123">
        <v>44425</v>
      </c>
      <c r="B1492" s="105" t="s">
        <v>286</v>
      </c>
      <c r="C1492" s="120" t="s">
        <v>153</v>
      </c>
      <c r="D1492" s="120" t="s">
        <v>162</v>
      </c>
      <c r="E1492" s="120" t="s">
        <v>166</v>
      </c>
      <c r="F1492" s="102">
        <v>44</v>
      </c>
      <c r="H1492" s="102">
        <v>1.1200000000000001</v>
      </c>
      <c r="V1492" s="1">
        <v>45.5</v>
      </c>
    </row>
    <row r="1493" spans="1:22">
      <c r="A1493" s="123">
        <v>44425</v>
      </c>
      <c r="B1493" s="105" t="s">
        <v>287</v>
      </c>
      <c r="C1493" s="120" t="s">
        <v>153</v>
      </c>
      <c r="D1493" s="120" t="s">
        <v>162</v>
      </c>
      <c r="E1493" s="120" t="s">
        <v>166</v>
      </c>
      <c r="F1493" s="102">
        <v>44</v>
      </c>
      <c r="H1493" s="102">
        <v>1.1200000000000001</v>
      </c>
      <c r="V1493" s="1">
        <v>55.6</v>
      </c>
    </row>
    <row r="1494" spans="1:22">
      <c r="A1494" s="123">
        <v>44425</v>
      </c>
      <c r="B1494" s="105" t="s">
        <v>292</v>
      </c>
      <c r="C1494" s="120" t="s">
        <v>153</v>
      </c>
      <c r="D1494" s="120" t="s">
        <v>162</v>
      </c>
      <c r="E1494" s="120" t="s">
        <v>166</v>
      </c>
      <c r="F1494" s="102">
        <v>44</v>
      </c>
      <c r="H1494" s="102">
        <v>1.1200000000000001</v>
      </c>
      <c r="V1494" s="1">
        <v>62.7</v>
      </c>
    </row>
    <row r="1495" spans="1:22">
      <c r="A1495" s="123">
        <v>44425</v>
      </c>
      <c r="B1495" s="105" t="s">
        <v>293</v>
      </c>
      <c r="C1495" s="120" t="s">
        <v>153</v>
      </c>
      <c r="D1495" s="120" t="s">
        <v>162</v>
      </c>
      <c r="E1495" s="120" t="s">
        <v>166</v>
      </c>
      <c r="F1495" s="102">
        <v>44</v>
      </c>
      <c r="H1495" s="102">
        <v>1.1200000000000001</v>
      </c>
      <c r="V1495" s="1">
        <v>35.9</v>
      </c>
    </row>
    <row r="1496" spans="1:22">
      <c r="A1496" s="123">
        <v>44425</v>
      </c>
      <c r="B1496" s="120" t="s">
        <v>290</v>
      </c>
      <c r="C1496" s="120" t="s">
        <v>152</v>
      </c>
      <c r="D1496" s="120" t="s">
        <v>162</v>
      </c>
      <c r="E1496" s="120" t="s">
        <v>166</v>
      </c>
      <c r="F1496" s="102">
        <v>44</v>
      </c>
      <c r="H1496" s="102">
        <v>1.1200000000000001</v>
      </c>
      <c r="V1496" s="1">
        <v>33.1</v>
      </c>
    </row>
    <row r="1497" spans="1:22">
      <c r="A1497" s="123">
        <v>44425</v>
      </c>
      <c r="B1497" s="120" t="s">
        <v>291</v>
      </c>
      <c r="C1497" s="120" t="s">
        <v>152</v>
      </c>
      <c r="D1497" s="120" t="s">
        <v>162</v>
      </c>
      <c r="E1497" s="120" t="s">
        <v>166</v>
      </c>
      <c r="F1497" s="102">
        <v>44</v>
      </c>
      <c r="H1497" s="102">
        <v>1.1200000000000001</v>
      </c>
      <c r="V1497" s="1">
        <v>41</v>
      </c>
    </row>
    <row r="1498" spans="1:22">
      <c r="A1498" s="123">
        <v>44425</v>
      </c>
      <c r="B1498" s="120" t="s">
        <v>280</v>
      </c>
      <c r="C1498" s="120" t="s">
        <v>153</v>
      </c>
      <c r="D1498" s="120" t="s">
        <v>161</v>
      </c>
      <c r="E1498" s="120" t="s">
        <v>167</v>
      </c>
      <c r="F1498" s="102">
        <v>44</v>
      </c>
      <c r="H1498" s="102">
        <v>0.86</v>
      </c>
      <c r="V1498" s="1">
        <v>55.4</v>
      </c>
    </row>
    <row r="1499" spans="1:22">
      <c r="A1499" s="123">
        <v>44425</v>
      </c>
      <c r="B1499" s="120" t="s">
        <v>281</v>
      </c>
      <c r="C1499" s="120" t="s">
        <v>153</v>
      </c>
      <c r="D1499" s="120" t="s">
        <v>161</v>
      </c>
      <c r="E1499" s="120" t="s">
        <v>167</v>
      </c>
      <c r="F1499" s="102">
        <v>44</v>
      </c>
      <c r="H1499" s="102">
        <v>0.86</v>
      </c>
      <c r="V1499" s="1">
        <v>52.1</v>
      </c>
    </row>
    <row r="1500" spans="1:22">
      <c r="A1500" s="123">
        <v>44425</v>
      </c>
      <c r="B1500" s="120" t="s">
        <v>278</v>
      </c>
      <c r="C1500" s="120" t="s">
        <v>152</v>
      </c>
      <c r="D1500" s="120" t="s">
        <v>161</v>
      </c>
      <c r="E1500" s="120" t="s">
        <v>167</v>
      </c>
      <c r="F1500" s="102">
        <v>44</v>
      </c>
      <c r="H1500" s="102">
        <v>0.86</v>
      </c>
      <c r="V1500" s="1">
        <v>28.7</v>
      </c>
    </row>
    <row r="1501" spans="1:22">
      <c r="A1501" s="123">
        <v>44425</v>
      </c>
      <c r="B1501" s="120" t="s">
        <v>279</v>
      </c>
      <c r="C1501" s="120" t="s">
        <v>152</v>
      </c>
      <c r="D1501" s="120" t="s">
        <v>161</v>
      </c>
      <c r="E1501" s="120" t="s">
        <v>167</v>
      </c>
      <c r="F1501" s="102">
        <v>44</v>
      </c>
      <c r="H1501" s="102">
        <v>0.86</v>
      </c>
      <c r="V1501" s="1">
        <v>23.1</v>
      </c>
    </row>
    <row r="1502" spans="1:22">
      <c r="A1502" s="123">
        <v>44425</v>
      </c>
      <c r="B1502" s="120" t="s">
        <v>284</v>
      </c>
      <c r="C1502" s="120" t="s">
        <v>152</v>
      </c>
      <c r="D1502" s="120" t="s">
        <v>161</v>
      </c>
      <c r="E1502" s="120" t="s">
        <v>167</v>
      </c>
      <c r="F1502" s="102">
        <v>44</v>
      </c>
      <c r="H1502" s="102">
        <v>0.72</v>
      </c>
      <c r="V1502" s="1">
        <v>7</v>
      </c>
    </row>
    <row r="1503" spans="1:22">
      <c r="A1503" s="123">
        <v>44425</v>
      </c>
      <c r="B1503" s="120" t="s">
        <v>285</v>
      </c>
      <c r="C1503" s="120" t="s">
        <v>152</v>
      </c>
      <c r="D1503" s="120" t="s">
        <v>161</v>
      </c>
      <c r="E1503" s="120" t="s">
        <v>167</v>
      </c>
      <c r="F1503" s="102">
        <v>44</v>
      </c>
      <c r="H1503" s="102">
        <v>0.72</v>
      </c>
      <c r="V1503" s="1">
        <v>10.1</v>
      </c>
    </row>
    <row r="1504" spans="1:22">
      <c r="A1504" s="123">
        <v>44425</v>
      </c>
      <c r="B1504" s="120" t="s">
        <v>282</v>
      </c>
      <c r="C1504" s="120" t="s">
        <v>153</v>
      </c>
      <c r="D1504" s="120" t="s">
        <v>161</v>
      </c>
      <c r="E1504" s="120" t="s">
        <v>167</v>
      </c>
      <c r="F1504" s="102">
        <v>44</v>
      </c>
      <c r="H1504" s="102">
        <v>0.72</v>
      </c>
      <c r="V1504" s="1">
        <v>51.5</v>
      </c>
    </row>
    <row r="1505" spans="1:22">
      <c r="A1505" s="123">
        <v>44425</v>
      </c>
      <c r="B1505" s="120" t="s">
        <v>283</v>
      </c>
      <c r="C1505" s="120" t="s">
        <v>153</v>
      </c>
      <c r="D1505" s="120" t="s">
        <v>161</v>
      </c>
      <c r="E1505" s="120" t="s">
        <v>167</v>
      </c>
      <c r="F1505" s="102">
        <v>44</v>
      </c>
      <c r="H1505" s="102">
        <v>0.72</v>
      </c>
      <c r="V1505" s="1">
        <v>53.3</v>
      </c>
    </row>
    <row r="1506" spans="1:22">
      <c r="A1506" s="123">
        <v>44425</v>
      </c>
      <c r="B1506" s="120" t="s">
        <v>272</v>
      </c>
      <c r="C1506" s="120" t="s">
        <v>152</v>
      </c>
      <c r="D1506" s="120" t="s">
        <v>163</v>
      </c>
      <c r="E1506" s="120" t="s">
        <v>166</v>
      </c>
      <c r="F1506" s="102">
        <v>44</v>
      </c>
      <c r="H1506" s="102">
        <v>0.92</v>
      </c>
      <c r="V1506" s="1">
        <v>3.7</v>
      </c>
    </row>
    <row r="1507" spans="1:22">
      <c r="A1507" s="123">
        <v>44425</v>
      </c>
      <c r="B1507" s="120" t="s">
        <v>273</v>
      </c>
      <c r="C1507" s="120" t="s">
        <v>152</v>
      </c>
      <c r="D1507" s="120" t="s">
        <v>163</v>
      </c>
      <c r="E1507" s="120" t="s">
        <v>166</v>
      </c>
      <c r="F1507" s="102">
        <v>44</v>
      </c>
      <c r="H1507" s="102">
        <v>0.92</v>
      </c>
      <c r="V1507" s="1">
        <v>16.899999999999999</v>
      </c>
    </row>
    <row r="1508" spans="1:22">
      <c r="A1508" s="123">
        <v>44425</v>
      </c>
      <c r="B1508" s="105" t="s">
        <v>270</v>
      </c>
      <c r="C1508" s="120" t="s">
        <v>153</v>
      </c>
      <c r="D1508" s="120" t="s">
        <v>163</v>
      </c>
      <c r="E1508" s="120" t="s">
        <v>166</v>
      </c>
      <c r="F1508" s="102">
        <v>44</v>
      </c>
      <c r="H1508" s="102">
        <v>0.92</v>
      </c>
      <c r="V1508" s="1">
        <v>80.7</v>
      </c>
    </row>
    <row r="1509" spans="1:22">
      <c r="A1509" s="123">
        <v>44425</v>
      </c>
      <c r="B1509" s="105" t="s">
        <v>271</v>
      </c>
      <c r="C1509" s="120" t="s">
        <v>153</v>
      </c>
      <c r="D1509" s="120" t="s">
        <v>163</v>
      </c>
      <c r="E1509" s="120" t="s">
        <v>166</v>
      </c>
      <c r="F1509" s="102">
        <v>44</v>
      </c>
      <c r="H1509" s="102">
        <v>0.92</v>
      </c>
      <c r="V1509" s="1">
        <v>103.8</v>
      </c>
    </row>
    <row r="1510" spans="1:22">
      <c r="A1510" s="123">
        <v>44425</v>
      </c>
      <c r="B1510" s="105" t="s">
        <v>276</v>
      </c>
      <c r="C1510" s="120" t="s">
        <v>153</v>
      </c>
      <c r="D1510" s="120" t="s">
        <v>163</v>
      </c>
      <c r="E1510" s="120" t="s">
        <v>166</v>
      </c>
      <c r="F1510" s="102">
        <v>44</v>
      </c>
      <c r="H1510" s="102">
        <v>0.92</v>
      </c>
      <c r="V1510" s="1">
        <v>55.4</v>
      </c>
    </row>
    <row r="1511" spans="1:22">
      <c r="A1511" s="123">
        <v>44425</v>
      </c>
      <c r="B1511" s="105" t="s">
        <v>277</v>
      </c>
      <c r="C1511" s="120" t="s">
        <v>153</v>
      </c>
      <c r="D1511" s="120" t="s">
        <v>163</v>
      </c>
      <c r="E1511" s="120" t="s">
        <v>166</v>
      </c>
      <c r="F1511" s="102">
        <v>44</v>
      </c>
      <c r="H1511" s="102">
        <v>0.92</v>
      </c>
      <c r="V1511" s="1">
        <v>58.6</v>
      </c>
    </row>
    <row r="1512" spans="1:22">
      <c r="A1512" s="123">
        <v>44425</v>
      </c>
      <c r="B1512" s="120" t="s">
        <v>274</v>
      </c>
      <c r="C1512" s="120" t="s">
        <v>152</v>
      </c>
      <c r="D1512" s="120" t="s">
        <v>163</v>
      </c>
      <c r="E1512" s="120" t="s">
        <v>166</v>
      </c>
      <c r="F1512" s="102">
        <v>44</v>
      </c>
      <c r="H1512" s="102">
        <v>0.92</v>
      </c>
      <c r="V1512" s="1">
        <v>39.1</v>
      </c>
    </row>
    <row r="1513" spans="1:22">
      <c r="A1513" s="123">
        <v>44425</v>
      </c>
      <c r="B1513" s="120" t="s">
        <v>275</v>
      </c>
      <c r="C1513" s="120" t="s">
        <v>152</v>
      </c>
      <c r="D1513" s="120" t="s">
        <v>163</v>
      </c>
      <c r="E1513" s="120" t="s">
        <v>166</v>
      </c>
      <c r="F1513" s="102">
        <v>44</v>
      </c>
      <c r="H1513" s="102">
        <v>0.92</v>
      </c>
      <c r="V1513" s="1">
        <v>42.9</v>
      </c>
    </row>
    <row r="1514" spans="1:22">
      <c r="A1514" s="123">
        <v>44425</v>
      </c>
      <c r="B1514" s="105" t="s">
        <v>264</v>
      </c>
      <c r="C1514" s="120" t="s">
        <v>153</v>
      </c>
      <c r="D1514" s="120" t="s">
        <v>162</v>
      </c>
      <c r="E1514" s="120" t="s">
        <v>167</v>
      </c>
      <c r="F1514" s="102">
        <v>44</v>
      </c>
      <c r="H1514" s="102">
        <v>0.79</v>
      </c>
      <c r="V1514" s="1">
        <v>51.6</v>
      </c>
    </row>
    <row r="1515" spans="1:22">
      <c r="A1515" s="123">
        <v>44425</v>
      </c>
      <c r="B1515" s="105" t="s">
        <v>265</v>
      </c>
      <c r="C1515" s="120" t="s">
        <v>153</v>
      </c>
      <c r="D1515" s="120" t="s">
        <v>162</v>
      </c>
      <c r="E1515" s="120" t="s">
        <v>167</v>
      </c>
      <c r="F1515" s="102">
        <v>44</v>
      </c>
      <c r="H1515" s="102">
        <v>0.79</v>
      </c>
      <c r="V1515" s="1">
        <v>81</v>
      </c>
    </row>
    <row r="1516" spans="1:22">
      <c r="A1516" s="123">
        <v>44425</v>
      </c>
      <c r="B1516" s="120" t="s">
        <v>262</v>
      </c>
      <c r="C1516" s="120" t="s">
        <v>152</v>
      </c>
      <c r="D1516" s="120" t="s">
        <v>162</v>
      </c>
      <c r="E1516" s="120" t="s">
        <v>167</v>
      </c>
      <c r="F1516" s="102">
        <v>44</v>
      </c>
      <c r="H1516" s="102">
        <v>0.79</v>
      </c>
      <c r="V1516" s="1">
        <v>28.5</v>
      </c>
    </row>
    <row r="1517" spans="1:22">
      <c r="A1517" s="123">
        <v>44425</v>
      </c>
      <c r="B1517" s="120" t="s">
        <v>263</v>
      </c>
      <c r="C1517" s="120" t="s">
        <v>152</v>
      </c>
      <c r="D1517" s="120" t="s">
        <v>162</v>
      </c>
      <c r="E1517" s="120" t="s">
        <v>167</v>
      </c>
      <c r="F1517" s="102">
        <v>44</v>
      </c>
      <c r="H1517" s="102">
        <v>0.79</v>
      </c>
      <c r="V1517" s="1">
        <v>36.4</v>
      </c>
    </row>
    <row r="1518" spans="1:22">
      <c r="A1518" s="123">
        <v>44425</v>
      </c>
      <c r="B1518" s="120" t="s">
        <v>268</v>
      </c>
      <c r="C1518" s="120" t="s">
        <v>152</v>
      </c>
      <c r="D1518" s="120" t="s">
        <v>162</v>
      </c>
      <c r="E1518" s="120" t="s">
        <v>167</v>
      </c>
      <c r="F1518" s="102">
        <v>44</v>
      </c>
      <c r="H1518" s="102">
        <v>0.94</v>
      </c>
      <c r="V1518" s="1">
        <v>14.2</v>
      </c>
    </row>
    <row r="1519" spans="1:22">
      <c r="A1519" s="123">
        <v>44425</v>
      </c>
      <c r="B1519" s="120" t="s">
        <v>269</v>
      </c>
      <c r="C1519" s="120" t="s">
        <v>152</v>
      </c>
      <c r="D1519" s="120" t="s">
        <v>162</v>
      </c>
      <c r="E1519" s="120" t="s">
        <v>167</v>
      </c>
      <c r="F1519" s="102">
        <v>44</v>
      </c>
      <c r="H1519" s="102">
        <v>0.94</v>
      </c>
      <c r="V1519" s="1">
        <v>6.7</v>
      </c>
    </row>
    <row r="1520" spans="1:22">
      <c r="A1520" s="123">
        <v>44425</v>
      </c>
      <c r="B1520" s="105" t="s">
        <v>266</v>
      </c>
      <c r="C1520" s="120" t="s">
        <v>153</v>
      </c>
      <c r="D1520" s="120" t="s">
        <v>162</v>
      </c>
      <c r="E1520" s="120" t="s">
        <v>167</v>
      </c>
      <c r="F1520" s="102">
        <v>44</v>
      </c>
      <c r="H1520" s="102">
        <v>0.94</v>
      </c>
      <c r="V1520" s="1">
        <v>77</v>
      </c>
    </row>
    <row r="1521" spans="1:22">
      <c r="A1521" s="123">
        <v>44425</v>
      </c>
      <c r="B1521" s="105" t="s">
        <v>267</v>
      </c>
      <c r="C1521" s="120" t="s">
        <v>153</v>
      </c>
      <c r="D1521" s="120" t="s">
        <v>162</v>
      </c>
      <c r="E1521" s="120" t="s">
        <v>167</v>
      </c>
      <c r="F1521" s="102">
        <v>44</v>
      </c>
      <c r="H1521" s="102">
        <v>0.94</v>
      </c>
      <c r="V1521" s="1">
        <v>78.8</v>
      </c>
    </row>
    <row r="1522" spans="1:22">
      <c r="A1522" s="123">
        <v>44425</v>
      </c>
      <c r="B1522" s="120" t="s">
        <v>256</v>
      </c>
      <c r="C1522" s="120" t="s">
        <v>152</v>
      </c>
      <c r="D1522" s="120" t="s">
        <v>161</v>
      </c>
      <c r="E1522" s="120" t="s">
        <v>166</v>
      </c>
      <c r="F1522" s="102">
        <v>44</v>
      </c>
      <c r="H1522" s="102">
        <v>0.92</v>
      </c>
      <c r="V1522" s="1">
        <v>8.9</v>
      </c>
    </row>
    <row r="1523" spans="1:22">
      <c r="A1523" s="123">
        <v>44425</v>
      </c>
      <c r="B1523" s="120" t="s">
        <v>257</v>
      </c>
      <c r="C1523" s="120" t="s">
        <v>152</v>
      </c>
      <c r="D1523" s="120" t="s">
        <v>161</v>
      </c>
      <c r="E1523" s="120" t="s">
        <v>166</v>
      </c>
      <c r="F1523" s="102">
        <v>44</v>
      </c>
      <c r="H1523" s="102">
        <v>0.92</v>
      </c>
      <c r="V1523" s="1">
        <v>6.9</v>
      </c>
    </row>
    <row r="1524" spans="1:22">
      <c r="A1524" s="123">
        <v>44425</v>
      </c>
      <c r="B1524" s="120" t="s">
        <v>254</v>
      </c>
      <c r="C1524" s="120" t="s">
        <v>153</v>
      </c>
      <c r="D1524" s="120" t="s">
        <v>161</v>
      </c>
      <c r="E1524" s="120" t="s">
        <v>166</v>
      </c>
      <c r="F1524" s="102">
        <v>44</v>
      </c>
      <c r="H1524" s="102">
        <v>0.92</v>
      </c>
      <c r="V1524" s="1">
        <v>88.2</v>
      </c>
    </row>
    <row r="1525" spans="1:22">
      <c r="A1525" s="123">
        <v>44425</v>
      </c>
      <c r="B1525" s="120" t="s">
        <v>255</v>
      </c>
      <c r="C1525" s="120" t="s">
        <v>153</v>
      </c>
      <c r="D1525" s="120" t="s">
        <v>161</v>
      </c>
      <c r="E1525" s="120" t="s">
        <v>166</v>
      </c>
      <c r="F1525" s="102">
        <v>44</v>
      </c>
      <c r="H1525" s="102">
        <v>0.92</v>
      </c>
      <c r="V1525" s="1">
        <v>92.8</v>
      </c>
    </row>
    <row r="1526" spans="1:22">
      <c r="A1526" s="123">
        <v>44425</v>
      </c>
      <c r="B1526" s="120" t="s">
        <v>260</v>
      </c>
      <c r="C1526" s="120" t="s">
        <v>153</v>
      </c>
      <c r="D1526" s="120" t="s">
        <v>161</v>
      </c>
      <c r="E1526" s="120" t="s">
        <v>166</v>
      </c>
      <c r="F1526" s="102">
        <v>44</v>
      </c>
      <c r="H1526" s="102">
        <v>0.92</v>
      </c>
      <c r="V1526" s="1">
        <v>61.6</v>
      </c>
    </row>
    <row r="1527" spans="1:22">
      <c r="A1527" s="123">
        <v>44425</v>
      </c>
      <c r="B1527" s="120" t="s">
        <v>261</v>
      </c>
      <c r="C1527" s="120" t="s">
        <v>153</v>
      </c>
      <c r="D1527" s="120" t="s">
        <v>161</v>
      </c>
      <c r="E1527" s="120" t="s">
        <v>166</v>
      </c>
      <c r="F1527" s="102">
        <v>44</v>
      </c>
      <c r="H1527" s="102">
        <v>0.92</v>
      </c>
      <c r="V1527" s="1">
        <v>83.4</v>
      </c>
    </row>
    <row r="1528" spans="1:22">
      <c r="A1528" s="123">
        <v>44425</v>
      </c>
      <c r="B1528" s="120" t="s">
        <v>258</v>
      </c>
      <c r="C1528" s="120" t="s">
        <v>152</v>
      </c>
      <c r="D1528" s="120" t="s">
        <v>161</v>
      </c>
      <c r="E1528" s="120" t="s">
        <v>166</v>
      </c>
      <c r="F1528" s="102">
        <v>44</v>
      </c>
      <c r="H1528" s="102">
        <v>0.92</v>
      </c>
      <c r="V1528" s="1">
        <v>5.4</v>
      </c>
    </row>
    <row r="1529" spans="1:22">
      <c r="A1529" s="123">
        <v>44425</v>
      </c>
      <c r="B1529" s="120" t="s">
        <v>259</v>
      </c>
      <c r="C1529" s="120" t="s">
        <v>152</v>
      </c>
      <c r="D1529" s="120" t="s">
        <v>161</v>
      </c>
      <c r="E1529" s="120" t="s">
        <v>166</v>
      </c>
      <c r="F1529" s="102">
        <v>44</v>
      </c>
      <c r="H1529" s="102">
        <v>0.92</v>
      </c>
      <c r="V1529" s="1">
        <v>26.9</v>
      </c>
    </row>
    <row r="1530" spans="1:22">
      <c r="A1530" s="123">
        <v>44425</v>
      </c>
      <c r="B1530" s="105" t="s">
        <v>248</v>
      </c>
      <c r="C1530" s="120" t="s">
        <v>153</v>
      </c>
      <c r="D1530" s="120" t="s">
        <v>163</v>
      </c>
      <c r="E1530" s="120" t="s">
        <v>167</v>
      </c>
      <c r="F1530" s="102">
        <v>44</v>
      </c>
      <c r="H1530" s="102">
        <v>0.87</v>
      </c>
      <c r="V1530" s="1">
        <v>58.1</v>
      </c>
    </row>
    <row r="1531" spans="1:22">
      <c r="A1531" s="123">
        <v>44425</v>
      </c>
      <c r="B1531" s="105" t="s">
        <v>249</v>
      </c>
      <c r="C1531" s="120" t="s">
        <v>153</v>
      </c>
      <c r="D1531" s="120" t="s">
        <v>163</v>
      </c>
      <c r="E1531" s="120" t="s">
        <v>167</v>
      </c>
      <c r="F1531" s="102">
        <v>44</v>
      </c>
      <c r="H1531" s="102">
        <v>0.87</v>
      </c>
      <c r="V1531" s="1">
        <v>78.099999999999994</v>
      </c>
    </row>
    <row r="1532" spans="1:22">
      <c r="A1532" s="123">
        <v>44425</v>
      </c>
      <c r="B1532" s="120" t="s">
        <v>246</v>
      </c>
      <c r="C1532" s="120" t="s">
        <v>152</v>
      </c>
      <c r="D1532" s="120" t="s">
        <v>163</v>
      </c>
      <c r="E1532" s="120" t="s">
        <v>167</v>
      </c>
      <c r="F1532" s="102">
        <v>44</v>
      </c>
      <c r="H1532" s="102">
        <v>0.87</v>
      </c>
      <c r="V1532" s="1">
        <v>14.2</v>
      </c>
    </row>
    <row r="1533" spans="1:22">
      <c r="A1533" s="123">
        <v>44425</v>
      </c>
      <c r="B1533" s="120" t="s">
        <v>247</v>
      </c>
      <c r="C1533" s="120" t="s">
        <v>152</v>
      </c>
      <c r="D1533" s="120" t="s">
        <v>163</v>
      </c>
      <c r="E1533" s="120" t="s">
        <v>167</v>
      </c>
      <c r="F1533" s="102">
        <v>44</v>
      </c>
      <c r="H1533" s="102">
        <v>0.87</v>
      </c>
      <c r="V1533" s="1">
        <v>65.7</v>
      </c>
    </row>
    <row r="1534" spans="1:22">
      <c r="A1534" s="123">
        <v>44425</v>
      </c>
      <c r="B1534" s="120" t="s">
        <v>252</v>
      </c>
      <c r="C1534" s="120" t="s">
        <v>152</v>
      </c>
      <c r="D1534" s="120" t="s">
        <v>163</v>
      </c>
      <c r="E1534" s="120" t="s">
        <v>167</v>
      </c>
      <c r="F1534" s="102">
        <v>44</v>
      </c>
      <c r="H1534" s="102">
        <v>0.78</v>
      </c>
      <c r="V1534" s="1">
        <v>17.100000000000001</v>
      </c>
    </row>
    <row r="1535" spans="1:22">
      <c r="A1535" s="123">
        <v>44425</v>
      </c>
      <c r="B1535" s="120" t="s">
        <v>253</v>
      </c>
      <c r="C1535" s="120" t="s">
        <v>152</v>
      </c>
      <c r="D1535" s="120" t="s">
        <v>163</v>
      </c>
      <c r="E1535" s="120" t="s">
        <v>167</v>
      </c>
      <c r="F1535" s="102">
        <v>44</v>
      </c>
      <c r="H1535" s="102">
        <v>0.78</v>
      </c>
      <c r="V1535" s="1">
        <v>23.2</v>
      </c>
    </row>
    <row r="1536" spans="1:22">
      <c r="A1536" s="123">
        <v>44425</v>
      </c>
      <c r="B1536" s="105" t="s">
        <v>250</v>
      </c>
      <c r="C1536" s="120" t="s">
        <v>153</v>
      </c>
      <c r="D1536" s="120" t="s">
        <v>163</v>
      </c>
      <c r="E1536" s="120" t="s">
        <v>167</v>
      </c>
      <c r="F1536" s="102">
        <v>44</v>
      </c>
      <c r="H1536" s="102">
        <v>0.78</v>
      </c>
      <c r="V1536" s="1">
        <v>98.8</v>
      </c>
    </row>
    <row r="1537" spans="1:22">
      <c r="A1537" s="123">
        <v>44425</v>
      </c>
      <c r="B1537" s="105" t="s">
        <v>251</v>
      </c>
      <c r="C1537" s="120" t="s">
        <v>153</v>
      </c>
      <c r="D1537" s="120" t="s">
        <v>163</v>
      </c>
      <c r="E1537" s="120" t="s">
        <v>167</v>
      </c>
      <c r="F1537" s="102">
        <v>44</v>
      </c>
      <c r="H1537" s="102">
        <v>0.78</v>
      </c>
      <c r="V1537" s="1">
        <v>112.6</v>
      </c>
    </row>
    <row r="1538" spans="1:22">
      <c r="A1538" s="123">
        <v>44428</v>
      </c>
      <c r="B1538" s="120" t="s">
        <v>222</v>
      </c>
      <c r="C1538" s="120" t="s">
        <v>153</v>
      </c>
      <c r="D1538" s="120" t="s">
        <v>161</v>
      </c>
      <c r="E1538" s="120" t="s">
        <v>167</v>
      </c>
      <c r="F1538" s="102">
        <v>47</v>
      </c>
    </row>
    <row r="1539" spans="1:22">
      <c r="A1539" s="123">
        <v>44428</v>
      </c>
      <c r="B1539" s="120" t="s">
        <v>223</v>
      </c>
      <c r="C1539" s="120" t="s">
        <v>153</v>
      </c>
      <c r="D1539" s="120" t="s">
        <v>161</v>
      </c>
      <c r="E1539" s="120" t="s">
        <v>167</v>
      </c>
      <c r="F1539" s="102">
        <v>47</v>
      </c>
    </row>
    <row r="1540" spans="1:22">
      <c r="A1540" s="123">
        <v>44428</v>
      </c>
      <c r="B1540" s="120" t="s">
        <v>228</v>
      </c>
      <c r="C1540" s="120" t="s">
        <v>153</v>
      </c>
      <c r="D1540" s="120" t="s">
        <v>161</v>
      </c>
      <c r="E1540" s="120" t="s">
        <v>167</v>
      </c>
      <c r="F1540" s="102">
        <v>47</v>
      </c>
    </row>
    <row r="1541" spans="1:22">
      <c r="A1541" s="123">
        <v>44428</v>
      </c>
      <c r="B1541" s="120" t="s">
        <v>229</v>
      </c>
      <c r="C1541" s="120" t="s">
        <v>153</v>
      </c>
      <c r="D1541" s="120" t="s">
        <v>161</v>
      </c>
      <c r="E1541" s="120" t="s">
        <v>167</v>
      </c>
      <c r="F1541" s="102">
        <v>47</v>
      </c>
    </row>
    <row r="1542" spans="1:22">
      <c r="A1542" s="123">
        <v>44428</v>
      </c>
      <c r="B1542" s="105" t="s">
        <v>232</v>
      </c>
      <c r="C1542" s="120" t="s">
        <v>153</v>
      </c>
      <c r="D1542" s="120" t="s">
        <v>162</v>
      </c>
      <c r="E1542" s="120" t="s">
        <v>166</v>
      </c>
      <c r="F1542" s="102">
        <v>47</v>
      </c>
    </row>
    <row r="1543" spans="1:22">
      <c r="A1543" s="123">
        <v>44428</v>
      </c>
      <c r="B1543" s="105" t="s">
        <v>233</v>
      </c>
      <c r="C1543" s="120" t="s">
        <v>153</v>
      </c>
      <c r="D1543" s="120" t="s">
        <v>162</v>
      </c>
      <c r="E1543" s="120" t="s">
        <v>166</v>
      </c>
      <c r="F1543" s="102">
        <v>47</v>
      </c>
    </row>
    <row r="1544" spans="1:22">
      <c r="A1544" s="123">
        <v>44428</v>
      </c>
      <c r="B1544" s="105" t="s">
        <v>234</v>
      </c>
      <c r="C1544" s="120" t="s">
        <v>153</v>
      </c>
      <c r="D1544" s="120" t="s">
        <v>162</v>
      </c>
      <c r="E1544" s="120" t="s">
        <v>166</v>
      </c>
      <c r="F1544" s="102">
        <v>47</v>
      </c>
    </row>
    <row r="1545" spans="1:22">
      <c r="A1545" s="123">
        <v>44428</v>
      </c>
      <c r="B1545" s="105" t="s">
        <v>235</v>
      </c>
      <c r="C1545" s="120" t="s">
        <v>153</v>
      </c>
      <c r="D1545" s="120" t="s">
        <v>162</v>
      </c>
      <c r="E1545" s="120" t="s">
        <v>166</v>
      </c>
      <c r="F1545" s="102">
        <v>47</v>
      </c>
    </row>
    <row r="1546" spans="1:22">
      <c r="A1546" s="123">
        <v>44428</v>
      </c>
      <c r="B1546" s="105" t="s">
        <v>238</v>
      </c>
      <c r="C1546" s="120" t="s">
        <v>153</v>
      </c>
      <c r="D1546" s="120" t="s">
        <v>163</v>
      </c>
      <c r="E1546" s="120" t="s">
        <v>167</v>
      </c>
      <c r="F1546" s="102">
        <v>47</v>
      </c>
    </row>
    <row r="1547" spans="1:22">
      <c r="A1547" s="123">
        <v>44428</v>
      </c>
      <c r="B1547" s="105" t="s">
        <v>239</v>
      </c>
      <c r="C1547" s="120" t="s">
        <v>153</v>
      </c>
      <c r="D1547" s="120" t="s">
        <v>163</v>
      </c>
      <c r="E1547" s="120" t="s">
        <v>167</v>
      </c>
      <c r="F1547" s="102">
        <v>47</v>
      </c>
    </row>
    <row r="1548" spans="1:22">
      <c r="A1548" s="123">
        <v>44428</v>
      </c>
      <c r="B1548" s="105" t="s">
        <v>244</v>
      </c>
      <c r="C1548" s="120" t="s">
        <v>153</v>
      </c>
      <c r="D1548" s="120" t="s">
        <v>163</v>
      </c>
      <c r="E1548" s="120" t="s">
        <v>167</v>
      </c>
      <c r="F1548" s="102">
        <v>47</v>
      </c>
    </row>
    <row r="1549" spans="1:22">
      <c r="A1549" s="123">
        <v>44428</v>
      </c>
      <c r="B1549" s="105" t="s">
        <v>245</v>
      </c>
      <c r="C1549" s="120" t="s">
        <v>153</v>
      </c>
      <c r="D1549" s="120" t="s">
        <v>163</v>
      </c>
      <c r="E1549" s="120" t="s">
        <v>167</v>
      </c>
      <c r="F1549" s="102">
        <v>47</v>
      </c>
    </row>
    <row r="1550" spans="1:22">
      <c r="A1550" s="123">
        <v>44428</v>
      </c>
      <c r="B1550" s="120" t="s">
        <v>199</v>
      </c>
      <c r="C1550" s="120" t="s">
        <v>153</v>
      </c>
      <c r="D1550" s="120" t="s">
        <v>161</v>
      </c>
      <c r="E1550" s="120" t="s">
        <v>166</v>
      </c>
      <c r="F1550" s="102">
        <v>47</v>
      </c>
    </row>
    <row r="1551" spans="1:22">
      <c r="A1551" s="123">
        <v>44428</v>
      </c>
      <c r="B1551" s="120" t="s">
        <v>200</v>
      </c>
      <c r="C1551" s="120" t="s">
        <v>153</v>
      </c>
      <c r="D1551" s="120" t="s">
        <v>161</v>
      </c>
      <c r="E1551" s="120" t="s">
        <v>166</v>
      </c>
      <c r="F1551" s="102">
        <v>47</v>
      </c>
    </row>
    <row r="1552" spans="1:22">
      <c r="A1552" s="123">
        <v>44428</v>
      </c>
      <c r="B1552" s="120" t="s">
        <v>201</v>
      </c>
      <c r="C1552" s="120" t="s">
        <v>153</v>
      </c>
      <c r="D1552" s="120" t="s">
        <v>161</v>
      </c>
      <c r="E1552" s="120" t="s">
        <v>166</v>
      </c>
      <c r="F1552" s="102">
        <v>47</v>
      </c>
    </row>
    <row r="1553" spans="1:6">
      <c r="A1553" s="123">
        <v>44428</v>
      </c>
      <c r="B1553" s="120" t="s">
        <v>202</v>
      </c>
      <c r="C1553" s="120" t="s">
        <v>153</v>
      </c>
      <c r="D1553" s="120" t="s">
        <v>161</v>
      </c>
      <c r="E1553" s="120" t="s">
        <v>166</v>
      </c>
      <c r="F1553" s="102">
        <v>47</v>
      </c>
    </row>
    <row r="1554" spans="1:6">
      <c r="A1554" s="123">
        <v>44428</v>
      </c>
      <c r="B1554" s="105" t="s">
        <v>205</v>
      </c>
      <c r="C1554" s="120" t="s">
        <v>153</v>
      </c>
      <c r="D1554" s="120" t="s">
        <v>162</v>
      </c>
      <c r="E1554" s="120" t="s">
        <v>167</v>
      </c>
      <c r="F1554" s="102">
        <v>47</v>
      </c>
    </row>
    <row r="1555" spans="1:6">
      <c r="A1555" s="123">
        <v>44428</v>
      </c>
      <c r="B1555" s="105" t="s">
        <v>206</v>
      </c>
      <c r="C1555" s="120" t="s">
        <v>153</v>
      </c>
      <c r="D1555" s="120" t="s">
        <v>162</v>
      </c>
      <c r="E1555" s="120" t="s">
        <v>167</v>
      </c>
      <c r="F1555" s="102">
        <v>47</v>
      </c>
    </row>
    <row r="1556" spans="1:6">
      <c r="A1556" s="123">
        <v>44428</v>
      </c>
      <c r="B1556" s="105" t="s">
        <v>211</v>
      </c>
      <c r="C1556" s="120" t="s">
        <v>153</v>
      </c>
      <c r="D1556" s="120" t="s">
        <v>162</v>
      </c>
      <c r="E1556" s="120" t="s">
        <v>167</v>
      </c>
      <c r="F1556" s="102">
        <v>47</v>
      </c>
    </row>
    <row r="1557" spans="1:6">
      <c r="A1557" s="123">
        <v>44428</v>
      </c>
      <c r="B1557" s="105" t="s">
        <v>212</v>
      </c>
      <c r="C1557" s="120" t="s">
        <v>153</v>
      </c>
      <c r="D1557" s="120" t="s">
        <v>162</v>
      </c>
      <c r="E1557" s="120" t="s">
        <v>167</v>
      </c>
      <c r="F1557" s="102">
        <v>47</v>
      </c>
    </row>
    <row r="1558" spans="1:6">
      <c r="A1558" s="123">
        <v>44428</v>
      </c>
      <c r="B1558" s="105" t="s">
        <v>215</v>
      </c>
      <c r="C1558" s="120" t="s">
        <v>153</v>
      </c>
      <c r="D1558" s="120" t="s">
        <v>163</v>
      </c>
      <c r="E1558" s="120" t="s">
        <v>166</v>
      </c>
      <c r="F1558" s="102">
        <v>47</v>
      </c>
    </row>
    <row r="1559" spans="1:6">
      <c r="A1559" s="123">
        <v>44428</v>
      </c>
      <c r="B1559" s="105" t="s">
        <v>216</v>
      </c>
      <c r="C1559" s="120" t="s">
        <v>153</v>
      </c>
      <c r="D1559" s="120" t="s">
        <v>163</v>
      </c>
      <c r="E1559" s="120" t="s">
        <v>166</v>
      </c>
      <c r="F1559" s="102">
        <v>47</v>
      </c>
    </row>
    <row r="1560" spans="1:6">
      <c r="A1560" s="123">
        <v>44428</v>
      </c>
      <c r="B1560" s="105" t="s">
        <v>217</v>
      </c>
      <c r="C1560" s="120" t="s">
        <v>153</v>
      </c>
      <c r="D1560" s="120" t="s">
        <v>163</v>
      </c>
      <c r="E1560" s="120" t="s">
        <v>166</v>
      </c>
      <c r="F1560" s="102">
        <v>47</v>
      </c>
    </row>
    <row r="1561" spans="1:6">
      <c r="A1561" s="123">
        <v>44428</v>
      </c>
      <c r="B1561" s="105" t="s">
        <v>218</v>
      </c>
      <c r="C1561" s="120" t="s">
        <v>153</v>
      </c>
      <c r="D1561" s="120" t="s">
        <v>163</v>
      </c>
      <c r="E1561" s="120" t="s">
        <v>166</v>
      </c>
      <c r="F1561" s="102">
        <v>47</v>
      </c>
    </row>
    <row r="1562" spans="1:6">
      <c r="A1562" s="123">
        <v>44428</v>
      </c>
      <c r="B1562" s="105" t="s">
        <v>286</v>
      </c>
      <c r="C1562" s="120" t="s">
        <v>153</v>
      </c>
      <c r="D1562" s="120" t="s">
        <v>162</v>
      </c>
      <c r="E1562" s="120" t="s">
        <v>166</v>
      </c>
      <c r="F1562" s="102">
        <v>47</v>
      </c>
    </row>
    <row r="1563" spans="1:6">
      <c r="A1563" s="123">
        <v>44428</v>
      </c>
      <c r="B1563" s="105" t="s">
        <v>287</v>
      </c>
      <c r="C1563" s="120" t="s">
        <v>153</v>
      </c>
      <c r="D1563" s="120" t="s">
        <v>162</v>
      </c>
      <c r="E1563" s="120" t="s">
        <v>166</v>
      </c>
      <c r="F1563" s="102">
        <v>47</v>
      </c>
    </row>
    <row r="1564" spans="1:6">
      <c r="A1564" s="123">
        <v>44428</v>
      </c>
      <c r="B1564" s="105" t="s">
        <v>292</v>
      </c>
      <c r="C1564" s="120" t="s">
        <v>153</v>
      </c>
      <c r="D1564" s="120" t="s">
        <v>162</v>
      </c>
      <c r="E1564" s="120" t="s">
        <v>166</v>
      </c>
      <c r="F1564" s="102">
        <v>47</v>
      </c>
    </row>
    <row r="1565" spans="1:6">
      <c r="A1565" s="123">
        <v>44428</v>
      </c>
      <c r="B1565" s="105" t="s">
        <v>293</v>
      </c>
      <c r="C1565" s="120" t="s">
        <v>153</v>
      </c>
      <c r="D1565" s="120" t="s">
        <v>162</v>
      </c>
      <c r="E1565" s="120" t="s">
        <v>166</v>
      </c>
      <c r="F1565" s="102">
        <v>47</v>
      </c>
    </row>
    <row r="1566" spans="1:6">
      <c r="A1566" s="123">
        <v>44428</v>
      </c>
      <c r="B1566" s="120" t="s">
        <v>280</v>
      </c>
      <c r="C1566" s="120" t="s">
        <v>153</v>
      </c>
      <c r="D1566" s="120" t="s">
        <v>161</v>
      </c>
      <c r="E1566" s="120" t="s">
        <v>167</v>
      </c>
      <c r="F1566" s="102">
        <v>47</v>
      </c>
    </row>
    <row r="1567" spans="1:6">
      <c r="A1567" s="123">
        <v>44428</v>
      </c>
      <c r="B1567" s="120" t="s">
        <v>281</v>
      </c>
      <c r="C1567" s="120" t="s">
        <v>153</v>
      </c>
      <c r="D1567" s="120" t="s">
        <v>161</v>
      </c>
      <c r="E1567" s="120" t="s">
        <v>167</v>
      </c>
      <c r="F1567" s="102">
        <v>47</v>
      </c>
    </row>
    <row r="1568" spans="1:6">
      <c r="A1568" s="123">
        <v>44428</v>
      </c>
      <c r="B1568" s="120" t="s">
        <v>282</v>
      </c>
      <c r="C1568" s="120" t="s">
        <v>153</v>
      </c>
      <c r="D1568" s="120" t="s">
        <v>161</v>
      </c>
      <c r="E1568" s="120" t="s">
        <v>167</v>
      </c>
      <c r="F1568" s="102">
        <v>47</v>
      </c>
    </row>
    <row r="1569" spans="1:6">
      <c r="A1569" s="123">
        <v>44428</v>
      </c>
      <c r="B1569" s="120" t="s">
        <v>283</v>
      </c>
      <c r="C1569" s="120" t="s">
        <v>153</v>
      </c>
      <c r="D1569" s="120" t="s">
        <v>161</v>
      </c>
      <c r="E1569" s="120" t="s">
        <v>167</v>
      </c>
      <c r="F1569" s="102">
        <v>47</v>
      </c>
    </row>
    <row r="1570" spans="1:6">
      <c r="A1570" s="123">
        <v>44428</v>
      </c>
      <c r="B1570" s="105" t="s">
        <v>270</v>
      </c>
      <c r="C1570" s="120" t="s">
        <v>153</v>
      </c>
      <c r="D1570" s="120" t="s">
        <v>163</v>
      </c>
      <c r="E1570" s="120" t="s">
        <v>166</v>
      </c>
      <c r="F1570" s="102">
        <v>47</v>
      </c>
    </row>
    <row r="1571" spans="1:6">
      <c r="A1571" s="123">
        <v>44428</v>
      </c>
      <c r="B1571" s="105" t="s">
        <v>271</v>
      </c>
      <c r="C1571" s="120" t="s">
        <v>153</v>
      </c>
      <c r="D1571" s="120" t="s">
        <v>163</v>
      </c>
      <c r="E1571" s="120" t="s">
        <v>166</v>
      </c>
      <c r="F1571" s="102">
        <v>47</v>
      </c>
    </row>
    <row r="1572" spans="1:6">
      <c r="A1572" s="123">
        <v>44428</v>
      </c>
      <c r="B1572" s="105" t="s">
        <v>276</v>
      </c>
      <c r="C1572" s="120" t="s">
        <v>153</v>
      </c>
      <c r="D1572" s="120" t="s">
        <v>163</v>
      </c>
      <c r="E1572" s="120" t="s">
        <v>166</v>
      </c>
      <c r="F1572" s="102">
        <v>47</v>
      </c>
    </row>
    <row r="1573" spans="1:6">
      <c r="A1573" s="123">
        <v>44428</v>
      </c>
      <c r="B1573" s="105" t="s">
        <v>277</v>
      </c>
      <c r="C1573" s="120" t="s">
        <v>153</v>
      </c>
      <c r="D1573" s="120" t="s">
        <v>163</v>
      </c>
      <c r="E1573" s="120" t="s">
        <v>166</v>
      </c>
      <c r="F1573" s="102">
        <v>47</v>
      </c>
    </row>
    <row r="1574" spans="1:6">
      <c r="A1574" s="123">
        <v>44428</v>
      </c>
      <c r="B1574" s="105" t="s">
        <v>264</v>
      </c>
      <c r="C1574" s="120" t="s">
        <v>153</v>
      </c>
      <c r="D1574" s="120" t="s">
        <v>162</v>
      </c>
      <c r="E1574" s="120" t="s">
        <v>167</v>
      </c>
      <c r="F1574" s="102">
        <v>47</v>
      </c>
    </row>
    <row r="1575" spans="1:6">
      <c r="A1575" s="123">
        <v>44428</v>
      </c>
      <c r="B1575" s="105" t="s">
        <v>265</v>
      </c>
      <c r="C1575" s="120" t="s">
        <v>153</v>
      </c>
      <c r="D1575" s="120" t="s">
        <v>162</v>
      </c>
      <c r="E1575" s="120" t="s">
        <v>167</v>
      </c>
      <c r="F1575" s="102">
        <v>47</v>
      </c>
    </row>
    <row r="1576" spans="1:6">
      <c r="A1576" s="123">
        <v>44428</v>
      </c>
      <c r="B1576" s="105" t="s">
        <v>266</v>
      </c>
      <c r="C1576" s="120" t="s">
        <v>153</v>
      </c>
      <c r="D1576" s="120" t="s">
        <v>162</v>
      </c>
      <c r="E1576" s="120" t="s">
        <v>167</v>
      </c>
      <c r="F1576" s="102">
        <v>47</v>
      </c>
    </row>
    <row r="1577" spans="1:6">
      <c r="A1577" s="123">
        <v>44428</v>
      </c>
      <c r="B1577" s="105" t="s">
        <v>267</v>
      </c>
      <c r="C1577" s="120" t="s">
        <v>153</v>
      </c>
      <c r="D1577" s="120" t="s">
        <v>162</v>
      </c>
      <c r="E1577" s="120" t="s">
        <v>167</v>
      </c>
      <c r="F1577" s="102">
        <v>47</v>
      </c>
    </row>
    <row r="1578" spans="1:6">
      <c r="A1578" s="123">
        <v>44428</v>
      </c>
      <c r="B1578" s="120" t="s">
        <v>254</v>
      </c>
      <c r="C1578" s="120" t="s">
        <v>153</v>
      </c>
      <c r="D1578" s="120" t="s">
        <v>161</v>
      </c>
      <c r="E1578" s="120" t="s">
        <v>166</v>
      </c>
      <c r="F1578" s="102">
        <v>47</v>
      </c>
    </row>
    <row r="1579" spans="1:6">
      <c r="A1579" s="123">
        <v>44428</v>
      </c>
      <c r="B1579" s="120" t="s">
        <v>255</v>
      </c>
      <c r="C1579" s="120" t="s">
        <v>153</v>
      </c>
      <c r="D1579" s="120" t="s">
        <v>161</v>
      </c>
      <c r="E1579" s="120" t="s">
        <v>166</v>
      </c>
      <c r="F1579" s="102">
        <v>47</v>
      </c>
    </row>
    <row r="1580" spans="1:6">
      <c r="A1580" s="123">
        <v>44428</v>
      </c>
      <c r="B1580" s="120" t="s">
        <v>260</v>
      </c>
      <c r="C1580" s="120" t="s">
        <v>153</v>
      </c>
      <c r="D1580" s="120" t="s">
        <v>161</v>
      </c>
      <c r="E1580" s="120" t="s">
        <v>166</v>
      </c>
      <c r="F1580" s="102">
        <v>47</v>
      </c>
    </row>
    <row r="1581" spans="1:6">
      <c r="A1581" s="123">
        <v>44428</v>
      </c>
      <c r="B1581" s="120" t="s">
        <v>261</v>
      </c>
      <c r="C1581" s="120" t="s">
        <v>153</v>
      </c>
      <c r="D1581" s="120" t="s">
        <v>161</v>
      </c>
      <c r="E1581" s="120" t="s">
        <v>166</v>
      </c>
      <c r="F1581" s="102">
        <v>47</v>
      </c>
    </row>
    <row r="1582" spans="1:6">
      <c r="A1582" s="123">
        <v>44428</v>
      </c>
      <c r="B1582" s="105" t="s">
        <v>248</v>
      </c>
      <c r="C1582" s="120" t="s">
        <v>153</v>
      </c>
      <c r="D1582" s="120" t="s">
        <v>163</v>
      </c>
      <c r="E1582" s="120" t="s">
        <v>167</v>
      </c>
      <c r="F1582" s="102">
        <v>47</v>
      </c>
    </row>
    <row r="1583" spans="1:6">
      <c r="A1583" s="123">
        <v>44428</v>
      </c>
      <c r="B1583" s="105" t="s">
        <v>249</v>
      </c>
      <c r="C1583" s="120" t="s">
        <v>153</v>
      </c>
      <c r="D1583" s="120" t="s">
        <v>163</v>
      </c>
      <c r="E1583" s="120" t="s">
        <v>167</v>
      </c>
      <c r="F1583" s="102">
        <v>47</v>
      </c>
    </row>
    <row r="1584" spans="1:6">
      <c r="A1584" s="123">
        <v>44428</v>
      </c>
      <c r="B1584" s="105" t="s">
        <v>250</v>
      </c>
      <c r="C1584" s="120" t="s">
        <v>153</v>
      </c>
      <c r="D1584" s="120" t="s">
        <v>163</v>
      </c>
      <c r="E1584" s="120" t="s">
        <v>167</v>
      </c>
      <c r="F1584" s="102">
        <v>47</v>
      </c>
    </row>
    <row r="1585" spans="1:6">
      <c r="A1585" s="123">
        <v>44428</v>
      </c>
      <c r="B1585" s="105" t="s">
        <v>251</v>
      </c>
      <c r="C1585" s="120" t="s">
        <v>153</v>
      </c>
      <c r="D1585" s="120" t="s">
        <v>163</v>
      </c>
      <c r="E1585" s="120" t="s">
        <v>167</v>
      </c>
      <c r="F1585" s="102">
        <v>47</v>
      </c>
    </row>
  </sheetData>
  <autoFilter ref="A1:Y1585" xr:uid="{53CA323B-BAAE-924E-BAD7-AACC02D3D73E}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6"/>
  <sheetViews>
    <sheetView workbookViewId="0">
      <selection activeCell="D8" sqref="D8"/>
    </sheetView>
  </sheetViews>
  <sheetFormatPr baseColWidth="10" defaultColWidth="9.17578125" defaultRowHeight="14.35"/>
  <cols>
    <col min="1" max="1" width="16.64453125" style="12" customWidth="1"/>
    <col min="2" max="2" width="10.46875" style="12" customWidth="1"/>
    <col min="3" max="3" width="11" style="12" customWidth="1"/>
    <col min="4" max="4" width="77.46875" style="20" customWidth="1"/>
    <col min="5" max="5" width="25" style="20" customWidth="1"/>
    <col min="6" max="6" width="19.46875" style="20" customWidth="1"/>
    <col min="7" max="7" width="35" style="12" customWidth="1"/>
    <col min="8" max="8" width="12.46875" style="26" customWidth="1"/>
    <col min="9" max="9" width="16" style="26" customWidth="1"/>
    <col min="10" max="12" width="12.8203125" style="27" customWidth="1"/>
    <col min="13" max="13" width="11.64453125" style="27" customWidth="1"/>
    <col min="14" max="15" width="11.64453125" style="12" customWidth="1"/>
    <col min="16" max="17" width="12.46875" style="12" customWidth="1"/>
    <col min="18" max="19" width="9.17578125" style="12"/>
    <col min="20" max="20" width="10.8203125" style="13" bestFit="1" customWidth="1"/>
    <col min="21" max="21" width="9.17578125" style="12"/>
    <col min="22" max="22" width="10.8203125" style="12" customWidth="1"/>
    <col min="23" max="23" width="10.46875" style="12" customWidth="1"/>
    <col min="24" max="24" width="12.3515625" style="12" customWidth="1"/>
    <col min="25" max="25" width="12.46875" style="13" customWidth="1"/>
    <col min="26" max="26" width="11" style="12" customWidth="1"/>
    <col min="27" max="27" width="35" style="13" customWidth="1"/>
    <col min="28" max="28" width="35" style="12" customWidth="1"/>
    <col min="29" max="16384" width="9.17578125" style="12"/>
  </cols>
  <sheetData>
    <row r="1" spans="1:28" ht="28.7">
      <c r="A1" s="11" t="e">
        <f>'Mesures_BAT POI'!#REF!</f>
        <v>#REF!</v>
      </c>
      <c r="B1" s="11" t="s">
        <v>138</v>
      </c>
      <c r="C1" s="10" t="e">
        <f>'Mesures_BAT POI'!#REF!</f>
        <v>#REF!</v>
      </c>
      <c r="D1" s="14" t="s">
        <v>21</v>
      </c>
      <c r="E1" s="14" t="s">
        <v>22</v>
      </c>
      <c r="F1" s="14" t="s">
        <v>23</v>
      </c>
      <c r="G1" s="10" t="e">
        <f>'Mesures_BAT POI'!#REF!</f>
        <v>#REF!</v>
      </c>
      <c r="H1" s="31" t="s">
        <v>140</v>
      </c>
      <c r="I1" s="25" t="e">
        <f>'Mesures_BAT POI'!#REF!</f>
        <v>#REF!</v>
      </c>
      <c r="J1" s="25" t="e">
        <f>'Mesures_BAT POI'!#REF!</f>
        <v>#REF!</v>
      </c>
      <c r="K1" s="25" t="e">
        <f>'Mesures_BAT POI'!#REF!</f>
        <v>#REF!</v>
      </c>
      <c r="L1" s="31" t="s">
        <v>0</v>
      </c>
      <c r="M1" s="25" t="e">
        <f>'Mesures_BAT POI'!#REF!</f>
        <v>#REF!</v>
      </c>
      <c r="N1" s="25" t="e">
        <f>'Mesures_BAT POI'!#REF!</f>
        <v>#REF!</v>
      </c>
      <c r="O1" s="25" t="e">
        <f>'Mesures_BAT POI'!#REF!</f>
        <v>#REF!</v>
      </c>
      <c r="P1" s="31" t="s">
        <v>32</v>
      </c>
      <c r="Q1" s="31" t="s">
        <v>141</v>
      </c>
      <c r="R1" s="25" t="e">
        <f>'Mesures_BAT POI'!#REF!</f>
        <v>#REF!</v>
      </c>
      <c r="S1" s="25" t="e">
        <f>'Mesures_BAT POI'!#REF!</f>
        <v>#REF!</v>
      </c>
      <c r="T1" s="25" t="e">
        <f>'Mesures_BAT POI'!#REF!</f>
        <v>#REF!</v>
      </c>
      <c r="U1" s="25" t="e">
        <f>'Mesures_BAT POI'!#REF!</f>
        <v>#REF!</v>
      </c>
      <c r="V1" s="31" t="s">
        <v>34</v>
      </c>
      <c r="W1" s="25" t="e">
        <f>'Mesures_BAT POI'!#REF!</f>
        <v>#REF!</v>
      </c>
      <c r="X1" s="31" t="s">
        <v>136</v>
      </c>
      <c r="Y1" s="25" t="e">
        <f>'Mesures_BAT POI'!#REF!</f>
        <v>#REF!</v>
      </c>
      <c r="Z1" s="25" t="e">
        <f>'Mesures_BAT POI'!#REF!</f>
        <v>#REF!</v>
      </c>
      <c r="AA1" s="25" t="e">
        <f>'Mesures_BAT POI'!#REF!</f>
        <v>#REF!</v>
      </c>
      <c r="AB1" s="25" t="e">
        <f>'Mesures_BAT POI'!#REF!</f>
        <v>#REF!</v>
      </c>
    </row>
    <row r="2" spans="1:28" s="45" customFormat="1" ht="91" customHeight="1">
      <c r="A2" s="40" t="str">
        <f>"='Mesure'!A2"</f>
        <v>='Mesure'!A2</v>
      </c>
      <c r="B2" s="40" t="str">
        <f>"=A2-'PLAN D''EX'!B2"</f>
        <v>=A2-'PLAN D''EX'!B2</v>
      </c>
      <c r="C2" s="40" t="str">
        <f>"=Mesures!B2"</f>
        <v>=Mesures!B2</v>
      </c>
      <c r="D2" s="41" t="s">
        <v>64</v>
      </c>
      <c r="E2" s="42"/>
      <c r="F2" s="42"/>
      <c r="G2" s="40" t="str">
        <f>"=SI(ESTVIDE(Mesures!C2);na;Mesures!C2)"</f>
        <v>=SI(ESTVIDE(Mesures!C2);na;Mesures!C2)</v>
      </c>
      <c r="H2" s="43"/>
      <c r="I2" s="43"/>
      <c r="J2" s="44"/>
      <c r="K2" s="44"/>
      <c r="L2" s="44"/>
      <c r="M2" s="44"/>
      <c r="T2" s="40"/>
      <c r="Y2" s="40"/>
      <c r="AA2" s="40"/>
    </row>
    <row r="3" spans="1:28">
      <c r="A3" s="13"/>
      <c r="B3" s="13"/>
      <c r="C3" s="13"/>
      <c r="G3" s="13"/>
    </row>
    <row r="4" spans="1:28">
      <c r="A4" s="30"/>
      <c r="B4" s="30"/>
      <c r="C4" s="20" t="s">
        <v>62</v>
      </c>
      <c r="D4" s="12"/>
      <c r="E4" s="12"/>
    </row>
    <row r="5" spans="1:28">
      <c r="A5" s="20"/>
      <c r="B5" s="20"/>
      <c r="C5" s="20" t="s">
        <v>63</v>
      </c>
      <c r="D5" s="12"/>
      <c r="E5" s="12"/>
    </row>
    <row r="6" spans="1:28">
      <c r="A6" s="20" t="s">
        <v>24</v>
      </c>
      <c r="B6" s="20"/>
      <c r="D6" s="12"/>
    </row>
  </sheetData>
  <autoFilter ref="A1:AA1" xr:uid="{00000000-0009-0000-0000-000006000000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Expérience</vt:lpstr>
      <vt:lpstr>Check list</vt:lpstr>
      <vt:lpstr>Bibliographie</vt:lpstr>
      <vt:lpstr>Plan et protocole</vt:lpstr>
      <vt:lpstr>Hypothèses</vt:lpstr>
      <vt:lpstr>Suivi</vt:lpstr>
      <vt:lpstr>Mesures_BAT POI</vt:lpstr>
      <vt:lpstr>Mesures_BGV MOU</vt:lpstr>
      <vt:lpstr>Traitement</vt:lpstr>
      <vt:lpstr>Analyse de... (model)</vt:lpstr>
      <vt:lpstr>Relevé des mesures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pretapousser</dc:creator>
  <cp:lastModifiedBy>Irving Arcia</cp:lastModifiedBy>
  <cp:lastPrinted>2021-06-23T11:45:34Z</cp:lastPrinted>
  <dcterms:created xsi:type="dcterms:W3CDTF">2016-07-26T13:59:42Z</dcterms:created>
  <dcterms:modified xsi:type="dcterms:W3CDTF">2021-08-21T22:27:33Z</dcterms:modified>
</cp:coreProperties>
</file>