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jhan\Downloads\"/>
    </mc:Choice>
  </mc:AlternateContent>
  <xr:revisionPtr revIDLastSave="0" documentId="13_ncr:1_{FB2AD3E6-970F-40F8-9ED0-C622FBB928EB}" xr6:coauthVersionLast="47" xr6:coauthVersionMax="47" xr10:uidLastSave="{00000000-0000-0000-0000-000000000000}"/>
  <bookViews>
    <workbookView xWindow="-120" yWindow="-120" windowWidth="20730" windowHeight="11310" activeTab="1" xr2:uid="{340B2D9D-3A49-4B0F-80A7-BFBEF7B84B87}"/>
  </bookViews>
  <sheets>
    <sheet name="Datos" sheetId="2" r:id="rId1"/>
    <sheet name="Introducción a la probabilidad" sheetId="1" r:id="rId2"/>
    <sheet name="Distribuciones probabilístic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3" l="1"/>
  <c r="B56" i="3"/>
  <c r="B54" i="3"/>
  <c r="B52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16" i="3"/>
  <c r="B17" i="3"/>
  <c r="B18" i="3"/>
  <c r="B19" i="3"/>
  <c r="B20" i="3"/>
  <c r="B21" i="3"/>
  <c r="B22" i="3"/>
  <c r="B23" i="3"/>
  <c r="B24" i="3"/>
  <c r="B25" i="3"/>
  <c r="D11" i="3"/>
  <c r="D10" i="3"/>
  <c r="D12" i="3" l="1"/>
  <c r="D13" i="3" s="1"/>
  <c r="C74" i="1"/>
  <c r="C72" i="1"/>
  <c r="C64" i="1"/>
  <c r="C66" i="1" s="1"/>
  <c r="C68" i="1"/>
  <c r="C62" i="1"/>
  <c r="C52" i="1"/>
  <c r="C50" i="1"/>
  <c r="C48" i="1"/>
  <c r="C46" i="1"/>
  <c r="C33" i="1"/>
  <c r="C35" i="1"/>
  <c r="C19" i="1"/>
  <c r="C31" i="1"/>
  <c r="C29" i="1"/>
  <c r="C17" i="1"/>
  <c r="C15" i="1"/>
  <c r="C5" i="1"/>
  <c r="C70" i="1" l="1"/>
  <c r="C76" i="1" s="1"/>
</calcChain>
</file>

<file path=xl/sharedStrings.xml><?xml version="1.0" encoding="utf-8"?>
<sst xmlns="http://schemas.openxmlformats.org/spreadsheetml/2006/main" count="784" uniqueCount="153">
  <si>
    <t>Problema 1</t>
  </si>
  <si>
    <t>Encuentra la probabilidad de que un estudiante tenga un nivel avanzado en IA</t>
  </si>
  <si>
    <t>Marca temporal</t>
  </si>
  <si>
    <t>Edad</t>
  </si>
  <si>
    <t>Genero</t>
  </si>
  <si>
    <t>Carrera</t>
  </si>
  <si>
    <t>¿Cuál es tu nivel de conocimiento sobre Blockchain?</t>
  </si>
  <si>
    <t xml:space="preserve">¿Cuál es tu nivel de conocimiento sobre Criptomonedas? </t>
  </si>
  <si>
    <t xml:space="preserve">¿Cuál es tu nivel de conocimiento sobre Inteligencia Artificial (IA)? </t>
  </si>
  <si>
    <t xml:space="preserve">¿Cuál es tu nivel de conocimiento sobre Machine Learning (ML)? </t>
  </si>
  <si>
    <t xml:space="preserve">¿Conoces las aplicaciones de Blockchain en sistemas computacionales? </t>
  </si>
  <si>
    <t xml:space="preserve">¿Qué tan actualizado(a) te consideras en las nuevas tecnologías de sistemas computacionales? </t>
  </si>
  <si>
    <t xml:space="preserve">¿Están estos temas (Blockchain, Criptomonedas, IA, ML) incluidos en tus asignaturas? </t>
  </si>
  <si>
    <t xml:space="preserve">¿Qué tan familiarizado(a) estás con el funcionamiento de Blockchain? </t>
  </si>
  <si>
    <t xml:space="preserve">¿Has utilizado alguna vez Criptomonedas? </t>
  </si>
  <si>
    <t xml:space="preserve">¿Te interesa aprender más sobre Criptomonedas? </t>
  </si>
  <si>
    <t xml:space="preserve">¿Consideras el uso de Criptomonedas como una tecnología segura? </t>
  </si>
  <si>
    <t xml:space="preserve">¿Consideras que el Blockchain es una tecnología útil para la ciberseguridad? </t>
  </si>
  <si>
    <t>¿Te gustaría que se incluyeran temas sobre Blockchain en los cursos universitarios?</t>
  </si>
  <si>
    <t xml:space="preserve">¿Consideras que el uso de Blockchain puede mejorar la transparencia en los sistemas computacionales? </t>
  </si>
  <si>
    <t xml:space="preserve">¿Qué tan familiarizado(a) estás con los conceptos de IA? </t>
  </si>
  <si>
    <t xml:space="preserve">¿Qué tan familiarizado(a) estás con los conceptos de ML? </t>
  </si>
  <si>
    <t xml:space="preserve">¿Consideras que los conocimientos en IA son relevantes para tu futuro profesional? </t>
  </si>
  <si>
    <t xml:space="preserve">¿Consideras que los conocimientos en ML son relevantes para tu futuro profesional? </t>
  </si>
  <si>
    <t xml:space="preserve">¿Qué tan difícil consideras el aprendizaje de IA y ML? </t>
  </si>
  <si>
    <t xml:space="preserve">¿Crees que IA y ML revolucionarán los sistemas computacionales en los próximos años? </t>
  </si>
  <si>
    <t>Hombre</t>
  </si>
  <si>
    <t>Licenciatura en Desarrollo y Gestión del Software</t>
  </si>
  <si>
    <t>Básico</t>
  </si>
  <si>
    <t>Intermedio</t>
  </si>
  <si>
    <t>Poco</t>
  </si>
  <si>
    <t>Solo mencionados</t>
  </si>
  <si>
    <t>Nada</t>
  </si>
  <si>
    <t>No</t>
  </si>
  <si>
    <t>Sí</t>
  </si>
  <si>
    <t>Depende del contexto</t>
  </si>
  <si>
    <t>No estoy seguro(a)</t>
  </si>
  <si>
    <t>Muy familiarizado(a)</t>
  </si>
  <si>
    <t>Bastante</t>
  </si>
  <si>
    <t>Muy relevantes</t>
  </si>
  <si>
    <t>Bastante difícil</t>
  </si>
  <si>
    <t>Es práctimente seguro</t>
  </si>
  <si>
    <t>Licenciatura en Desarrollo de Software</t>
  </si>
  <si>
    <t>Ninguno</t>
  </si>
  <si>
    <t>Algo relevantes</t>
  </si>
  <si>
    <t>Algo probable</t>
  </si>
  <si>
    <t>Licenciatura en Redes Informáticas</t>
  </si>
  <si>
    <t>Nada relevantes</t>
  </si>
  <si>
    <t>Muy difícil</t>
  </si>
  <si>
    <t>Muy probable</t>
  </si>
  <si>
    <t>Avanzado</t>
  </si>
  <si>
    <t>Muy actualizado(a)</t>
  </si>
  <si>
    <t>Poco difícil</t>
  </si>
  <si>
    <t>Mucho</t>
  </si>
  <si>
    <t>Bastante relevantes</t>
  </si>
  <si>
    <t>Nada difícil</t>
  </si>
  <si>
    <t>Mujer</t>
  </si>
  <si>
    <t>Licenciatura en Informática Aplicada a la Educación</t>
  </si>
  <si>
    <t>Otro</t>
  </si>
  <si>
    <t>Poco probable</t>
  </si>
  <si>
    <t>Licenciatura en Ingeniería de Sistemas y Computación</t>
  </si>
  <si>
    <t>Como parte de algunas asignaturas</t>
  </si>
  <si>
    <t>Licenciatura en Ciberseguridad</t>
  </si>
  <si>
    <t>Licenciatura en Ingeniería de Sistemas de Información Gerencial</t>
  </si>
  <si>
    <t>Técnico en Informática para la Gestión Empresarial</t>
  </si>
  <si>
    <t>P(nivel avanzado) =</t>
  </si>
  <si>
    <t>Respuesta</t>
  </si>
  <si>
    <t>De acuerdo con los datos recolectados en la encuesta, se obtuvo un total de 30  Estudiantes, de los cuales 4  indicaron tener un nivel avanzado en inteligencia artificial (IA).</t>
  </si>
  <si>
    <t>La probabilidad de que un estudiante seleccionado al azar tenga un nivel avanzado es de 0.13 o 13%</t>
  </si>
  <si>
    <t>Problema 2</t>
  </si>
  <si>
    <t>Calcula la probabilidad conjunta de que un estudiante tenga nivel intermedio en Blockchain y considere útil esta tecnología</t>
  </si>
  <si>
    <t>P(Útil) =</t>
  </si>
  <si>
    <t>P(Intermedio) =</t>
  </si>
  <si>
    <t>Problema 3</t>
  </si>
  <si>
    <t>P(Mujer) =</t>
  </si>
  <si>
    <t>Número de estudiantes que respondieron Sí / número de estudiantes totales</t>
  </si>
  <si>
    <t>Número de estudiantes con nivel intermedio / número de estudiantes totales</t>
  </si>
  <si>
    <t>Número de estudiantes con nivel avanzado / número de estudiantes totales</t>
  </si>
  <si>
    <t>Número de estudiantes mujeres / número de estudiantes totales</t>
  </si>
  <si>
    <t>Número de estudiantes que lo consideran poco dificil / Número de estudiantes totales</t>
  </si>
  <si>
    <t>P(Poco difícil) =</t>
  </si>
  <si>
    <t>Determina la probabilidad de que un participante sea mujer dado que considera el aprendizaje en IA y ML  poco difícil</t>
  </si>
  <si>
    <t>P(Mujer/Poco difícil) =</t>
  </si>
  <si>
    <t>Probabilidad del nivel intermedio * probabilidad de que lo considere útil</t>
  </si>
  <si>
    <t>De acuerdo con los datos de la encuesta, la probabilidad de que un participante sea mujer, dado que considera que el aprendizaje en IA y ML es poco difícil. .</t>
  </si>
  <si>
    <t>la probabilidad de que un estudiante sea mujer, dado que considera el aprendizaje poco difícil, es de 0.27 o 27%</t>
  </si>
  <si>
    <t>Pregunta 4</t>
  </si>
  <si>
    <t>Pregunta 3</t>
  </si>
  <si>
    <t>P(IA) =</t>
  </si>
  <si>
    <t>Calcula la probabilidad de que un estudiante esté bastante familiarizado en IA o ML</t>
  </si>
  <si>
    <t>Número de estudiantes bastante familiarizados / Número de estudiantes totales</t>
  </si>
  <si>
    <t>P(ML) =</t>
  </si>
  <si>
    <t>Probabilidad de que sea mujer * probabilidad de que los estudiantes lo consideren poco dificil</t>
  </si>
  <si>
    <t>Probabilidad de que sea mujer * probabilidad de que los estudiantes lo consideren poco difícil / probabilidad de que los estudiantes lo consideren poco difícil</t>
  </si>
  <si>
    <t>Probabilidad de que este bastante familiarizado en IA * probabilidad de que este bastante familiarizado en ML</t>
  </si>
  <si>
    <r>
      <t xml:space="preserve">P(Mujer ∩ </t>
    </r>
    <r>
      <rPr>
        <sz val="11"/>
        <color theme="1"/>
        <rFont val="Calibri"/>
        <family val="2"/>
      </rPr>
      <t xml:space="preserve"> Poco difícil</t>
    </r>
    <r>
      <rPr>
        <sz val="11"/>
        <color theme="1"/>
        <rFont val="Calibri"/>
        <family val="2"/>
        <scheme val="minor"/>
      </rPr>
      <t>) =</t>
    </r>
  </si>
  <si>
    <r>
      <t xml:space="preserve">P(Intermedio </t>
    </r>
    <r>
      <rPr>
        <sz val="11"/>
        <color theme="1"/>
        <rFont val="Calibri"/>
        <family val="2"/>
      </rPr>
      <t>∩  Útil</t>
    </r>
    <r>
      <rPr>
        <sz val="11"/>
        <color theme="1"/>
        <rFont val="Calibri"/>
        <family val="2"/>
        <scheme val="minor"/>
      </rPr>
      <t>) =</t>
    </r>
  </si>
  <si>
    <t>P(AI ∩ ML) =</t>
  </si>
  <si>
    <t>P(AI U ML) =</t>
  </si>
  <si>
    <t>Probabilidad de que este bastante familiarizado en IA + probabilidad de que este bastante familiarizado en ML - la probabilidad conjunta de ambas</t>
  </si>
  <si>
    <t xml:space="preserve">De acuerdo con los datos recolectados, se encontró que el 0.43 o 43% de los estudiantes estan bastante familiarizados en la IA, en contraste con sus conocimientos en ML que indican un 0.16 o 16%, </t>
  </si>
  <si>
    <t>y el 0.07 o 7% estan bastante familiarizados en ambas. Considerando estos datos, la probabilidad de que un estudiante tenga un nivel bajo en IA o ML es de 0.53 o 53%.</t>
  </si>
  <si>
    <t xml:space="preserve">Sabiendo que el 0.27 o 2% de la muestra son mujeres y que el 0.5333 o 53% de todos los estudiantes consideran que el aprendizaje es poco dificil, </t>
  </si>
  <si>
    <t xml:space="preserve">De acuerdo con los datos obtenidos, la probabilidad de que un estudiante tenga un nivel intermedio en Blockchain es del 0.07 0 7%, y la probabilidad de que considere útil esta tecnología es del 0.4 o 40%. </t>
  </si>
  <si>
    <t>Suponiendo que ambos eventos sean independientes, la probabilidad conjunta de que un estudiante tenga nivel intermedio en Blockchain y considere útil esta tecnología es del 0.03 o 3%.</t>
  </si>
  <si>
    <t>Problema 5</t>
  </si>
  <si>
    <t>¿Cuál es la probabilidad de que un estudiante que se considere bastante actualizado en las nuevas tecnologías venga de la carrera de Licenciatura en Desarrollo y Gestión de Software? Usando teorema de Bayes</t>
  </si>
  <si>
    <t>Número de estudiantes de dicha carrera / Número de estudiantes totales</t>
  </si>
  <si>
    <t>P(Bastante) =</t>
  </si>
  <si>
    <t>Número de estudiantes que se consideren bastante actualizados / Número de estudiantes totales</t>
  </si>
  <si>
    <t>P(Soft.) =</t>
  </si>
  <si>
    <t>P(Bastante/Soft) =</t>
  </si>
  <si>
    <t>Probabilidad de que sea de la carrera y este bastante actualizado / Probabilidad de que sea de la carrera mencionada</t>
  </si>
  <si>
    <t>P(Bastante/No Soft) =</t>
  </si>
  <si>
    <t xml:space="preserve">P(Bastante ∩ No Soft) = </t>
  </si>
  <si>
    <t>1 -  probabilidad de que los estudiantes no sean de la carrera de Licenciatura en Desarrollo y Gestión de Software</t>
  </si>
  <si>
    <t xml:space="preserve">P(Bastante ∩ Soft.) = </t>
  </si>
  <si>
    <t>P(No Soft.) =</t>
  </si>
  <si>
    <t>Probabilidad estudiantes que se consideran bastante actualizados * Probabilidad de estudiantes de Lic. Des. Ges. Software</t>
  </si>
  <si>
    <t>Probabilidad estudiantes que se consideran bastante actualizados * Probabilidad de que no sea estudiante de la carrera</t>
  </si>
  <si>
    <t>Probabilidad de que no sea de la carrera y este bastante actualizado / Probabilidad de que no sea de la carrera mencionada</t>
  </si>
  <si>
    <t>P(Soft./Bastante) =</t>
  </si>
  <si>
    <t>(P(Bastante/Soft.)*P(Soft.))/(P(Bastante/Soft.)*P(Soft.)+P(Bastante/No Soft.)*P(No Soft.))</t>
  </si>
  <si>
    <t>En la aplicación del teorema de Bayes concluimos que un 0.23 o 23% de los estudiantes encuestados son de la carrera de Licenciatura en Desarrollo y Gestión de Software de los cuales un 0.06 o 6% se consideran</t>
  </si>
  <si>
    <t xml:space="preserve">bastante actualizados con las nuevas tecnologías. Ademas por la regla del complemento se sabe que un 0.77 o 77% son de otras carreras y un 0.20 o 20% de ellos se considera bastante actualizados. </t>
  </si>
  <si>
    <t>Si seleccionaramos un estudiante al azar que se considera bastante actualizado, la probabilidad de que sea de la carrera de Licenciatura en Desarrollo y Gestión de Software es de 0.23 o 23%</t>
  </si>
  <si>
    <t>Modela las respuestas de la pregunta "¿Qué tan actualizado te consideras?" con una distribución binomial.</t>
  </si>
  <si>
    <t>En una distribución binomial solo existen dos posibles resultados, es por ello que para modelar la pregunta a este sistema, es necesario reducir el número de respuestas posibles a solo 2.</t>
  </si>
  <si>
    <t>"Actualizado" englobaria las respuesta de "Muy actualizado y Bastante actualizado", mientras que "No actualizado" englobaria las respuestas de "Poco actualizado y Nada actualizado"</t>
  </si>
  <si>
    <t>P(Muy actualizado) =</t>
  </si>
  <si>
    <r>
      <t xml:space="preserve">P(Muy actualizado </t>
    </r>
    <r>
      <rPr>
        <sz val="11"/>
        <color theme="1"/>
        <rFont val="Calibri"/>
        <family val="2"/>
      </rPr>
      <t>∩ Bastante</t>
    </r>
    <r>
      <rPr>
        <sz val="11"/>
        <color theme="1"/>
        <rFont val="Calibri"/>
        <family val="2"/>
        <scheme val="minor"/>
      </rPr>
      <t>) =</t>
    </r>
  </si>
  <si>
    <t>P(Actualizados) =</t>
  </si>
  <si>
    <t>Teniendo esto en cuenta utilizaremos solo la variable de "Actualizado" y así podemos sacar la probabilidad</t>
  </si>
  <si>
    <t xml:space="preserve"> de los estudiantes que se consideran "Actualizados" y hacer una distribución binomial</t>
  </si>
  <si>
    <t>Encuentra la probabilidad acumulada hasta un nivel intermedio en Blockchain</t>
  </si>
  <si>
    <t>Datos</t>
  </si>
  <si>
    <t>X =</t>
  </si>
  <si>
    <t>n =</t>
  </si>
  <si>
    <t>Personas con niveles de conocimiento "ninguno, básico e intermedio"</t>
  </si>
  <si>
    <t>Tamaño de la muestra</t>
  </si>
  <si>
    <t>P =</t>
  </si>
  <si>
    <t>Probabilidad de éxito</t>
  </si>
  <si>
    <r>
      <t xml:space="preserve">P(x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29)</t>
    </r>
  </si>
  <si>
    <t xml:space="preserve">La probabilidad acumulada P(x ≥ 29) que da como resultado 0.64 indica que de 30 estudiantes encuestados hay un 64% de probabilidad acumulada que al menos 29 estudiantes  </t>
  </si>
  <si>
    <t>tengan un nivel de conocimiento que sea "ninguno", "básico" o "intermedio".</t>
  </si>
  <si>
    <t>Supongamos que, en base a las respuestas de la encuesta, se identificó que en promedio 2 estudiantes por carrera tienen un nivel avanzado de conocimiento en IA.</t>
  </si>
  <si>
    <t xml:space="preserve"> Queremos calcular la probabilidad de que exactamente 3 estudiantes de una carrera tengan este nivel avanzado.</t>
  </si>
  <si>
    <t>media =</t>
  </si>
  <si>
    <t>P(x = 3)</t>
  </si>
  <si>
    <t>Estudiantes con un nivel avanzado en IA</t>
  </si>
  <si>
    <t>Promedio de estudiantes por carrera</t>
  </si>
  <si>
    <t xml:space="preserve">Si seleccionamos una carrera al azar y sabemos que, en promedio, 2 estudiantes tienen un nivel avanzado en IA, </t>
  </si>
  <si>
    <t>hay una probabilidad de 0.18 o 18% de encontrar exactamente 3 estudiantes avanzados en esa carrera.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</si>
</sst>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yy\ h:mm:ss"/>
    <numFmt numFmtId="168" formatCode="0.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442F65"/>
      </right>
      <top style="thin">
        <color rgb="FF442F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quotePrefix="1"/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4" borderId="0" xfId="0" applyFill="1"/>
    <xf numFmtId="168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5" borderId="0" xfId="0" applyFill="1"/>
    <xf numFmtId="0" fontId="0" fillId="0" borderId="0" xfId="0" applyFill="1"/>
    <xf numFmtId="168" fontId="0" fillId="0" borderId="0" xfId="0" applyNumberFormat="1" applyFill="1" applyAlignment="1">
      <alignment horizontal="left"/>
    </xf>
    <xf numFmtId="0" fontId="1" fillId="6" borderId="0" xfId="0" applyFont="1" applyFill="1"/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 defaultTableStyle="TableStyleMedium2" defaultPivotStyle="PivotStyleLight16">
    <tableStyle name="Respuestas de formulario 1-style" pivot="0" count="3" xr9:uid="{D10E8E2D-B639-4D29-BB6C-BDF8588C446F}">
      <tableStyleElement type="headerRow" dxfId="28"/>
      <tableStyleElement type="firstRowStripe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Distribución binomial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'Distribuciones probabilísticas'!$A$16:$A$46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'Distribuciones probabilísticas'!$B$16:$B$46</c:f>
              <c:numCache>
                <c:formatCode>General</c:formatCode>
                <c:ptCount val="31"/>
                <c:pt idx="0">
                  <c:v>3.4494548241361291E-5</c:v>
                </c:pt>
                <c:pt idx="1">
                  <c:v>4.2267967563358112E-4</c:v>
                </c:pt>
                <c:pt idx="2">
                  <c:v>2.5033352620270574E-3</c:v>
                </c:pt>
                <c:pt idx="3">
                  <c:v>9.5432311397463387E-3</c:v>
                </c:pt>
                <c:pt idx="4">
                  <c:v>2.631109148739923E-2</c:v>
                </c:pt>
                <c:pt idx="5">
                  <c:v>5.5883276004222625E-2</c:v>
                </c:pt>
                <c:pt idx="6">
                  <c:v>9.5106514326435229E-2</c:v>
                </c:pt>
                <c:pt idx="7">
                  <c:v>0.13318739229617493</c:v>
                </c:pt>
                <c:pt idx="8">
                  <c:v>0.15640139200976874</c:v>
                </c:pt>
                <c:pt idx="9">
                  <c:v>0.15615663239785987</c:v>
                </c:pt>
                <c:pt idx="10">
                  <c:v>0.13394280159196714</c:v>
                </c:pt>
                <c:pt idx="11">
                  <c:v>9.9470966611191994E-2</c:v>
                </c:pt>
                <c:pt idx="12">
                  <c:v>6.4329228407003253E-2</c:v>
                </c:pt>
                <c:pt idx="13">
                  <c:v>3.6381210431696342E-2</c:v>
                </c:pt>
                <c:pt idx="14">
                  <c:v>1.8044201954553626E-2</c:v>
                </c:pt>
                <c:pt idx="15">
                  <c:v>7.8615114618900278E-3</c:v>
                </c:pt>
                <c:pt idx="16">
                  <c:v>3.0103498995793687E-3</c:v>
                </c:pt>
                <c:pt idx="17">
                  <c:v>1.0125949123688698E-3</c:v>
                </c:pt>
                <c:pt idx="18">
                  <c:v>2.9870757587094191E-4</c:v>
                </c:pt>
                <c:pt idx="19">
                  <c:v>7.7057254561221336E-5</c:v>
                </c:pt>
                <c:pt idx="20">
                  <c:v>1.7310749440161678E-5</c:v>
                </c:pt>
                <c:pt idx="21">
                  <c:v>3.3669465711917415E-6</c:v>
                </c:pt>
                <c:pt idx="22">
                  <c:v>5.6259478558325731E-7</c:v>
                </c:pt>
                <c:pt idx="23">
                  <c:v>7.9927734387823432E-8</c:v>
                </c:pt>
                <c:pt idx="24">
                  <c:v>9.5219073243709207E-9</c:v>
                </c:pt>
                <c:pt idx="25">
                  <c:v>9.3341514052988687E-10</c:v>
                </c:pt>
                <c:pt idx="26">
                  <c:v>7.3318090670007437E-11</c:v>
                </c:pt>
                <c:pt idx="27">
                  <c:v>4.4365667802404147E-12</c:v>
                </c:pt>
                <c:pt idx="28">
                  <c:v>1.9415558847128475E-13</c:v>
                </c:pt>
                <c:pt idx="29">
                  <c:v>5.4691715062333685E-15</c:v>
                </c:pt>
                <c:pt idx="30">
                  <c:v>7.4462898441675134E-17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9-4C7F-A158-E2F138B62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964544"/>
        <c:axId val="1449965376"/>
      </c:barChart>
      <c:catAx>
        <c:axId val="14499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449965376"/>
        <c:crosses val="autoZero"/>
        <c:auto val="1"/>
        <c:lblAlgn val="ctr"/>
        <c:lblOffset val="100"/>
        <c:noMultiLvlLbl val="0"/>
      </c:catAx>
      <c:valAx>
        <c:axId val="14499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44996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15</xdr:row>
      <xdr:rowOff>4762</xdr:rowOff>
    </xdr:from>
    <xdr:to>
      <xdr:col>8</xdr:col>
      <xdr:colOff>714375</xdr:colOff>
      <xdr:row>29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9F1080-1C1E-4E16-A475-6ECD78BBC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2D4779-E447-41B8-8018-8A9A9F81262D}" name="Form_Responses1" displayName="Form_Responses1" ref="A1:X31" headerRowDxfId="25" dataDxfId="24">
  <autoFilter ref="A1:X31" xr:uid="{A32D4779-E447-41B8-8018-8A9A9F81262D}"/>
  <tableColumns count="24">
    <tableColumn id="1" xr3:uid="{FE2A5938-2FA3-4BE9-918A-0C3AB86CB673}" name="Marca temporal" dataDxfId="23"/>
    <tableColumn id="3" xr3:uid="{1E0DA859-1A62-40B2-BB5C-0B9715B135A0}" name="Edad" dataDxfId="22"/>
    <tableColumn id="4" xr3:uid="{56DBCC80-E596-4F79-AE88-F30C1AD83F1F}" name="Genero" dataDxfId="21"/>
    <tableColumn id="5" xr3:uid="{E18A2D88-525C-4EDB-92FE-F26F3CBAADEE}" name="Carrera" dataDxfId="20"/>
    <tableColumn id="6" xr3:uid="{31D0715C-2331-4010-8D75-A3048B25149E}" name="¿Cuál es tu nivel de conocimiento sobre Blockchain?" dataDxfId="19"/>
    <tableColumn id="7" xr3:uid="{095EADEE-E12F-48E2-8FB5-EC5FA1F660D2}" name="¿Cuál es tu nivel de conocimiento sobre Criptomonedas? " dataDxfId="18"/>
    <tableColumn id="8" xr3:uid="{977C3D24-CF07-43B9-B0E6-5EE244643CEA}" name="¿Cuál es tu nivel de conocimiento sobre Inteligencia Artificial (IA)? " dataDxfId="17"/>
    <tableColumn id="9" xr3:uid="{6DFB915C-FFBD-40A4-ABCB-8E995128F53B}" name="¿Cuál es tu nivel de conocimiento sobre Machine Learning (ML)? " dataDxfId="16"/>
    <tableColumn id="10" xr3:uid="{C40BFB63-76E6-4E21-BB8F-D15114FD6168}" name="¿Conoces las aplicaciones de Blockchain en sistemas computacionales? " dataDxfId="15"/>
    <tableColumn id="11" xr3:uid="{1DDD70AA-6732-44CE-9DAD-C4A6030DE02F}" name="¿Qué tan actualizado(a) te consideras en las nuevas tecnologías de sistemas computacionales? " dataDxfId="14"/>
    <tableColumn id="12" xr3:uid="{EBEFFD52-2013-4460-BC0C-A0976531EF83}" name="¿Están estos temas (Blockchain, Criptomonedas, IA, ML) incluidos en tus asignaturas? " dataDxfId="13"/>
    <tableColumn id="13" xr3:uid="{01D536DE-750A-40AA-81FA-9916888C59AC}" name="¿Qué tan familiarizado(a) estás con el funcionamiento de Blockchain? " dataDxfId="12"/>
    <tableColumn id="14" xr3:uid="{658C34F4-88F7-49E6-BD35-D660D4835EAA}" name="¿Has utilizado alguna vez Criptomonedas? " dataDxfId="11"/>
    <tableColumn id="15" xr3:uid="{A7B4245A-2684-4A0B-BF9E-794D8F5F0EC5}" name="¿Te interesa aprender más sobre Criptomonedas? " dataDxfId="10"/>
    <tableColumn id="16" xr3:uid="{EA50AEFD-9EAE-49C7-9A02-649B77952300}" name="¿Consideras el uso de Criptomonedas como una tecnología segura? " dataDxfId="9"/>
    <tableColumn id="17" xr3:uid="{7A0E56E7-B09D-4894-94BA-EBB6773B0E1F}" name="¿Consideras que el Blockchain es una tecnología útil para la ciberseguridad? " dataDxfId="8"/>
    <tableColumn id="18" xr3:uid="{E889CAE5-E993-491E-90F3-E5FE603A6FFF}" name="¿Te gustaría que se incluyeran temas sobre Blockchain en los cursos universitarios?" dataDxfId="7"/>
    <tableColumn id="19" xr3:uid="{56FBE70E-2483-462E-A963-5980F334FB2D}" name="¿Consideras que el uso de Blockchain puede mejorar la transparencia en los sistemas computacionales? " dataDxfId="6"/>
    <tableColumn id="20" xr3:uid="{3D14611C-0A12-4535-A930-667B1ED159BF}" name="¿Qué tan familiarizado(a) estás con los conceptos de IA? " dataDxfId="5"/>
    <tableColumn id="21" xr3:uid="{80787563-CE9B-489D-A466-48FF544A2FDC}" name="¿Qué tan familiarizado(a) estás con los conceptos de ML? " dataDxfId="4"/>
    <tableColumn id="22" xr3:uid="{A2167C69-2710-4D14-9BA3-D8F6735A073A}" name="¿Consideras que los conocimientos en IA son relevantes para tu futuro profesional? " dataDxfId="3"/>
    <tableColumn id="23" xr3:uid="{9A0A9787-5840-4BBD-A125-8884D9FB0459}" name="¿Consideras que los conocimientos en ML son relevantes para tu futuro profesional? " dataDxfId="2"/>
    <tableColumn id="24" xr3:uid="{F08B5B01-D068-4D09-B0C1-0698207FE832}" name="¿Qué tan difícil consideras el aprendizaje de IA y ML? " dataDxfId="1"/>
    <tableColumn id="25" xr3:uid="{FA35CF6B-5763-4CAB-9002-4A57B4906331}" name="¿Crees que IA y ML revolucionarán los sistemas computacionales en los próximos años? " dataDxfId="0"/>
  </tableColumns>
  <tableStyleInfo name="Respuestas de formulario 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4748E-F25B-4B86-BF53-5B2E30BDB225}">
  <dimension ref="A1:X31"/>
  <sheetViews>
    <sheetView topLeftCell="M1" zoomScale="70" zoomScaleNormal="70" workbookViewId="0">
      <selection activeCell="J33" sqref="J33"/>
    </sheetView>
  </sheetViews>
  <sheetFormatPr baseColWidth="10" defaultRowHeight="15" x14ac:dyDescent="0.25"/>
  <cols>
    <col min="1" max="1" width="25" customWidth="1"/>
    <col min="2" max="2" width="22.85546875" customWidth="1"/>
    <col min="3" max="3" width="18.85546875" customWidth="1"/>
    <col min="4" max="4" width="54.7109375" customWidth="1"/>
    <col min="5" max="5" width="47.85546875" customWidth="1"/>
    <col min="6" max="6" width="51.140625" customWidth="1"/>
    <col min="7" max="7" width="57.85546875" customWidth="1"/>
    <col min="8" max="8" width="58" customWidth="1"/>
    <col min="9" max="9" width="62.7109375" customWidth="1"/>
    <col min="10" max="10" width="72.28515625" customWidth="1"/>
    <col min="11" max="11" width="77.28515625" customWidth="1"/>
    <col min="12" max="13" width="37.5703125" customWidth="1"/>
    <col min="14" max="14" width="36.42578125" customWidth="1"/>
    <col min="15" max="16" width="37.5703125" customWidth="1"/>
    <col min="17" max="17" width="72.85546875" customWidth="1"/>
    <col min="18" max="23" width="37.5703125" customWidth="1"/>
    <col min="24" max="24" width="92" customWidth="1"/>
  </cols>
  <sheetData>
    <row r="1" spans="1:24" x14ac:dyDescent="0.25">
      <c r="A1" s="4" t="s">
        <v>2</v>
      </c>
      <c r="B1" s="5" t="s">
        <v>3</v>
      </c>
      <c r="C1" s="5" t="s">
        <v>4</v>
      </c>
      <c r="D1" s="5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5" t="s">
        <v>18</v>
      </c>
      <c r="R1" s="5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7" t="s">
        <v>25</v>
      </c>
    </row>
    <row r="2" spans="1:24" x14ac:dyDescent="0.25">
      <c r="A2" s="8">
        <v>45612.076855231484</v>
      </c>
      <c r="B2" s="9">
        <v>20</v>
      </c>
      <c r="C2" s="9" t="s">
        <v>26</v>
      </c>
      <c r="D2" s="9" t="s">
        <v>27</v>
      </c>
      <c r="E2" s="10" t="s">
        <v>28</v>
      </c>
      <c r="F2" s="10" t="s">
        <v>28</v>
      </c>
      <c r="G2" s="10" t="s">
        <v>29</v>
      </c>
      <c r="H2" s="10" t="s">
        <v>29</v>
      </c>
      <c r="I2" s="10" t="s">
        <v>30</v>
      </c>
      <c r="J2" s="10" t="s">
        <v>30</v>
      </c>
      <c r="K2" s="10" t="s">
        <v>31</v>
      </c>
      <c r="L2" s="10" t="s">
        <v>32</v>
      </c>
      <c r="M2" s="10" t="s">
        <v>33</v>
      </c>
      <c r="N2" s="10" t="s">
        <v>34</v>
      </c>
      <c r="O2" s="10" t="s">
        <v>35</v>
      </c>
      <c r="P2" s="10" t="s">
        <v>36</v>
      </c>
      <c r="Q2" s="9" t="s">
        <v>34</v>
      </c>
      <c r="R2" s="9" t="s">
        <v>34</v>
      </c>
      <c r="S2" s="10" t="s">
        <v>37</v>
      </c>
      <c r="T2" s="10" t="s">
        <v>38</v>
      </c>
      <c r="U2" s="10" t="s">
        <v>39</v>
      </c>
      <c r="V2" s="10" t="s">
        <v>39</v>
      </c>
      <c r="W2" s="10" t="s">
        <v>40</v>
      </c>
      <c r="X2" s="10" t="s">
        <v>41</v>
      </c>
    </row>
    <row r="3" spans="1:24" x14ac:dyDescent="0.25">
      <c r="A3" s="8">
        <v>45612.087205185184</v>
      </c>
      <c r="B3" s="9">
        <v>21</v>
      </c>
      <c r="C3" s="9" t="s">
        <v>26</v>
      </c>
      <c r="D3" s="9" t="s">
        <v>42</v>
      </c>
      <c r="E3" s="10" t="s">
        <v>43</v>
      </c>
      <c r="F3" s="10" t="s">
        <v>43</v>
      </c>
      <c r="G3" s="10" t="s">
        <v>28</v>
      </c>
      <c r="H3" s="10" t="s">
        <v>28</v>
      </c>
      <c r="I3" s="10" t="s">
        <v>33</v>
      </c>
      <c r="J3" s="10" t="s">
        <v>30</v>
      </c>
      <c r="K3" s="10" t="s">
        <v>33</v>
      </c>
      <c r="L3" s="10" t="s">
        <v>32</v>
      </c>
      <c r="M3" s="10" t="s">
        <v>33</v>
      </c>
      <c r="N3" s="10" t="s">
        <v>33</v>
      </c>
      <c r="O3" s="10" t="s">
        <v>36</v>
      </c>
      <c r="P3" s="10" t="s">
        <v>36</v>
      </c>
      <c r="Q3" s="9" t="s">
        <v>33</v>
      </c>
      <c r="R3" s="9" t="s">
        <v>36</v>
      </c>
      <c r="S3" s="10" t="s">
        <v>30</v>
      </c>
      <c r="T3" s="10" t="s">
        <v>30</v>
      </c>
      <c r="U3" s="10" t="s">
        <v>44</v>
      </c>
      <c r="V3" s="10" t="s">
        <v>44</v>
      </c>
      <c r="W3" s="10" t="s">
        <v>40</v>
      </c>
      <c r="X3" s="10" t="s">
        <v>45</v>
      </c>
    </row>
    <row r="4" spans="1:24" x14ac:dyDescent="0.25">
      <c r="A4" s="8">
        <v>45612.091091666662</v>
      </c>
      <c r="B4" s="9">
        <v>20</v>
      </c>
      <c r="C4" s="9" t="s">
        <v>26</v>
      </c>
      <c r="D4" s="9" t="s">
        <v>46</v>
      </c>
      <c r="E4" s="10" t="s">
        <v>28</v>
      </c>
      <c r="F4" s="10" t="s">
        <v>28</v>
      </c>
      <c r="G4" s="10" t="s">
        <v>28</v>
      </c>
      <c r="H4" s="10" t="s">
        <v>28</v>
      </c>
      <c r="I4" s="10" t="s">
        <v>33</v>
      </c>
      <c r="J4" s="10" t="s">
        <v>38</v>
      </c>
      <c r="K4" s="10" t="s">
        <v>31</v>
      </c>
      <c r="L4" s="10" t="s">
        <v>30</v>
      </c>
      <c r="M4" s="10" t="s">
        <v>33</v>
      </c>
      <c r="N4" s="10" t="s">
        <v>34</v>
      </c>
      <c r="O4" s="10" t="s">
        <v>34</v>
      </c>
      <c r="P4" s="10" t="s">
        <v>34</v>
      </c>
      <c r="Q4" s="9" t="s">
        <v>34</v>
      </c>
      <c r="R4" s="9" t="s">
        <v>34</v>
      </c>
      <c r="S4" s="10" t="s">
        <v>37</v>
      </c>
      <c r="T4" s="10" t="s">
        <v>38</v>
      </c>
      <c r="U4" s="10" t="s">
        <v>44</v>
      </c>
      <c r="V4" s="10" t="s">
        <v>47</v>
      </c>
      <c r="W4" s="10" t="s">
        <v>48</v>
      </c>
      <c r="X4" s="10" t="s">
        <v>49</v>
      </c>
    </row>
    <row r="5" spans="1:24" x14ac:dyDescent="0.25">
      <c r="A5" s="8">
        <v>45612.425484780091</v>
      </c>
      <c r="B5" s="9">
        <v>20</v>
      </c>
      <c r="C5" s="9" t="s">
        <v>26</v>
      </c>
      <c r="D5" s="9" t="s">
        <v>42</v>
      </c>
      <c r="E5" s="10" t="s">
        <v>28</v>
      </c>
      <c r="F5" s="10" t="s">
        <v>28</v>
      </c>
      <c r="G5" s="10" t="s">
        <v>50</v>
      </c>
      <c r="H5" s="10" t="s">
        <v>29</v>
      </c>
      <c r="I5" s="10" t="s">
        <v>30</v>
      </c>
      <c r="J5" s="10" t="s">
        <v>51</v>
      </c>
      <c r="K5" s="10" t="s">
        <v>33</v>
      </c>
      <c r="L5" s="10" t="s">
        <v>30</v>
      </c>
      <c r="M5" s="10" t="s">
        <v>34</v>
      </c>
      <c r="N5" s="10" t="s">
        <v>34</v>
      </c>
      <c r="O5" s="10" t="s">
        <v>35</v>
      </c>
      <c r="P5" s="10" t="s">
        <v>36</v>
      </c>
      <c r="Q5" s="9" t="s">
        <v>34</v>
      </c>
      <c r="R5" s="9" t="s">
        <v>34</v>
      </c>
      <c r="S5" s="10" t="s">
        <v>37</v>
      </c>
      <c r="T5" s="10" t="s">
        <v>30</v>
      </c>
      <c r="U5" s="10" t="s">
        <v>39</v>
      </c>
      <c r="V5" s="10" t="s">
        <v>39</v>
      </c>
      <c r="W5" s="10" t="s">
        <v>52</v>
      </c>
      <c r="X5" s="10" t="s">
        <v>41</v>
      </c>
    </row>
    <row r="6" spans="1:24" x14ac:dyDescent="0.25">
      <c r="A6" s="8">
        <v>45612.447565520837</v>
      </c>
      <c r="B6" s="9">
        <v>32</v>
      </c>
      <c r="C6" s="9" t="s">
        <v>26</v>
      </c>
      <c r="D6" s="9" t="s">
        <v>42</v>
      </c>
      <c r="E6" s="10" t="s">
        <v>50</v>
      </c>
      <c r="F6" s="10" t="s">
        <v>50</v>
      </c>
      <c r="G6" s="10" t="s">
        <v>29</v>
      </c>
      <c r="H6" s="10" t="s">
        <v>29</v>
      </c>
      <c r="I6" s="10" t="s">
        <v>53</v>
      </c>
      <c r="J6" s="10" t="s">
        <v>38</v>
      </c>
      <c r="K6" s="10" t="s">
        <v>33</v>
      </c>
      <c r="L6" s="10" t="s">
        <v>38</v>
      </c>
      <c r="M6" s="10" t="s">
        <v>34</v>
      </c>
      <c r="N6" s="10" t="s">
        <v>34</v>
      </c>
      <c r="O6" s="10" t="s">
        <v>35</v>
      </c>
      <c r="P6" s="10" t="s">
        <v>34</v>
      </c>
      <c r="Q6" s="9" t="s">
        <v>34</v>
      </c>
      <c r="R6" s="9" t="s">
        <v>33</v>
      </c>
      <c r="S6" s="10" t="s">
        <v>38</v>
      </c>
      <c r="T6" s="10" t="s">
        <v>30</v>
      </c>
      <c r="U6" s="10" t="s">
        <v>54</v>
      </c>
      <c r="V6" s="10" t="s">
        <v>54</v>
      </c>
      <c r="W6" s="10" t="s">
        <v>55</v>
      </c>
      <c r="X6" s="10" t="s">
        <v>49</v>
      </c>
    </row>
    <row r="7" spans="1:24" x14ac:dyDescent="0.25">
      <c r="A7" s="8">
        <v>45612.458812233795</v>
      </c>
      <c r="B7" s="9">
        <v>31</v>
      </c>
      <c r="C7" s="9" t="s">
        <v>26</v>
      </c>
      <c r="D7" s="9" t="s">
        <v>42</v>
      </c>
      <c r="E7" s="10" t="s">
        <v>43</v>
      </c>
      <c r="F7" s="10" t="s">
        <v>43</v>
      </c>
      <c r="G7" s="10" t="s">
        <v>28</v>
      </c>
      <c r="H7" s="10" t="s">
        <v>28</v>
      </c>
      <c r="I7" s="10" t="s">
        <v>33</v>
      </c>
      <c r="J7" s="10" t="s">
        <v>32</v>
      </c>
      <c r="K7" s="10" t="s">
        <v>33</v>
      </c>
      <c r="L7" s="10" t="s">
        <v>32</v>
      </c>
      <c r="M7" s="10" t="s">
        <v>33</v>
      </c>
      <c r="N7" s="10" t="s">
        <v>34</v>
      </c>
      <c r="O7" s="10" t="s">
        <v>34</v>
      </c>
      <c r="P7" s="10" t="s">
        <v>36</v>
      </c>
      <c r="Q7" s="9" t="s">
        <v>34</v>
      </c>
      <c r="R7" s="9" t="s">
        <v>36</v>
      </c>
      <c r="S7" s="10" t="s">
        <v>30</v>
      </c>
      <c r="T7" s="10" t="s">
        <v>30</v>
      </c>
      <c r="U7" s="10" t="s">
        <v>44</v>
      </c>
      <c r="V7" s="10" t="s">
        <v>54</v>
      </c>
      <c r="W7" s="10" t="s">
        <v>52</v>
      </c>
      <c r="X7" s="10" t="s">
        <v>41</v>
      </c>
    </row>
    <row r="8" spans="1:24" x14ac:dyDescent="0.25">
      <c r="A8" s="8">
        <v>45612.485547002318</v>
      </c>
      <c r="B8" s="9">
        <v>19</v>
      </c>
      <c r="C8" s="9" t="s">
        <v>26</v>
      </c>
      <c r="D8" s="9" t="s">
        <v>27</v>
      </c>
      <c r="E8" s="10" t="s">
        <v>43</v>
      </c>
      <c r="F8" s="10" t="s">
        <v>43</v>
      </c>
      <c r="G8" s="10" t="s">
        <v>28</v>
      </c>
      <c r="H8" s="10" t="s">
        <v>43</v>
      </c>
      <c r="I8" s="10" t="s">
        <v>33</v>
      </c>
      <c r="J8" s="10" t="s">
        <v>30</v>
      </c>
      <c r="K8" s="10" t="s">
        <v>33</v>
      </c>
      <c r="L8" s="10" t="s">
        <v>32</v>
      </c>
      <c r="M8" s="10" t="s">
        <v>33</v>
      </c>
      <c r="N8" s="10" t="s">
        <v>33</v>
      </c>
      <c r="O8" s="10" t="s">
        <v>36</v>
      </c>
      <c r="P8" s="10" t="s">
        <v>36</v>
      </c>
      <c r="Q8" s="9" t="s">
        <v>34</v>
      </c>
      <c r="R8" s="9" t="s">
        <v>36</v>
      </c>
      <c r="S8" s="10" t="s">
        <v>30</v>
      </c>
      <c r="T8" s="10" t="s">
        <v>32</v>
      </c>
      <c r="U8" s="10" t="s">
        <v>54</v>
      </c>
      <c r="V8" s="10" t="s">
        <v>44</v>
      </c>
      <c r="W8" s="10" t="s">
        <v>40</v>
      </c>
      <c r="X8" s="10" t="s">
        <v>41</v>
      </c>
    </row>
    <row r="9" spans="1:24" x14ac:dyDescent="0.25">
      <c r="A9" s="8">
        <v>45612.600169097219</v>
      </c>
      <c r="B9" s="9">
        <v>-19</v>
      </c>
      <c r="C9" s="9" t="s">
        <v>26</v>
      </c>
      <c r="D9" s="9" t="s">
        <v>27</v>
      </c>
      <c r="E9" s="10" t="s">
        <v>28</v>
      </c>
      <c r="F9" s="10" t="s">
        <v>29</v>
      </c>
      <c r="G9" s="10" t="s">
        <v>28</v>
      </c>
      <c r="H9" s="10" t="s">
        <v>28</v>
      </c>
      <c r="I9" s="10" t="s">
        <v>30</v>
      </c>
      <c r="J9" s="10" t="s">
        <v>30</v>
      </c>
      <c r="K9" s="10" t="s">
        <v>31</v>
      </c>
      <c r="L9" s="10" t="s">
        <v>30</v>
      </c>
      <c r="M9" s="10" t="s">
        <v>34</v>
      </c>
      <c r="N9" s="10" t="s">
        <v>33</v>
      </c>
      <c r="O9" s="10" t="s">
        <v>35</v>
      </c>
      <c r="P9" s="10" t="s">
        <v>34</v>
      </c>
      <c r="Q9" s="9" t="s">
        <v>33</v>
      </c>
      <c r="R9" s="9" t="s">
        <v>36</v>
      </c>
      <c r="S9" s="10" t="s">
        <v>30</v>
      </c>
      <c r="T9" s="10" t="s">
        <v>30</v>
      </c>
      <c r="U9" s="10" t="s">
        <v>44</v>
      </c>
      <c r="V9" s="10" t="s">
        <v>44</v>
      </c>
      <c r="W9" s="10" t="s">
        <v>40</v>
      </c>
      <c r="X9" s="10" t="s">
        <v>45</v>
      </c>
    </row>
    <row r="10" spans="1:24" x14ac:dyDescent="0.25">
      <c r="A10" s="8">
        <v>45612.769336377314</v>
      </c>
      <c r="B10" s="9">
        <v>20</v>
      </c>
      <c r="C10" s="9" t="s">
        <v>26</v>
      </c>
      <c r="D10" s="9" t="s">
        <v>27</v>
      </c>
      <c r="E10" s="10" t="s">
        <v>43</v>
      </c>
      <c r="F10" s="10" t="s">
        <v>28</v>
      </c>
      <c r="G10" s="10" t="s">
        <v>28</v>
      </c>
      <c r="H10" s="10" t="s">
        <v>43</v>
      </c>
      <c r="I10" s="10" t="s">
        <v>33</v>
      </c>
      <c r="J10" s="10" t="s">
        <v>30</v>
      </c>
      <c r="K10" s="10" t="s">
        <v>31</v>
      </c>
      <c r="L10" s="10" t="s">
        <v>32</v>
      </c>
      <c r="M10" s="10" t="s">
        <v>33</v>
      </c>
      <c r="N10" s="10" t="s">
        <v>34</v>
      </c>
      <c r="O10" s="10" t="s">
        <v>36</v>
      </c>
      <c r="P10" s="10" t="s">
        <v>36</v>
      </c>
      <c r="Q10" s="9" t="s">
        <v>34</v>
      </c>
      <c r="R10" s="9" t="s">
        <v>36</v>
      </c>
      <c r="S10" s="10" t="s">
        <v>38</v>
      </c>
      <c r="T10" s="10" t="s">
        <v>30</v>
      </c>
      <c r="U10" s="10" t="s">
        <v>54</v>
      </c>
      <c r="V10" s="10" t="s">
        <v>44</v>
      </c>
      <c r="W10" s="10" t="s">
        <v>40</v>
      </c>
      <c r="X10" s="10" t="s">
        <v>41</v>
      </c>
    </row>
    <row r="11" spans="1:24" x14ac:dyDescent="0.25">
      <c r="A11" s="8">
        <v>45613.536121701385</v>
      </c>
      <c r="B11" s="9">
        <v>19</v>
      </c>
      <c r="C11" s="9" t="s">
        <v>56</v>
      </c>
      <c r="D11" s="9" t="s">
        <v>57</v>
      </c>
      <c r="E11" s="10" t="s">
        <v>43</v>
      </c>
      <c r="F11" s="10" t="s">
        <v>43</v>
      </c>
      <c r="G11" s="10" t="s">
        <v>43</v>
      </c>
      <c r="H11" s="10" t="s">
        <v>29</v>
      </c>
      <c r="I11" s="10" t="s">
        <v>30</v>
      </c>
      <c r="J11" s="10" t="s">
        <v>38</v>
      </c>
      <c r="K11" s="10" t="s">
        <v>31</v>
      </c>
      <c r="L11" s="10" t="s">
        <v>38</v>
      </c>
      <c r="M11" s="10" t="s">
        <v>34</v>
      </c>
      <c r="N11" s="10" t="s">
        <v>33</v>
      </c>
      <c r="O11" s="10" t="s">
        <v>34</v>
      </c>
      <c r="P11" s="10" t="s">
        <v>36</v>
      </c>
      <c r="Q11" s="9" t="s">
        <v>33</v>
      </c>
      <c r="R11" s="9" t="s">
        <v>33</v>
      </c>
      <c r="S11" s="10" t="s">
        <v>30</v>
      </c>
      <c r="T11" s="10" t="s">
        <v>32</v>
      </c>
      <c r="U11" s="10" t="s">
        <v>47</v>
      </c>
      <c r="V11" s="10" t="s">
        <v>54</v>
      </c>
      <c r="W11" s="10" t="s">
        <v>52</v>
      </c>
      <c r="X11" s="10" t="s">
        <v>49</v>
      </c>
    </row>
    <row r="12" spans="1:24" x14ac:dyDescent="0.25">
      <c r="A12" s="8">
        <v>45613.536584004629</v>
      </c>
      <c r="B12" s="9">
        <v>20</v>
      </c>
      <c r="C12" s="9" t="s">
        <v>26</v>
      </c>
      <c r="D12" s="9" t="s">
        <v>58</v>
      </c>
      <c r="E12" s="10" t="s">
        <v>43</v>
      </c>
      <c r="F12" s="10" t="s">
        <v>43</v>
      </c>
      <c r="G12" s="10" t="s">
        <v>43</v>
      </c>
      <c r="H12" s="10" t="s">
        <v>43</v>
      </c>
      <c r="I12" s="10" t="s">
        <v>30</v>
      </c>
      <c r="J12" s="10" t="s">
        <v>32</v>
      </c>
      <c r="K12" s="10" t="s">
        <v>33</v>
      </c>
      <c r="L12" s="10" t="s">
        <v>32</v>
      </c>
      <c r="M12" s="10" t="s">
        <v>33</v>
      </c>
      <c r="N12" s="10" t="s">
        <v>33</v>
      </c>
      <c r="O12" s="10" t="s">
        <v>33</v>
      </c>
      <c r="P12" s="10" t="s">
        <v>33</v>
      </c>
      <c r="Q12" s="9" t="s">
        <v>34</v>
      </c>
      <c r="R12" s="9" t="s">
        <v>34</v>
      </c>
      <c r="S12" s="10" t="s">
        <v>32</v>
      </c>
      <c r="T12" s="10" t="s">
        <v>32</v>
      </c>
      <c r="U12" s="10" t="s">
        <v>44</v>
      </c>
      <c r="V12" s="10" t="s">
        <v>47</v>
      </c>
      <c r="W12" s="10" t="s">
        <v>52</v>
      </c>
      <c r="X12" s="10" t="s">
        <v>59</v>
      </c>
    </row>
    <row r="13" spans="1:24" x14ac:dyDescent="0.25">
      <c r="A13" s="8">
        <v>45613.536902407403</v>
      </c>
      <c r="B13" s="9">
        <v>26</v>
      </c>
      <c r="C13" s="9" t="s">
        <v>26</v>
      </c>
      <c r="D13" s="9" t="s">
        <v>60</v>
      </c>
      <c r="E13" s="10" t="s">
        <v>28</v>
      </c>
      <c r="F13" s="10" t="s">
        <v>28</v>
      </c>
      <c r="G13" s="10" t="s">
        <v>29</v>
      </c>
      <c r="H13" s="10" t="s">
        <v>29</v>
      </c>
      <c r="I13" s="10" t="s">
        <v>30</v>
      </c>
      <c r="J13" s="10" t="s">
        <v>38</v>
      </c>
      <c r="K13" s="10" t="s">
        <v>33</v>
      </c>
      <c r="L13" s="10" t="s">
        <v>30</v>
      </c>
      <c r="M13" s="10" t="s">
        <v>33</v>
      </c>
      <c r="N13" s="10" t="s">
        <v>34</v>
      </c>
      <c r="O13" s="10" t="s">
        <v>35</v>
      </c>
      <c r="P13" s="10" t="s">
        <v>34</v>
      </c>
      <c r="Q13" s="9" t="s">
        <v>34</v>
      </c>
      <c r="R13" s="9" t="s">
        <v>34</v>
      </c>
      <c r="S13" s="10" t="s">
        <v>38</v>
      </c>
      <c r="T13" s="10" t="s">
        <v>38</v>
      </c>
      <c r="U13" s="10" t="s">
        <v>54</v>
      </c>
      <c r="V13" s="10" t="s">
        <v>54</v>
      </c>
      <c r="W13" s="10" t="s">
        <v>52</v>
      </c>
      <c r="X13" s="10" t="s">
        <v>45</v>
      </c>
    </row>
    <row r="14" spans="1:24" x14ac:dyDescent="0.25">
      <c r="A14" s="8">
        <v>45613.536935185184</v>
      </c>
      <c r="B14" s="9">
        <v>22</v>
      </c>
      <c r="C14" s="9" t="s">
        <v>26</v>
      </c>
      <c r="D14" s="9" t="s">
        <v>42</v>
      </c>
      <c r="E14" s="10" t="s">
        <v>43</v>
      </c>
      <c r="F14" s="10" t="s">
        <v>43</v>
      </c>
      <c r="G14" s="10" t="s">
        <v>28</v>
      </c>
      <c r="H14" s="10" t="s">
        <v>43</v>
      </c>
      <c r="I14" s="10" t="s">
        <v>33</v>
      </c>
      <c r="J14" s="10" t="s">
        <v>30</v>
      </c>
      <c r="K14" s="10" t="s">
        <v>33</v>
      </c>
      <c r="L14" s="10" t="s">
        <v>32</v>
      </c>
      <c r="M14" s="10" t="s">
        <v>33</v>
      </c>
      <c r="N14" s="10" t="s">
        <v>34</v>
      </c>
      <c r="O14" s="10" t="s">
        <v>35</v>
      </c>
      <c r="P14" s="10" t="s">
        <v>36</v>
      </c>
      <c r="Q14" s="9" t="s">
        <v>34</v>
      </c>
      <c r="R14" s="9" t="s">
        <v>36</v>
      </c>
      <c r="S14" s="10" t="s">
        <v>38</v>
      </c>
      <c r="T14" s="10" t="s">
        <v>32</v>
      </c>
      <c r="U14" s="10" t="s">
        <v>39</v>
      </c>
      <c r="V14" s="10" t="s">
        <v>54</v>
      </c>
      <c r="W14" s="10" t="s">
        <v>55</v>
      </c>
      <c r="X14" s="10" t="s">
        <v>45</v>
      </c>
    </row>
    <row r="15" spans="1:24" x14ac:dyDescent="0.25">
      <c r="A15" s="8">
        <v>45613.53967140046</v>
      </c>
      <c r="B15" s="9">
        <v>26</v>
      </c>
      <c r="C15" s="9" t="s">
        <v>26</v>
      </c>
      <c r="D15" s="9" t="s">
        <v>58</v>
      </c>
      <c r="E15" s="10" t="s">
        <v>43</v>
      </c>
      <c r="F15" s="10" t="s">
        <v>28</v>
      </c>
      <c r="G15" s="10" t="s">
        <v>29</v>
      </c>
      <c r="H15" s="10" t="s">
        <v>43</v>
      </c>
      <c r="I15" s="10" t="s">
        <v>33</v>
      </c>
      <c r="J15" s="10" t="s">
        <v>30</v>
      </c>
      <c r="K15" s="10" t="s">
        <v>33</v>
      </c>
      <c r="L15" s="10" t="s">
        <v>32</v>
      </c>
      <c r="M15" s="10" t="s">
        <v>34</v>
      </c>
      <c r="N15" s="10" t="s">
        <v>34</v>
      </c>
      <c r="O15" s="10" t="s">
        <v>34</v>
      </c>
      <c r="P15" s="10" t="s">
        <v>36</v>
      </c>
      <c r="Q15" s="9" t="s">
        <v>34</v>
      </c>
      <c r="R15" s="9" t="s">
        <v>36</v>
      </c>
      <c r="S15" s="10" t="s">
        <v>38</v>
      </c>
      <c r="T15" s="10" t="s">
        <v>32</v>
      </c>
      <c r="U15" s="10" t="s">
        <v>39</v>
      </c>
      <c r="V15" s="10" t="s">
        <v>54</v>
      </c>
      <c r="W15" s="10" t="s">
        <v>55</v>
      </c>
      <c r="X15" s="10" t="s">
        <v>49</v>
      </c>
    </row>
    <row r="16" spans="1:24" x14ac:dyDescent="0.25">
      <c r="A16" s="8">
        <v>45613.547632870366</v>
      </c>
      <c r="B16" s="9">
        <v>28</v>
      </c>
      <c r="C16" s="9" t="s">
        <v>26</v>
      </c>
      <c r="D16" s="9" t="s">
        <v>58</v>
      </c>
      <c r="E16" s="10" t="s">
        <v>29</v>
      </c>
      <c r="F16" s="10" t="s">
        <v>29</v>
      </c>
      <c r="G16" s="10" t="s">
        <v>29</v>
      </c>
      <c r="H16" s="10" t="s">
        <v>28</v>
      </c>
      <c r="I16" s="10" t="s">
        <v>30</v>
      </c>
      <c r="J16" s="10" t="s">
        <v>30</v>
      </c>
      <c r="K16" s="10" t="s">
        <v>31</v>
      </c>
      <c r="L16" s="10" t="s">
        <v>38</v>
      </c>
      <c r="M16" s="10" t="s">
        <v>34</v>
      </c>
      <c r="N16" s="10" t="s">
        <v>34</v>
      </c>
      <c r="O16" s="10" t="s">
        <v>34</v>
      </c>
      <c r="P16" s="10" t="s">
        <v>34</v>
      </c>
      <c r="Q16" s="9" t="s">
        <v>34</v>
      </c>
      <c r="R16" s="9" t="s">
        <v>34</v>
      </c>
      <c r="S16" s="10" t="s">
        <v>37</v>
      </c>
      <c r="T16" s="10" t="s">
        <v>30</v>
      </c>
      <c r="U16" s="10" t="s">
        <v>39</v>
      </c>
      <c r="V16" s="10" t="s">
        <v>39</v>
      </c>
      <c r="W16" s="10" t="s">
        <v>40</v>
      </c>
      <c r="X16" s="10" t="s">
        <v>49</v>
      </c>
    </row>
    <row r="17" spans="1:24" x14ac:dyDescent="0.25">
      <c r="A17" s="8">
        <v>45613.547694895839</v>
      </c>
      <c r="B17" s="9">
        <v>24</v>
      </c>
      <c r="C17" s="9" t="s">
        <v>26</v>
      </c>
      <c r="D17" s="9" t="s">
        <v>42</v>
      </c>
      <c r="E17" s="10" t="s">
        <v>28</v>
      </c>
      <c r="F17" s="10" t="s">
        <v>43</v>
      </c>
      <c r="G17" s="10" t="s">
        <v>28</v>
      </c>
      <c r="H17" s="10" t="s">
        <v>28</v>
      </c>
      <c r="I17" s="10" t="s">
        <v>33</v>
      </c>
      <c r="J17" s="10" t="s">
        <v>30</v>
      </c>
      <c r="K17" s="10" t="s">
        <v>61</v>
      </c>
      <c r="L17" s="10" t="s">
        <v>30</v>
      </c>
      <c r="M17" s="10" t="s">
        <v>33</v>
      </c>
      <c r="N17" s="10" t="s">
        <v>34</v>
      </c>
      <c r="O17" s="10" t="s">
        <v>35</v>
      </c>
      <c r="P17" s="10" t="s">
        <v>34</v>
      </c>
      <c r="Q17" s="9" t="s">
        <v>34</v>
      </c>
      <c r="R17" s="9" t="s">
        <v>34</v>
      </c>
      <c r="S17" s="10" t="s">
        <v>30</v>
      </c>
      <c r="T17" s="10" t="s">
        <v>32</v>
      </c>
      <c r="U17" s="10" t="s">
        <v>44</v>
      </c>
      <c r="V17" s="10" t="s">
        <v>44</v>
      </c>
      <c r="W17" s="10" t="s">
        <v>52</v>
      </c>
      <c r="X17" s="10" t="s">
        <v>45</v>
      </c>
    </row>
    <row r="18" spans="1:24" x14ac:dyDescent="0.25">
      <c r="A18" s="8">
        <v>45613.555572129626</v>
      </c>
      <c r="B18" s="9">
        <v>24</v>
      </c>
      <c r="C18" s="9" t="s">
        <v>26</v>
      </c>
      <c r="D18" s="9" t="s">
        <v>27</v>
      </c>
      <c r="E18" s="10" t="s">
        <v>43</v>
      </c>
      <c r="F18" s="10" t="s">
        <v>28</v>
      </c>
      <c r="G18" s="10" t="s">
        <v>29</v>
      </c>
      <c r="H18" s="10" t="s">
        <v>29</v>
      </c>
      <c r="I18" s="10" t="s">
        <v>33</v>
      </c>
      <c r="J18" s="10" t="s">
        <v>30</v>
      </c>
      <c r="K18" s="10" t="s">
        <v>33</v>
      </c>
      <c r="L18" s="10" t="s">
        <v>32</v>
      </c>
      <c r="M18" s="10" t="s">
        <v>33</v>
      </c>
      <c r="N18" s="10" t="s">
        <v>33</v>
      </c>
      <c r="O18" s="10" t="s">
        <v>33</v>
      </c>
      <c r="P18" s="10" t="s">
        <v>36</v>
      </c>
      <c r="Q18" s="9" t="s">
        <v>34</v>
      </c>
      <c r="R18" s="9" t="s">
        <v>36</v>
      </c>
      <c r="S18" s="10" t="s">
        <v>38</v>
      </c>
      <c r="T18" s="10" t="s">
        <v>32</v>
      </c>
      <c r="U18" s="10" t="s">
        <v>54</v>
      </c>
      <c r="V18" s="10" t="s">
        <v>44</v>
      </c>
      <c r="W18" s="10" t="s">
        <v>52</v>
      </c>
      <c r="X18" s="10" t="s">
        <v>49</v>
      </c>
    </row>
    <row r="19" spans="1:24" x14ac:dyDescent="0.25">
      <c r="A19" s="8">
        <v>45613.555710879635</v>
      </c>
      <c r="B19" s="9">
        <v>19</v>
      </c>
      <c r="C19" s="9" t="s">
        <v>56</v>
      </c>
      <c r="D19" s="9" t="s">
        <v>58</v>
      </c>
      <c r="E19" s="10" t="s">
        <v>43</v>
      </c>
      <c r="F19" s="10" t="s">
        <v>28</v>
      </c>
      <c r="G19" s="10" t="s">
        <v>29</v>
      </c>
      <c r="H19" s="10" t="s">
        <v>28</v>
      </c>
      <c r="I19" s="10" t="s">
        <v>33</v>
      </c>
      <c r="J19" s="10" t="s">
        <v>30</v>
      </c>
      <c r="K19" s="10" t="s">
        <v>31</v>
      </c>
      <c r="L19" s="10" t="s">
        <v>32</v>
      </c>
      <c r="M19" s="10" t="s">
        <v>33</v>
      </c>
      <c r="N19" s="10" t="s">
        <v>34</v>
      </c>
      <c r="O19" s="10" t="s">
        <v>35</v>
      </c>
      <c r="P19" s="10" t="s">
        <v>36</v>
      </c>
      <c r="Q19" s="9" t="s">
        <v>34</v>
      </c>
      <c r="R19" s="9" t="s">
        <v>36</v>
      </c>
      <c r="S19" s="10" t="s">
        <v>38</v>
      </c>
      <c r="T19" s="10" t="s">
        <v>30</v>
      </c>
      <c r="U19" s="10" t="s">
        <v>54</v>
      </c>
      <c r="V19" s="10" t="s">
        <v>54</v>
      </c>
      <c r="W19" s="10" t="s">
        <v>52</v>
      </c>
      <c r="X19" s="10" t="s">
        <v>49</v>
      </c>
    </row>
    <row r="20" spans="1:24" x14ac:dyDescent="0.25">
      <c r="A20" s="8">
        <v>45613.558931874999</v>
      </c>
      <c r="B20" s="9">
        <v>25</v>
      </c>
      <c r="C20" s="9" t="s">
        <v>26</v>
      </c>
      <c r="D20" s="9" t="s">
        <v>62</v>
      </c>
      <c r="E20" s="10" t="s">
        <v>43</v>
      </c>
      <c r="F20" s="10" t="s">
        <v>50</v>
      </c>
      <c r="G20" s="10" t="s">
        <v>29</v>
      </c>
      <c r="H20" s="10" t="s">
        <v>28</v>
      </c>
      <c r="I20" s="10" t="s">
        <v>30</v>
      </c>
      <c r="J20" s="10" t="s">
        <v>38</v>
      </c>
      <c r="K20" s="10" t="s">
        <v>31</v>
      </c>
      <c r="L20" s="10" t="s">
        <v>30</v>
      </c>
      <c r="M20" s="10" t="s">
        <v>33</v>
      </c>
      <c r="N20" s="10" t="s">
        <v>33</v>
      </c>
      <c r="O20" s="10" t="s">
        <v>33</v>
      </c>
      <c r="P20" s="10" t="s">
        <v>34</v>
      </c>
      <c r="Q20" s="9" t="s">
        <v>34</v>
      </c>
      <c r="R20" s="9" t="s">
        <v>36</v>
      </c>
      <c r="S20" s="10" t="s">
        <v>38</v>
      </c>
      <c r="T20" s="10" t="s">
        <v>30</v>
      </c>
      <c r="U20" s="10" t="s">
        <v>39</v>
      </c>
      <c r="V20" s="10" t="s">
        <v>54</v>
      </c>
      <c r="W20" s="10" t="s">
        <v>52</v>
      </c>
      <c r="X20" s="10" t="s">
        <v>49</v>
      </c>
    </row>
    <row r="21" spans="1:24" x14ac:dyDescent="0.25">
      <c r="A21" s="8">
        <v>45613.563400185187</v>
      </c>
      <c r="B21" s="9">
        <v>20</v>
      </c>
      <c r="C21" s="9" t="s">
        <v>26</v>
      </c>
      <c r="D21" s="9" t="s">
        <v>58</v>
      </c>
      <c r="E21" s="10" t="s">
        <v>43</v>
      </c>
      <c r="F21" s="10" t="s">
        <v>43</v>
      </c>
      <c r="G21" s="10" t="s">
        <v>50</v>
      </c>
      <c r="H21" s="10" t="s">
        <v>43</v>
      </c>
      <c r="I21" s="10" t="s">
        <v>53</v>
      </c>
      <c r="J21" s="10" t="s">
        <v>32</v>
      </c>
      <c r="K21" s="10" t="s">
        <v>61</v>
      </c>
      <c r="L21" s="10" t="s">
        <v>38</v>
      </c>
      <c r="M21" s="10" t="s">
        <v>33</v>
      </c>
      <c r="N21" s="10" t="s">
        <v>34</v>
      </c>
      <c r="O21" s="10" t="s">
        <v>35</v>
      </c>
      <c r="P21" s="10" t="s">
        <v>34</v>
      </c>
      <c r="Q21" s="9" t="s">
        <v>34</v>
      </c>
      <c r="R21" s="9" t="s">
        <v>33</v>
      </c>
      <c r="S21" s="10" t="s">
        <v>30</v>
      </c>
      <c r="T21" s="10" t="s">
        <v>37</v>
      </c>
      <c r="U21" s="10" t="s">
        <v>54</v>
      </c>
      <c r="V21" s="10" t="s">
        <v>44</v>
      </c>
      <c r="W21" s="10" t="s">
        <v>48</v>
      </c>
      <c r="X21" s="10" t="s">
        <v>59</v>
      </c>
    </row>
    <row r="22" spans="1:24" x14ac:dyDescent="0.25">
      <c r="A22" s="8">
        <v>45613.564977303242</v>
      </c>
      <c r="B22" s="9">
        <v>42</v>
      </c>
      <c r="C22" s="9" t="s">
        <v>56</v>
      </c>
      <c r="D22" s="9" t="s">
        <v>63</v>
      </c>
      <c r="E22" s="10" t="s">
        <v>43</v>
      </c>
      <c r="F22" s="10" t="s">
        <v>50</v>
      </c>
      <c r="G22" s="10" t="s">
        <v>50</v>
      </c>
      <c r="H22" s="10" t="s">
        <v>28</v>
      </c>
      <c r="I22" s="10" t="s">
        <v>38</v>
      </c>
      <c r="J22" s="10" t="s">
        <v>30</v>
      </c>
      <c r="K22" s="10" t="s">
        <v>61</v>
      </c>
      <c r="L22" s="10" t="s">
        <v>37</v>
      </c>
      <c r="M22" s="10" t="s">
        <v>34</v>
      </c>
      <c r="N22" s="10" t="s">
        <v>33</v>
      </c>
      <c r="O22" s="10" t="s">
        <v>33</v>
      </c>
      <c r="P22" s="10" t="s">
        <v>36</v>
      </c>
      <c r="Q22" s="9" t="s">
        <v>34</v>
      </c>
      <c r="R22" s="9" t="s">
        <v>34</v>
      </c>
      <c r="S22" s="10" t="s">
        <v>37</v>
      </c>
      <c r="T22" s="10" t="s">
        <v>30</v>
      </c>
      <c r="U22" s="10" t="s">
        <v>44</v>
      </c>
      <c r="V22" s="10" t="s">
        <v>54</v>
      </c>
      <c r="W22" s="10" t="s">
        <v>48</v>
      </c>
      <c r="X22" s="10" t="s">
        <v>41</v>
      </c>
    </row>
    <row r="23" spans="1:24" x14ac:dyDescent="0.25">
      <c r="A23" s="8">
        <v>45613.567876597226</v>
      </c>
      <c r="B23" s="9">
        <v>20</v>
      </c>
      <c r="C23" s="9" t="s">
        <v>56</v>
      </c>
      <c r="D23" s="9" t="s">
        <v>60</v>
      </c>
      <c r="E23" s="10" t="s">
        <v>43</v>
      </c>
      <c r="F23" s="10" t="s">
        <v>43</v>
      </c>
      <c r="G23" s="10" t="s">
        <v>28</v>
      </c>
      <c r="H23" s="10" t="s">
        <v>28</v>
      </c>
      <c r="I23" s="10" t="s">
        <v>33</v>
      </c>
      <c r="J23" s="10" t="s">
        <v>30</v>
      </c>
      <c r="K23" s="10" t="s">
        <v>31</v>
      </c>
      <c r="L23" s="10" t="s">
        <v>32</v>
      </c>
      <c r="M23" s="10" t="s">
        <v>33</v>
      </c>
      <c r="N23" s="10" t="s">
        <v>34</v>
      </c>
      <c r="O23" s="10" t="s">
        <v>35</v>
      </c>
      <c r="P23" s="10" t="s">
        <v>36</v>
      </c>
      <c r="Q23" s="9" t="s">
        <v>34</v>
      </c>
      <c r="R23" s="9" t="s">
        <v>36</v>
      </c>
      <c r="S23" s="10" t="s">
        <v>38</v>
      </c>
      <c r="T23" s="10" t="s">
        <v>38</v>
      </c>
      <c r="U23" s="10" t="s">
        <v>39</v>
      </c>
      <c r="V23" s="10" t="s">
        <v>39</v>
      </c>
      <c r="W23" s="10" t="s">
        <v>40</v>
      </c>
      <c r="X23" s="10" t="s">
        <v>41</v>
      </c>
    </row>
    <row r="24" spans="1:24" x14ac:dyDescent="0.25">
      <c r="A24" s="8">
        <v>45613.579087800928</v>
      </c>
      <c r="B24" s="9">
        <v>28</v>
      </c>
      <c r="C24" s="9" t="s">
        <v>26</v>
      </c>
      <c r="D24" s="9" t="s">
        <v>60</v>
      </c>
      <c r="E24" s="10" t="s">
        <v>43</v>
      </c>
      <c r="F24" s="10" t="s">
        <v>29</v>
      </c>
      <c r="G24" s="10" t="s">
        <v>29</v>
      </c>
      <c r="H24" s="10" t="s">
        <v>28</v>
      </c>
      <c r="I24" s="10" t="s">
        <v>30</v>
      </c>
      <c r="J24" s="10" t="s">
        <v>38</v>
      </c>
      <c r="K24" s="10" t="s">
        <v>61</v>
      </c>
      <c r="L24" s="10" t="s">
        <v>30</v>
      </c>
      <c r="M24" s="10" t="s">
        <v>34</v>
      </c>
      <c r="N24" s="10" t="s">
        <v>34</v>
      </c>
      <c r="O24" s="10" t="s">
        <v>34</v>
      </c>
      <c r="P24" s="10" t="s">
        <v>36</v>
      </c>
      <c r="Q24" s="9" t="s">
        <v>34</v>
      </c>
      <c r="R24" s="9" t="s">
        <v>34</v>
      </c>
      <c r="S24" s="10" t="s">
        <v>38</v>
      </c>
      <c r="T24" s="10" t="s">
        <v>38</v>
      </c>
      <c r="U24" s="10" t="s">
        <v>54</v>
      </c>
      <c r="V24" s="10" t="s">
        <v>54</v>
      </c>
      <c r="W24" s="10" t="s">
        <v>52</v>
      </c>
      <c r="X24" s="10" t="s">
        <v>49</v>
      </c>
    </row>
    <row r="25" spans="1:24" x14ac:dyDescent="0.25">
      <c r="A25" s="8">
        <v>45613.597923726848</v>
      </c>
      <c r="B25" s="9">
        <v>28</v>
      </c>
      <c r="C25" s="9" t="s">
        <v>26</v>
      </c>
      <c r="D25" s="9" t="s">
        <v>42</v>
      </c>
      <c r="E25" s="10" t="s">
        <v>28</v>
      </c>
      <c r="F25" s="10" t="s">
        <v>43</v>
      </c>
      <c r="G25" s="10" t="s">
        <v>28</v>
      </c>
      <c r="H25" s="10" t="s">
        <v>28</v>
      </c>
      <c r="I25" s="10" t="s">
        <v>33</v>
      </c>
      <c r="J25" s="10" t="s">
        <v>32</v>
      </c>
      <c r="K25" s="10" t="s">
        <v>33</v>
      </c>
      <c r="L25" s="10" t="s">
        <v>32</v>
      </c>
      <c r="M25" s="10" t="s">
        <v>33</v>
      </c>
      <c r="N25" s="10" t="s">
        <v>34</v>
      </c>
      <c r="O25" s="10" t="s">
        <v>35</v>
      </c>
      <c r="P25" s="10" t="s">
        <v>34</v>
      </c>
      <c r="Q25" s="9" t="s">
        <v>34</v>
      </c>
      <c r="R25" s="9" t="s">
        <v>34</v>
      </c>
      <c r="S25" s="10" t="s">
        <v>30</v>
      </c>
      <c r="T25" s="10" t="s">
        <v>32</v>
      </c>
      <c r="U25" s="10" t="s">
        <v>39</v>
      </c>
      <c r="V25" s="10" t="s">
        <v>54</v>
      </c>
      <c r="W25" s="10" t="s">
        <v>52</v>
      </c>
      <c r="X25" s="10" t="s">
        <v>49</v>
      </c>
    </row>
    <row r="26" spans="1:24" x14ac:dyDescent="0.25">
      <c r="A26" s="8">
        <v>45613.601434895834</v>
      </c>
      <c r="B26" s="9">
        <v>28</v>
      </c>
      <c r="C26" s="9" t="s">
        <v>56</v>
      </c>
      <c r="D26" s="9" t="s">
        <v>46</v>
      </c>
      <c r="E26" s="10" t="s">
        <v>43</v>
      </c>
      <c r="F26" s="10" t="s">
        <v>43</v>
      </c>
      <c r="G26" s="10" t="s">
        <v>28</v>
      </c>
      <c r="H26" s="10" t="s">
        <v>43</v>
      </c>
      <c r="I26" s="10" t="s">
        <v>33</v>
      </c>
      <c r="J26" s="10" t="s">
        <v>30</v>
      </c>
      <c r="K26" s="10" t="s">
        <v>33</v>
      </c>
      <c r="L26" s="10" t="s">
        <v>32</v>
      </c>
      <c r="M26" s="10" t="s">
        <v>33</v>
      </c>
      <c r="N26" s="10" t="s">
        <v>34</v>
      </c>
      <c r="O26" s="10" t="s">
        <v>36</v>
      </c>
      <c r="P26" s="10" t="s">
        <v>34</v>
      </c>
      <c r="Q26" s="9" t="s">
        <v>34</v>
      </c>
      <c r="R26" s="9" t="s">
        <v>36</v>
      </c>
      <c r="S26" s="10" t="s">
        <v>30</v>
      </c>
      <c r="T26" s="10" t="s">
        <v>32</v>
      </c>
      <c r="U26" s="10" t="s">
        <v>54</v>
      </c>
      <c r="V26" s="10" t="s">
        <v>44</v>
      </c>
      <c r="W26" s="10" t="s">
        <v>52</v>
      </c>
      <c r="X26" s="10" t="s">
        <v>49</v>
      </c>
    </row>
    <row r="27" spans="1:24" x14ac:dyDescent="0.25">
      <c r="A27" s="8">
        <v>45613.616748981483</v>
      </c>
      <c r="B27" s="9">
        <v>35</v>
      </c>
      <c r="C27" s="9" t="s">
        <v>56</v>
      </c>
      <c r="D27" s="9" t="s">
        <v>64</v>
      </c>
      <c r="E27" s="10" t="s">
        <v>43</v>
      </c>
      <c r="F27" s="10" t="s">
        <v>43</v>
      </c>
      <c r="G27" s="10" t="s">
        <v>28</v>
      </c>
      <c r="H27" s="10" t="s">
        <v>43</v>
      </c>
      <c r="I27" s="10" t="s">
        <v>33</v>
      </c>
      <c r="J27" s="10" t="s">
        <v>32</v>
      </c>
      <c r="K27" s="10" t="s">
        <v>33</v>
      </c>
      <c r="L27" s="10" t="s">
        <v>32</v>
      </c>
      <c r="M27" s="10" t="s">
        <v>33</v>
      </c>
      <c r="N27" s="10" t="s">
        <v>34</v>
      </c>
      <c r="O27" s="10" t="s">
        <v>34</v>
      </c>
      <c r="P27" s="10" t="s">
        <v>36</v>
      </c>
      <c r="Q27" s="9" t="s">
        <v>34</v>
      </c>
      <c r="R27" s="9" t="s">
        <v>36</v>
      </c>
      <c r="S27" s="10" t="s">
        <v>30</v>
      </c>
      <c r="T27" s="10" t="s">
        <v>32</v>
      </c>
      <c r="U27" s="10" t="s">
        <v>39</v>
      </c>
      <c r="V27" s="10" t="s">
        <v>44</v>
      </c>
      <c r="W27" s="10" t="s">
        <v>52</v>
      </c>
      <c r="X27" s="10" t="s">
        <v>41</v>
      </c>
    </row>
    <row r="28" spans="1:24" x14ac:dyDescent="0.25">
      <c r="A28" s="8">
        <v>45613.621179363428</v>
      </c>
      <c r="B28" s="9">
        <v>32</v>
      </c>
      <c r="C28" s="9" t="s">
        <v>26</v>
      </c>
      <c r="D28" s="9" t="s">
        <v>27</v>
      </c>
      <c r="E28" s="10" t="s">
        <v>29</v>
      </c>
      <c r="F28" s="10" t="s">
        <v>28</v>
      </c>
      <c r="G28" s="10" t="s">
        <v>50</v>
      </c>
      <c r="H28" s="10" t="s">
        <v>28</v>
      </c>
      <c r="I28" s="10" t="s">
        <v>38</v>
      </c>
      <c r="J28" s="10" t="s">
        <v>38</v>
      </c>
      <c r="K28" s="10" t="s">
        <v>61</v>
      </c>
      <c r="L28" s="10" t="s">
        <v>30</v>
      </c>
      <c r="M28" s="10" t="s">
        <v>33</v>
      </c>
      <c r="N28" s="10" t="s">
        <v>34</v>
      </c>
      <c r="O28" s="10" t="s">
        <v>35</v>
      </c>
      <c r="P28" s="10" t="s">
        <v>34</v>
      </c>
      <c r="Q28" s="9" t="s">
        <v>34</v>
      </c>
      <c r="R28" s="9" t="s">
        <v>34</v>
      </c>
      <c r="S28" s="10" t="s">
        <v>38</v>
      </c>
      <c r="T28" s="10" t="s">
        <v>30</v>
      </c>
      <c r="U28" s="10" t="s">
        <v>44</v>
      </c>
      <c r="V28" s="10" t="s">
        <v>54</v>
      </c>
      <c r="W28" s="10" t="s">
        <v>52</v>
      </c>
      <c r="X28" s="10" t="s">
        <v>45</v>
      </c>
    </row>
    <row r="29" spans="1:24" x14ac:dyDescent="0.25">
      <c r="A29" s="8">
        <v>45613.622525543979</v>
      </c>
      <c r="B29" s="9">
        <v>22</v>
      </c>
      <c r="C29" s="9" t="s">
        <v>56</v>
      </c>
      <c r="D29" s="9" t="s">
        <v>46</v>
      </c>
      <c r="E29" s="10" t="s">
        <v>28</v>
      </c>
      <c r="F29" s="10" t="s">
        <v>28</v>
      </c>
      <c r="G29" s="10" t="s">
        <v>29</v>
      </c>
      <c r="H29" s="10" t="s">
        <v>28</v>
      </c>
      <c r="I29" s="10" t="s">
        <v>30</v>
      </c>
      <c r="J29" s="10" t="s">
        <v>30</v>
      </c>
      <c r="K29" s="10" t="s">
        <v>31</v>
      </c>
      <c r="L29" s="10" t="s">
        <v>30</v>
      </c>
      <c r="M29" s="10" t="s">
        <v>33</v>
      </c>
      <c r="N29" s="10" t="s">
        <v>34</v>
      </c>
      <c r="O29" s="10" t="s">
        <v>35</v>
      </c>
      <c r="P29" s="10" t="s">
        <v>33</v>
      </c>
      <c r="Q29" s="9" t="s">
        <v>34</v>
      </c>
      <c r="R29" s="9" t="s">
        <v>34</v>
      </c>
      <c r="S29" s="10" t="s">
        <v>38</v>
      </c>
      <c r="T29" s="10" t="s">
        <v>30</v>
      </c>
      <c r="U29" s="10" t="s">
        <v>44</v>
      </c>
      <c r="V29" s="10" t="s">
        <v>44</v>
      </c>
      <c r="W29" s="10" t="s">
        <v>52</v>
      </c>
      <c r="X29" s="10" t="s">
        <v>49</v>
      </c>
    </row>
    <row r="30" spans="1:24" x14ac:dyDescent="0.25">
      <c r="A30" s="8">
        <v>45613.833341342593</v>
      </c>
      <c r="B30" s="9">
        <v>22</v>
      </c>
      <c r="C30" s="9" t="s">
        <v>56</v>
      </c>
      <c r="D30" s="9" t="s">
        <v>58</v>
      </c>
      <c r="E30" s="10" t="s">
        <v>43</v>
      </c>
      <c r="F30" s="10" t="s">
        <v>28</v>
      </c>
      <c r="G30" s="10" t="s">
        <v>28</v>
      </c>
      <c r="H30" s="10" t="s">
        <v>43</v>
      </c>
      <c r="I30" s="10" t="s">
        <v>33</v>
      </c>
      <c r="J30" s="10" t="s">
        <v>30</v>
      </c>
      <c r="K30" s="10" t="s">
        <v>33</v>
      </c>
      <c r="L30" s="10" t="s">
        <v>32</v>
      </c>
      <c r="M30" s="10" t="s">
        <v>33</v>
      </c>
      <c r="N30" s="10" t="s">
        <v>34</v>
      </c>
      <c r="O30" s="10" t="s">
        <v>35</v>
      </c>
      <c r="P30" s="10" t="s">
        <v>36</v>
      </c>
      <c r="Q30" s="9" t="s">
        <v>34</v>
      </c>
      <c r="R30" s="9" t="s">
        <v>34</v>
      </c>
      <c r="S30" s="10" t="s">
        <v>30</v>
      </c>
      <c r="T30" s="10" t="s">
        <v>32</v>
      </c>
      <c r="U30" s="10" t="s">
        <v>54</v>
      </c>
      <c r="V30" s="10" t="s">
        <v>44</v>
      </c>
      <c r="W30" s="10" t="s">
        <v>52</v>
      </c>
      <c r="X30" s="10" t="s">
        <v>49</v>
      </c>
    </row>
    <row r="31" spans="1:24" x14ac:dyDescent="0.25">
      <c r="A31" s="8">
        <v>45614.458468113429</v>
      </c>
      <c r="B31" s="9">
        <v>19</v>
      </c>
      <c r="C31" s="9" t="s">
        <v>26</v>
      </c>
      <c r="D31" s="9" t="s">
        <v>27</v>
      </c>
      <c r="E31" s="10" t="s">
        <v>28</v>
      </c>
      <c r="F31" s="10" t="s">
        <v>28</v>
      </c>
      <c r="G31" s="10" t="s">
        <v>29</v>
      </c>
      <c r="H31" s="10" t="s">
        <v>29</v>
      </c>
      <c r="I31" s="10" t="s">
        <v>30</v>
      </c>
      <c r="J31" s="10" t="s">
        <v>38</v>
      </c>
      <c r="K31" s="10" t="s">
        <v>31</v>
      </c>
      <c r="L31" s="10" t="s">
        <v>38</v>
      </c>
      <c r="M31" s="10" t="s">
        <v>33</v>
      </c>
      <c r="N31" s="10" t="s">
        <v>34</v>
      </c>
      <c r="O31" s="10" t="s">
        <v>33</v>
      </c>
      <c r="P31" s="10" t="s">
        <v>34</v>
      </c>
      <c r="Q31" s="9" t="s">
        <v>34</v>
      </c>
      <c r="R31" s="9" t="s">
        <v>34</v>
      </c>
      <c r="S31" s="10" t="s">
        <v>38</v>
      </c>
      <c r="T31" s="10" t="s">
        <v>30</v>
      </c>
      <c r="U31" s="10" t="s">
        <v>44</v>
      </c>
      <c r="V31" s="10" t="s">
        <v>44</v>
      </c>
      <c r="W31" s="10" t="s">
        <v>40</v>
      </c>
      <c r="X31" s="10" t="s"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D0DFB-AD63-477A-BB1F-D09ECA2AF437}">
  <dimension ref="A1:F81"/>
  <sheetViews>
    <sheetView tabSelected="1" topLeftCell="A59" workbookViewId="0">
      <selection activeCell="E76" sqref="E76"/>
    </sheetView>
  </sheetViews>
  <sheetFormatPr baseColWidth="10" defaultRowHeight="15" x14ac:dyDescent="0.25"/>
  <cols>
    <col min="3" max="3" width="12.5703125" bestFit="1" customWidth="1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t="s">
        <v>1</v>
      </c>
    </row>
    <row r="4" spans="1:6" x14ac:dyDescent="0.25">
      <c r="A4" t="s">
        <v>65</v>
      </c>
      <c r="C4" s="3" t="s">
        <v>77</v>
      </c>
    </row>
    <row r="5" spans="1:6" x14ac:dyDescent="0.25">
      <c r="C5" s="12">
        <f>COUNTIF(Datos!G2:G31,"Avanzado")/COUNTA(Datos!G2:G31)</f>
        <v>0.13333333333333333</v>
      </c>
    </row>
    <row r="7" spans="1:6" x14ac:dyDescent="0.25">
      <c r="A7" s="2" t="s">
        <v>66</v>
      </c>
      <c r="B7" s="2"/>
      <c r="C7" s="2"/>
      <c r="D7" s="2"/>
      <c r="E7" s="2"/>
      <c r="F7" s="2"/>
    </row>
    <row r="8" spans="1:6" x14ac:dyDescent="0.25">
      <c r="A8" t="s">
        <v>67</v>
      </c>
    </row>
    <row r="9" spans="1:6" x14ac:dyDescent="0.25">
      <c r="A9" t="s">
        <v>68</v>
      </c>
    </row>
    <row r="11" spans="1:6" x14ac:dyDescent="0.25">
      <c r="A11" s="11" t="s">
        <v>69</v>
      </c>
      <c r="B11" s="11"/>
      <c r="C11" s="11"/>
      <c r="D11" s="11"/>
      <c r="E11" s="11"/>
      <c r="F11" s="11"/>
    </row>
    <row r="12" spans="1:6" x14ac:dyDescent="0.25">
      <c r="A12" t="s">
        <v>70</v>
      </c>
    </row>
    <row r="14" spans="1:6" x14ac:dyDescent="0.25">
      <c r="A14" t="s">
        <v>72</v>
      </c>
      <c r="C14" s="3" t="s">
        <v>76</v>
      </c>
    </row>
    <row r="15" spans="1:6" x14ac:dyDescent="0.25">
      <c r="C15" s="12">
        <f>COUNTIF(Datos!E2:E31,"Intermedio")/COUNTA(Datos!E2:E31)</f>
        <v>6.6666666666666666E-2</v>
      </c>
    </row>
    <row r="16" spans="1:6" x14ac:dyDescent="0.25">
      <c r="A16" t="s">
        <v>71</v>
      </c>
      <c r="C16" s="3" t="s">
        <v>75</v>
      </c>
    </row>
    <row r="17" spans="1:6" x14ac:dyDescent="0.25">
      <c r="C17" s="14">
        <f>COUNTIF(Datos!P2:P31,"Sí")/COUNTA(Datos!P2:P31)</f>
        <v>0.4</v>
      </c>
    </row>
    <row r="18" spans="1:6" x14ac:dyDescent="0.25">
      <c r="A18" t="s">
        <v>96</v>
      </c>
      <c r="C18" t="s">
        <v>83</v>
      </c>
    </row>
    <row r="19" spans="1:6" x14ac:dyDescent="0.25">
      <c r="C19" s="12">
        <f>C15*C17</f>
        <v>2.6666666666666668E-2</v>
      </c>
    </row>
    <row r="21" spans="1:6" x14ac:dyDescent="0.25">
      <c r="A21" s="11" t="s">
        <v>66</v>
      </c>
      <c r="B21" s="11"/>
      <c r="C21" s="11"/>
      <c r="D21" s="11"/>
      <c r="E21" s="11"/>
      <c r="F21" s="11"/>
    </row>
    <row r="22" spans="1:6" x14ac:dyDescent="0.25">
      <c r="A22" t="s">
        <v>103</v>
      </c>
    </row>
    <row r="23" spans="1:6" x14ac:dyDescent="0.25">
      <c r="A23" t="s">
        <v>104</v>
      </c>
    </row>
    <row r="25" spans="1:6" x14ac:dyDescent="0.25">
      <c r="A25" s="2" t="s">
        <v>87</v>
      </c>
      <c r="B25" s="2"/>
      <c r="C25" s="2"/>
      <c r="D25" s="2"/>
      <c r="E25" s="2"/>
      <c r="F25" s="2"/>
    </row>
    <row r="26" spans="1:6" x14ac:dyDescent="0.25">
      <c r="A26" t="s">
        <v>81</v>
      </c>
    </row>
    <row r="28" spans="1:6" x14ac:dyDescent="0.25">
      <c r="A28" t="s">
        <v>74</v>
      </c>
      <c r="C28" s="3" t="s">
        <v>78</v>
      </c>
    </row>
    <row r="29" spans="1:6" x14ac:dyDescent="0.25">
      <c r="C29" s="12">
        <f>COUNTIF(Datos!C2:C31,"Mujer")/30</f>
        <v>0.26666666666666666</v>
      </c>
    </row>
    <row r="30" spans="1:6" x14ac:dyDescent="0.25">
      <c r="A30" t="s">
        <v>80</v>
      </c>
      <c r="C30" t="s">
        <v>79</v>
      </c>
    </row>
    <row r="31" spans="1:6" x14ac:dyDescent="0.25">
      <c r="C31" s="12">
        <f>COUNTIF(Datos!W2:W31,"Poco difícil")/30</f>
        <v>0.53333333333333333</v>
      </c>
    </row>
    <row r="32" spans="1:6" x14ac:dyDescent="0.25">
      <c r="A32" t="s">
        <v>95</v>
      </c>
      <c r="C32" t="s">
        <v>92</v>
      </c>
    </row>
    <row r="33" spans="1:6" x14ac:dyDescent="0.25">
      <c r="C33" s="12">
        <f>C29*C31</f>
        <v>0.14222222222222222</v>
      </c>
    </row>
    <row r="34" spans="1:6" x14ac:dyDescent="0.25">
      <c r="A34" t="s">
        <v>82</v>
      </c>
      <c r="C34" t="s">
        <v>93</v>
      </c>
    </row>
    <row r="35" spans="1:6" x14ac:dyDescent="0.25">
      <c r="C35" s="12">
        <f>C33/C31</f>
        <v>0.26666666666666666</v>
      </c>
    </row>
    <row r="37" spans="1:6" x14ac:dyDescent="0.25">
      <c r="A37" s="2" t="s">
        <v>66</v>
      </c>
      <c r="B37" s="2"/>
      <c r="C37" s="2"/>
      <c r="D37" s="2"/>
      <c r="E37" s="2"/>
      <c r="F37" s="2"/>
    </row>
    <row r="38" spans="1:6" x14ac:dyDescent="0.25">
      <c r="A38" t="s">
        <v>84</v>
      </c>
    </row>
    <row r="39" spans="1:6" x14ac:dyDescent="0.25">
      <c r="A39" t="s">
        <v>102</v>
      </c>
    </row>
    <row r="40" spans="1:6" x14ac:dyDescent="0.25">
      <c r="A40" t="s">
        <v>85</v>
      </c>
    </row>
    <row r="42" spans="1:6" x14ac:dyDescent="0.25">
      <c r="A42" s="11" t="s">
        <v>86</v>
      </c>
      <c r="B42" s="11"/>
      <c r="C42" s="11"/>
      <c r="D42" s="11"/>
      <c r="E42" s="11"/>
      <c r="F42" s="11"/>
    </row>
    <row r="43" spans="1:6" x14ac:dyDescent="0.25">
      <c r="A43" t="s">
        <v>89</v>
      </c>
    </row>
    <row r="45" spans="1:6" x14ac:dyDescent="0.25">
      <c r="A45" t="s">
        <v>88</v>
      </c>
      <c r="C45" t="s">
        <v>90</v>
      </c>
    </row>
    <row r="46" spans="1:6" x14ac:dyDescent="0.25">
      <c r="C46" s="12">
        <f>COUNTIF(Datos!S2:S31,"Bastante")/30</f>
        <v>0.43333333333333335</v>
      </c>
    </row>
    <row r="47" spans="1:6" x14ac:dyDescent="0.25">
      <c r="A47" t="s">
        <v>91</v>
      </c>
      <c r="C47" t="s">
        <v>90</v>
      </c>
    </row>
    <row r="48" spans="1:6" x14ac:dyDescent="0.25">
      <c r="C48" s="12">
        <f>COUNTIF(Datos!T2:T31,"Bastante")/30</f>
        <v>0.16666666666666666</v>
      </c>
    </row>
    <row r="49" spans="1:6" x14ac:dyDescent="0.25">
      <c r="A49" t="s">
        <v>97</v>
      </c>
      <c r="C49" t="s">
        <v>94</v>
      </c>
    </row>
    <row r="50" spans="1:6" x14ac:dyDescent="0.25">
      <c r="C50" s="12">
        <f>C46*C48</f>
        <v>7.2222222222222215E-2</v>
      </c>
    </row>
    <row r="51" spans="1:6" x14ac:dyDescent="0.25">
      <c r="A51" t="s">
        <v>98</v>
      </c>
      <c r="C51" t="s">
        <v>99</v>
      </c>
    </row>
    <row r="52" spans="1:6" x14ac:dyDescent="0.25">
      <c r="C52" s="12">
        <f>C46+C48-C50</f>
        <v>0.52777777777777779</v>
      </c>
    </row>
    <row r="54" spans="1:6" x14ac:dyDescent="0.25">
      <c r="A54" s="11" t="s">
        <v>66</v>
      </c>
      <c r="B54" s="11"/>
      <c r="C54" s="11"/>
      <c r="D54" s="11"/>
      <c r="E54" s="11"/>
      <c r="F54" s="11"/>
    </row>
    <row r="55" spans="1:6" x14ac:dyDescent="0.25">
      <c r="A55" t="s">
        <v>100</v>
      </c>
    </row>
    <row r="56" spans="1:6" x14ac:dyDescent="0.25">
      <c r="A56" t="s">
        <v>101</v>
      </c>
    </row>
    <row r="58" spans="1:6" x14ac:dyDescent="0.25">
      <c r="A58" s="2" t="s">
        <v>105</v>
      </c>
      <c r="B58" s="2"/>
      <c r="C58" s="2"/>
      <c r="D58" s="2"/>
      <c r="E58" s="2"/>
      <c r="F58" s="2"/>
    </row>
    <row r="59" spans="1:6" x14ac:dyDescent="0.25">
      <c r="A59" t="s">
        <v>106</v>
      </c>
    </row>
    <row r="61" spans="1:6" x14ac:dyDescent="0.25">
      <c r="A61" t="s">
        <v>110</v>
      </c>
      <c r="C61" t="s">
        <v>107</v>
      </c>
    </row>
    <row r="62" spans="1:6" x14ac:dyDescent="0.25">
      <c r="C62" s="12">
        <f>COUNTIF(Datos!D2:D31,"Licenciatura en Desarrollo y Gestión del Software")/30</f>
        <v>0.23333333333333334</v>
      </c>
    </row>
    <row r="63" spans="1:6" x14ac:dyDescent="0.25">
      <c r="A63" t="s">
        <v>108</v>
      </c>
      <c r="C63" t="s">
        <v>109</v>
      </c>
    </row>
    <row r="64" spans="1:6" x14ac:dyDescent="0.25">
      <c r="C64" s="12">
        <f>COUNTIF(Datos!J2:J31,"Bastante")/30</f>
        <v>0.26666666666666666</v>
      </c>
    </row>
    <row r="65" spans="1:6" x14ac:dyDescent="0.25">
      <c r="A65" t="s">
        <v>116</v>
      </c>
      <c r="C65" t="s">
        <v>118</v>
      </c>
    </row>
    <row r="66" spans="1:6" x14ac:dyDescent="0.25">
      <c r="C66" s="12">
        <f>C62*C64</f>
        <v>6.222222222222222E-2</v>
      </c>
    </row>
    <row r="67" spans="1:6" x14ac:dyDescent="0.25">
      <c r="A67" t="s">
        <v>117</v>
      </c>
      <c r="C67" t="s">
        <v>115</v>
      </c>
    </row>
    <row r="68" spans="1:6" x14ac:dyDescent="0.25">
      <c r="C68" s="12">
        <f>1-C62</f>
        <v>0.76666666666666661</v>
      </c>
    </row>
    <row r="69" spans="1:6" x14ac:dyDescent="0.25">
      <c r="A69" t="s">
        <v>114</v>
      </c>
      <c r="C69" t="s">
        <v>119</v>
      </c>
    </row>
    <row r="70" spans="1:6" x14ac:dyDescent="0.25">
      <c r="C70" s="12">
        <f>C64*C68</f>
        <v>0.20444444444444443</v>
      </c>
    </row>
    <row r="71" spans="1:6" x14ac:dyDescent="0.25">
      <c r="A71" t="s">
        <v>111</v>
      </c>
      <c r="C71" t="s">
        <v>112</v>
      </c>
    </row>
    <row r="72" spans="1:6" x14ac:dyDescent="0.25">
      <c r="C72" s="12">
        <f>C66/C62</f>
        <v>0.26666666666666666</v>
      </c>
    </row>
    <row r="73" spans="1:6" x14ac:dyDescent="0.25">
      <c r="A73" t="s">
        <v>113</v>
      </c>
      <c r="C73" t="s">
        <v>120</v>
      </c>
    </row>
    <row r="74" spans="1:6" x14ac:dyDescent="0.25">
      <c r="C74" s="12">
        <f>C70/C68</f>
        <v>0.26666666666666666</v>
      </c>
    </row>
    <row r="75" spans="1:6" x14ac:dyDescent="0.25">
      <c r="A75" t="s">
        <v>121</v>
      </c>
      <c r="C75" t="s">
        <v>122</v>
      </c>
    </row>
    <row r="76" spans="1:6" x14ac:dyDescent="0.25">
      <c r="C76" s="12">
        <f>(C72*C62)/(C72*C62+C74*C68)</f>
        <v>0.23333333333333334</v>
      </c>
    </row>
    <row r="78" spans="1:6" x14ac:dyDescent="0.25">
      <c r="A78" s="2" t="s">
        <v>66</v>
      </c>
      <c r="B78" s="2"/>
      <c r="C78" s="2"/>
      <c r="D78" s="2"/>
      <c r="E78" s="2"/>
      <c r="F78" s="2"/>
    </row>
    <row r="79" spans="1:6" x14ac:dyDescent="0.25">
      <c r="A79" t="s">
        <v>123</v>
      </c>
    </row>
    <row r="80" spans="1:6" x14ac:dyDescent="0.25">
      <c r="A80" t="s">
        <v>124</v>
      </c>
    </row>
    <row r="81" spans="1:1" x14ac:dyDescent="0.25">
      <c r="A81" t="s">
        <v>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D055-CBBB-48A7-BC13-1A8B83A143FC}">
  <dimension ref="A1:I72"/>
  <sheetViews>
    <sheetView topLeftCell="A44" zoomScaleNormal="100" workbookViewId="0">
      <selection activeCell="L7" sqref="L7"/>
    </sheetView>
  </sheetViews>
  <sheetFormatPr baseColWidth="10" defaultRowHeight="15" x14ac:dyDescent="0.25"/>
  <cols>
    <col min="1" max="1" width="12" bestFit="1" customWidth="1"/>
    <col min="3" max="4" width="12" bestFit="1" customWidth="1"/>
  </cols>
  <sheetData>
    <row r="1" spans="1:9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25">
      <c r="A2" t="s">
        <v>126</v>
      </c>
      <c r="G2" s="16"/>
      <c r="H2" s="16"/>
      <c r="I2" s="16"/>
    </row>
    <row r="4" spans="1:9" x14ac:dyDescent="0.25">
      <c r="A4" t="s">
        <v>127</v>
      </c>
    </row>
    <row r="5" spans="1:9" x14ac:dyDescent="0.25">
      <c r="A5" t="s">
        <v>128</v>
      </c>
    </row>
    <row r="7" spans="1:9" x14ac:dyDescent="0.25">
      <c r="A7" s="16" t="s">
        <v>132</v>
      </c>
      <c r="B7" s="16"/>
      <c r="C7" s="16"/>
      <c r="D7" s="16"/>
      <c r="E7" s="16"/>
      <c r="F7" s="16"/>
      <c r="G7" s="16"/>
      <c r="H7" s="16"/>
      <c r="I7" s="16"/>
    </row>
    <row r="8" spans="1:9" x14ac:dyDescent="0.25">
      <c r="A8" s="16" t="s">
        <v>133</v>
      </c>
      <c r="B8" s="16"/>
      <c r="C8" s="16"/>
      <c r="D8" s="16"/>
      <c r="E8" s="16"/>
      <c r="F8" s="16"/>
      <c r="G8" s="16"/>
      <c r="H8" s="16"/>
      <c r="I8" s="16"/>
    </row>
    <row r="10" spans="1:9" x14ac:dyDescent="0.25">
      <c r="A10" s="16" t="s">
        <v>129</v>
      </c>
      <c r="B10" s="16"/>
      <c r="C10" s="16"/>
      <c r="D10" s="17">
        <f>COUNTIF(Datos!J2:J31,"Muy actualizado(a)")/30</f>
        <v>3.3333333333333333E-2</v>
      </c>
    </row>
    <row r="11" spans="1:9" x14ac:dyDescent="0.25">
      <c r="A11" s="16" t="s">
        <v>108</v>
      </c>
      <c r="B11" s="16"/>
      <c r="C11" s="16"/>
      <c r="D11" s="17">
        <f>COUNTIF(Datos!J2:J31,"Bastante")/30</f>
        <v>0.26666666666666666</v>
      </c>
    </row>
    <row r="12" spans="1:9" x14ac:dyDescent="0.25">
      <c r="A12" s="16" t="s">
        <v>130</v>
      </c>
      <c r="B12" s="16"/>
      <c r="C12" s="16"/>
      <c r="D12" s="17">
        <f>D10*D11</f>
        <v>8.8888888888888889E-3</v>
      </c>
    </row>
    <row r="13" spans="1:9" x14ac:dyDescent="0.25">
      <c r="A13" s="16" t="s">
        <v>131</v>
      </c>
      <c r="B13" s="16"/>
      <c r="C13" s="16"/>
      <c r="D13" s="17">
        <f>D10+D11-D12</f>
        <v>0.2911111111111111</v>
      </c>
    </row>
    <row r="16" spans="1:9" x14ac:dyDescent="0.25">
      <c r="A16" s="13">
        <v>0</v>
      </c>
      <c r="B16" s="13">
        <f>_xlfn.BINOM.DIST(A16,30,0.29,FALSE)</f>
        <v>3.4494548241361291E-5</v>
      </c>
    </row>
    <row r="17" spans="1:2" x14ac:dyDescent="0.25">
      <c r="A17" s="13">
        <v>1</v>
      </c>
      <c r="B17" s="13">
        <f>_xlfn.BINOM.DIST(A17,30,0.29,FALSE)</f>
        <v>4.2267967563358112E-4</v>
      </c>
    </row>
    <row r="18" spans="1:2" x14ac:dyDescent="0.25">
      <c r="A18" s="13">
        <v>2</v>
      </c>
      <c r="B18" s="13">
        <f>_xlfn.BINOM.DIST(A18,30,0.29,FALSE)</f>
        <v>2.5033352620270574E-3</v>
      </c>
    </row>
    <row r="19" spans="1:2" x14ac:dyDescent="0.25">
      <c r="A19" s="13">
        <v>3</v>
      </c>
      <c r="B19" s="13">
        <f>_xlfn.BINOM.DIST(A19,30,0.29,FALSE)</f>
        <v>9.5432311397463387E-3</v>
      </c>
    </row>
    <row r="20" spans="1:2" x14ac:dyDescent="0.25">
      <c r="A20" s="13">
        <v>4</v>
      </c>
      <c r="B20" s="13">
        <f>_xlfn.BINOM.DIST(A20,30,0.29,FALSE)</f>
        <v>2.631109148739923E-2</v>
      </c>
    </row>
    <row r="21" spans="1:2" x14ac:dyDescent="0.25">
      <c r="A21" s="13">
        <v>5</v>
      </c>
      <c r="B21" s="13">
        <f>_xlfn.BINOM.DIST(A21,30,0.29,FALSE)</f>
        <v>5.5883276004222625E-2</v>
      </c>
    </row>
    <row r="22" spans="1:2" x14ac:dyDescent="0.25">
      <c r="A22" s="13">
        <v>6</v>
      </c>
      <c r="B22" s="13">
        <f>_xlfn.BINOM.DIST(A22,30,0.29,FALSE)</f>
        <v>9.5106514326435229E-2</v>
      </c>
    </row>
    <row r="23" spans="1:2" x14ac:dyDescent="0.25">
      <c r="A23" s="13">
        <v>7</v>
      </c>
      <c r="B23" s="13">
        <f>_xlfn.BINOM.DIST(A23,30,0.29,FALSE)</f>
        <v>0.13318739229617493</v>
      </c>
    </row>
    <row r="24" spans="1:2" x14ac:dyDescent="0.25">
      <c r="A24" s="13">
        <v>8</v>
      </c>
      <c r="B24" s="13">
        <f>_xlfn.BINOM.DIST(A24,30,0.29,FALSE)</f>
        <v>0.15640139200976874</v>
      </c>
    </row>
    <row r="25" spans="1:2" x14ac:dyDescent="0.25">
      <c r="A25" s="13">
        <v>9</v>
      </c>
      <c r="B25" s="13">
        <f>_xlfn.BINOM.DIST(A25,30,0.29,FALSE)</f>
        <v>0.15615663239785987</v>
      </c>
    </row>
    <row r="26" spans="1:2" x14ac:dyDescent="0.25">
      <c r="A26" s="13">
        <v>10</v>
      </c>
      <c r="B26" s="13">
        <f t="shared" ref="B26:B46" si="0">_xlfn.BINOM.DIST(A26,30,0.29,FALSE)</f>
        <v>0.13394280159196714</v>
      </c>
    </row>
    <row r="27" spans="1:2" x14ac:dyDescent="0.25">
      <c r="A27" s="13">
        <v>11</v>
      </c>
      <c r="B27" s="13">
        <f t="shared" si="0"/>
        <v>9.9470966611191994E-2</v>
      </c>
    </row>
    <row r="28" spans="1:2" x14ac:dyDescent="0.25">
      <c r="A28" s="13">
        <v>12</v>
      </c>
      <c r="B28" s="13">
        <f t="shared" si="0"/>
        <v>6.4329228407003253E-2</v>
      </c>
    </row>
    <row r="29" spans="1:2" x14ac:dyDescent="0.25">
      <c r="A29" s="13">
        <v>13</v>
      </c>
      <c r="B29" s="13">
        <f t="shared" si="0"/>
        <v>3.6381210431696342E-2</v>
      </c>
    </row>
    <row r="30" spans="1:2" x14ac:dyDescent="0.25">
      <c r="A30" s="13">
        <v>14</v>
      </c>
      <c r="B30" s="13">
        <f t="shared" si="0"/>
        <v>1.8044201954553626E-2</v>
      </c>
    </row>
    <row r="31" spans="1:2" x14ac:dyDescent="0.25">
      <c r="A31" s="13">
        <v>15</v>
      </c>
      <c r="B31" s="13">
        <f t="shared" si="0"/>
        <v>7.8615114618900278E-3</v>
      </c>
    </row>
    <row r="32" spans="1:2" x14ac:dyDescent="0.25">
      <c r="A32" s="13">
        <v>16</v>
      </c>
      <c r="B32" s="13">
        <f t="shared" si="0"/>
        <v>3.0103498995793687E-3</v>
      </c>
    </row>
    <row r="33" spans="1:9" x14ac:dyDescent="0.25">
      <c r="A33" s="13">
        <v>17</v>
      </c>
      <c r="B33" s="13">
        <f t="shared" si="0"/>
        <v>1.0125949123688698E-3</v>
      </c>
    </row>
    <row r="34" spans="1:9" x14ac:dyDescent="0.25">
      <c r="A34" s="13">
        <v>18</v>
      </c>
      <c r="B34" s="13">
        <f t="shared" si="0"/>
        <v>2.9870757587094191E-4</v>
      </c>
    </row>
    <row r="35" spans="1:9" x14ac:dyDescent="0.25">
      <c r="A35" s="13">
        <v>19</v>
      </c>
      <c r="B35" s="13">
        <f t="shared" si="0"/>
        <v>7.7057254561221336E-5</v>
      </c>
    </row>
    <row r="36" spans="1:9" x14ac:dyDescent="0.25">
      <c r="A36" s="13">
        <v>20</v>
      </c>
      <c r="B36" s="13">
        <f t="shared" si="0"/>
        <v>1.7310749440161678E-5</v>
      </c>
    </row>
    <row r="37" spans="1:9" x14ac:dyDescent="0.25">
      <c r="A37" s="13">
        <v>21</v>
      </c>
      <c r="B37" s="13">
        <f t="shared" si="0"/>
        <v>3.3669465711917415E-6</v>
      </c>
    </row>
    <row r="38" spans="1:9" x14ac:dyDescent="0.25">
      <c r="A38" s="13">
        <v>22</v>
      </c>
      <c r="B38" s="13">
        <f t="shared" si="0"/>
        <v>5.6259478558325731E-7</v>
      </c>
    </row>
    <row r="39" spans="1:9" x14ac:dyDescent="0.25">
      <c r="A39" s="13">
        <v>23</v>
      </c>
      <c r="B39" s="13">
        <f t="shared" si="0"/>
        <v>7.9927734387823432E-8</v>
      </c>
    </row>
    <row r="40" spans="1:9" x14ac:dyDescent="0.25">
      <c r="A40" s="13">
        <v>24</v>
      </c>
      <c r="B40" s="13">
        <f t="shared" si="0"/>
        <v>9.5219073243709207E-9</v>
      </c>
    </row>
    <row r="41" spans="1:9" x14ac:dyDescent="0.25">
      <c r="A41" s="13">
        <v>25</v>
      </c>
      <c r="B41" s="13">
        <f t="shared" si="0"/>
        <v>9.3341514052988687E-10</v>
      </c>
    </row>
    <row r="42" spans="1:9" x14ac:dyDescent="0.25">
      <c r="A42" s="13">
        <v>26</v>
      </c>
      <c r="B42" s="13">
        <f t="shared" si="0"/>
        <v>7.3318090670007437E-11</v>
      </c>
    </row>
    <row r="43" spans="1:9" x14ac:dyDescent="0.25">
      <c r="A43" s="13">
        <v>27</v>
      </c>
      <c r="B43" s="13">
        <f t="shared" si="0"/>
        <v>4.4365667802404147E-12</v>
      </c>
    </row>
    <row r="44" spans="1:9" x14ac:dyDescent="0.25">
      <c r="A44" s="13">
        <v>28</v>
      </c>
      <c r="B44" s="13">
        <f t="shared" si="0"/>
        <v>1.9415558847128475E-13</v>
      </c>
    </row>
    <row r="45" spans="1:9" x14ac:dyDescent="0.25">
      <c r="A45" s="13">
        <v>29</v>
      </c>
      <c r="B45" s="13">
        <f t="shared" si="0"/>
        <v>5.4691715062333685E-15</v>
      </c>
    </row>
    <row r="46" spans="1:9" x14ac:dyDescent="0.25">
      <c r="A46" s="13">
        <v>30</v>
      </c>
      <c r="B46" s="13">
        <f t="shared" si="0"/>
        <v>7.4462898441675134E-17</v>
      </c>
    </row>
    <row r="48" spans="1:9" x14ac:dyDescent="0.25">
      <c r="A48" s="18" t="s">
        <v>69</v>
      </c>
      <c r="B48" s="18"/>
      <c r="C48" s="18"/>
      <c r="D48" s="18"/>
      <c r="E48" s="18"/>
      <c r="F48" s="18"/>
      <c r="G48" s="18"/>
      <c r="H48" s="18"/>
      <c r="I48" s="18"/>
    </row>
    <row r="49" spans="1:9" x14ac:dyDescent="0.25">
      <c r="A49" t="s">
        <v>134</v>
      </c>
    </row>
    <row r="51" spans="1:9" x14ac:dyDescent="0.25">
      <c r="A51" t="s">
        <v>135</v>
      </c>
    </row>
    <row r="52" spans="1:9" x14ac:dyDescent="0.25">
      <c r="A52" t="s">
        <v>136</v>
      </c>
      <c r="B52" s="13">
        <f>COUNTIF(Datos!E2:E31,"Ninguno")+COUNTIF(Datos!E2:E31,"Básico")+COUNTIF(Datos!E2:E31,"Intermedio")</f>
        <v>29</v>
      </c>
      <c r="C52" t="s">
        <v>138</v>
      </c>
    </row>
    <row r="53" spans="1:9" x14ac:dyDescent="0.25">
      <c r="A53" t="s">
        <v>137</v>
      </c>
      <c r="B53" s="13">
        <v>30</v>
      </c>
      <c r="C53" t="s">
        <v>139</v>
      </c>
    </row>
    <row r="54" spans="1:9" x14ac:dyDescent="0.25">
      <c r="A54" t="s">
        <v>140</v>
      </c>
      <c r="B54" s="14">
        <f>B52/B53</f>
        <v>0.96666666666666667</v>
      </c>
      <c r="C54" t="s">
        <v>141</v>
      </c>
    </row>
    <row r="55" spans="1:9" x14ac:dyDescent="0.25">
      <c r="B55" s="13"/>
    </row>
    <row r="56" spans="1:9" x14ac:dyDescent="0.25">
      <c r="A56" t="s">
        <v>142</v>
      </c>
      <c r="B56" s="14">
        <f>_xlfn.BINOM.DIST(B52,B53,B54,TRUE)</f>
        <v>0.63833848653838943</v>
      </c>
    </row>
    <row r="58" spans="1:9" x14ac:dyDescent="0.25">
      <c r="A58" t="s">
        <v>143</v>
      </c>
    </row>
    <row r="59" spans="1:9" x14ac:dyDescent="0.25">
      <c r="A59" t="s">
        <v>144</v>
      </c>
    </row>
    <row r="61" spans="1:9" x14ac:dyDescent="0.25">
      <c r="A61" s="15" t="s">
        <v>73</v>
      </c>
      <c r="B61" s="15"/>
      <c r="C61" s="15"/>
      <c r="D61" s="15"/>
      <c r="E61" s="15"/>
      <c r="F61" s="15"/>
      <c r="G61" s="15"/>
      <c r="H61" s="15"/>
      <c r="I61" s="15"/>
    </row>
    <row r="62" spans="1:9" x14ac:dyDescent="0.25">
      <c r="A62" t="s">
        <v>145</v>
      </c>
    </row>
    <row r="63" spans="1:9" x14ac:dyDescent="0.25">
      <c r="A63" t="s">
        <v>146</v>
      </c>
    </row>
    <row r="65" spans="1:3" x14ac:dyDescent="0.25">
      <c r="A65" t="s">
        <v>135</v>
      </c>
    </row>
    <row r="66" spans="1:3" x14ac:dyDescent="0.25">
      <c r="A66" t="s">
        <v>136</v>
      </c>
      <c r="B66" s="13">
        <v>3</v>
      </c>
      <c r="C66" t="s">
        <v>149</v>
      </c>
    </row>
    <row r="67" spans="1:3" x14ac:dyDescent="0.25">
      <c r="A67" t="s">
        <v>147</v>
      </c>
      <c r="B67" s="13">
        <v>2</v>
      </c>
      <c r="C67" t="s">
        <v>150</v>
      </c>
    </row>
    <row r="69" spans="1:3" x14ac:dyDescent="0.25">
      <c r="A69" t="s">
        <v>148</v>
      </c>
      <c r="B69" s="12">
        <f>_xlfn.POISSON.DIST(3,2,FALSE)</f>
        <v>0.18044704431548364</v>
      </c>
    </row>
    <row r="71" spans="1:3" x14ac:dyDescent="0.25">
      <c r="A71" t="s">
        <v>151</v>
      </c>
    </row>
    <row r="72" spans="1:3" x14ac:dyDescent="0.25">
      <c r="A72" t="s">
        <v>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Introducción a la probabilidad</vt:lpstr>
      <vt:lpstr>Distribuciones probabilísticas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JOJHAN ACOSTA</dc:creator>
  <cp:lastModifiedBy>JOJHAN ACOSTA</cp:lastModifiedBy>
  <dcterms:created xsi:type="dcterms:W3CDTF">2024-11-19T21:33:40Z</dcterms:created>
  <dcterms:modified xsi:type="dcterms:W3CDTF">2024-11-20T06:12:13Z</dcterms:modified>
</cp:coreProperties>
</file>