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yectosP\Estadistica\"/>
    </mc:Choice>
  </mc:AlternateContent>
  <xr:revisionPtr revIDLastSave="0" documentId="13_ncr:1_{C3687EF1-252A-4F3E-A542-2DA9279BC5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puestas de formulario 1" sheetId="1" r:id="rId1"/>
    <sheet name="Temas 1 y 2" sheetId="2" r:id="rId2"/>
    <sheet name="Temas 3 y 4" sheetId="4" r:id="rId3"/>
    <sheet name="Temas 5 y 6" sheetId="5" r:id="rId4"/>
    <sheet name="Temas 7 P1" sheetId="6" r:id="rId5"/>
    <sheet name="Tema 7 P2" sheetId="7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4" l="1"/>
  <c r="C41" i="4"/>
  <c r="C67" i="4"/>
  <c r="C61" i="4"/>
  <c r="C55" i="4"/>
  <c r="C47" i="4"/>
  <c r="C46" i="4"/>
  <c r="C48" i="4" s="1"/>
  <c r="C40" i="4"/>
  <c r="B102" i="2" l="1" a="1"/>
  <c r="B102" i="2" s="1"/>
  <c r="B96" i="2"/>
  <c r="B90" i="2"/>
  <c r="B89" i="2"/>
  <c r="B91" i="2" a="1"/>
  <c r="B91" i="2" s="1"/>
  <c r="C68" i="2"/>
  <c r="C67" i="2"/>
  <c r="C66" i="2"/>
  <c r="C65" i="2"/>
  <c r="D50" i="2" l="1"/>
  <c r="D54" i="2"/>
  <c r="D49" i="2"/>
  <c r="C50" i="2"/>
  <c r="C51" i="2"/>
  <c r="D51" i="2" s="1"/>
  <c r="C52" i="2"/>
  <c r="D52" i="2" s="1"/>
  <c r="C53" i="2"/>
  <c r="D53" i="2" s="1"/>
  <c r="C54" i="2"/>
  <c r="C49" i="2"/>
  <c r="E49" i="2" l="1" a="1"/>
  <c r="C42" i="2"/>
  <c r="B39" i="2"/>
  <c r="B38" i="2"/>
  <c r="C41" i="2" s="1"/>
  <c r="E49" i="2" l="1"/>
  <c r="E57" i="2" l="1"/>
  <c r="F50" i="2" l="1"/>
  <c r="G50" i="2" s="1"/>
  <c r="F52" i="2"/>
  <c r="G52" i="2" s="1"/>
  <c r="F51" i="2"/>
  <c r="G51" i="2" s="1"/>
  <c r="F53" i="2"/>
  <c r="G53" i="2" s="1"/>
  <c r="F54" i="2"/>
  <c r="G54" i="2" s="1"/>
  <c r="F55" i="2"/>
  <c r="G55" i="2" s="1"/>
  <c r="F49" i="2"/>
  <c r="G49" i="2" l="1"/>
  <c r="G57" i="2" s="1"/>
  <c r="F5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<sst xmlns="http://schemas.openxmlformats.org/spreadsheetml/2006/main" count="1370" uniqueCount="234">
  <si>
    <t>Marca temporal</t>
  </si>
  <si>
    <t>Edad</t>
  </si>
  <si>
    <t>Genero</t>
  </si>
  <si>
    <t>Carrera</t>
  </si>
  <si>
    <t xml:space="preserve">¿Cuál es tu nivel de conocimiento sobre Blockchain? </t>
  </si>
  <si>
    <t xml:space="preserve">¿Cuál es tu nivel de conocimiento sobre Criptomonedas? </t>
  </si>
  <si>
    <t xml:space="preserve">¿Cuál es tu nivel de conocimiento sobre Inteligencia Artificial (IA)? </t>
  </si>
  <si>
    <t xml:space="preserve">¿Cuál es tu nivel de conocimiento sobre Machine Learning (ML)? </t>
  </si>
  <si>
    <t xml:space="preserve">¿Conoces las aplicaciones de Blockchain en sistemas computacionales? </t>
  </si>
  <si>
    <t xml:space="preserve">¿Qué tan actualizado(a) te consideras en las nuevas tecnologías de sistemas computacionales? </t>
  </si>
  <si>
    <t xml:space="preserve">¿Están estos temas (Blockchain, Criptomonedas, IA, ML) incluidos en tus asignaturas? </t>
  </si>
  <si>
    <t xml:space="preserve">¿Qué tan familiarizado(a) estás con el funcionamiento de Blockchain? </t>
  </si>
  <si>
    <t xml:space="preserve">¿Has utilizado alguna vez Criptomonedas? </t>
  </si>
  <si>
    <t xml:space="preserve">¿Te interesa aprender más sobre Criptomonedas? </t>
  </si>
  <si>
    <t xml:space="preserve">¿Consideras el uso de Criptomonedas como una tecnología segura? </t>
  </si>
  <si>
    <t xml:space="preserve">¿Consideras que el Blockchain es una tecnología útil para la ciberseguridad? </t>
  </si>
  <si>
    <t xml:space="preserve">¿Te gustaría que se incluyeran temas sobre Blockchain en los cursos universitarios? </t>
  </si>
  <si>
    <t xml:space="preserve">¿Consideras que el uso de Blockchain puede mejorar la transparencia en los sistemas computacionales? </t>
  </si>
  <si>
    <t xml:space="preserve">¿Qué tan familiarizado(a) estás con los conceptos de IA? </t>
  </si>
  <si>
    <t xml:space="preserve">¿Qué tan familiarizado(a) estás con los conceptos de ML? </t>
  </si>
  <si>
    <t xml:space="preserve">¿Consideras que los conocimientos en IA son relevantes para tu futuro profesional? </t>
  </si>
  <si>
    <t xml:space="preserve">¿Consideras que los conocimientos en ML son relevantes para tu futuro profesional? </t>
  </si>
  <si>
    <t xml:space="preserve">¿Qué tan difícil consideras el aprendizaje de IA y ML? </t>
  </si>
  <si>
    <t xml:space="preserve">¿Crees que IA y ML revolucionarán los sistemas computacionales en los próximos años? </t>
  </si>
  <si>
    <t>Hombre</t>
  </si>
  <si>
    <t>Licenciatura en Desarrollo y Gestión del Software</t>
  </si>
  <si>
    <t>Básico</t>
  </si>
  <si>
    <t>Intermedio</t>
  </si>
  <si>
    <t>Poco</t>
  </si>
  <si>
    <t>Solo mencionados</t>
  </si>
  <si>
    <t>Nada</t>
  </si>
  <si>
    <t>No</t>
  </si>
  <si>
    <t>Sí</t>
  </si>
  <si>
    <t>Depende del contexto</t>
  </si>
  <si>
    <t>No estoy seguro(a)</t>
  </si>
  <si>
    <t>Muy familiarizado(a)</t>
  </si>
  <si>
    <t>Bastante</t>
  </si>
  <si>
    <t>Muy relevantes</t>
  </si>
  <si>
    <t>Bastante difícil</t>
  </si>
  <si>
    <t>Es práctimente seguro</t>
  </si>
  <si>
    <t>Licenciatura en Desarrollo de Software</t>
  </si>
  <si>
    <t>Ninguno</t>
  </si>
  <si>
    <t>Algo relevantes</t>
  </si>
  <si>
    <t>Algo probable</t>
  </si>
  <si>
    <t>Licenciatura en Redes Informáticas</t>
  </si>
  <si>
    <t>Nada relevantes</t>
  </si>
  <si>
    <t>Muy difícil</t>
  </si>
  <si>
    <t>Muy probable</t>
  </si>
  <si>
    <t>Avanzado</t>
  </si>
  <si>
    <t>Muy actualizado(a)</t>
  </si>
  <si>
    <t>Poco difícil</t>
  </si>
  <si>
    <t>Mucho</t>
  </si>
  <si>
    <t>Bastante relevantes</t>
  </si>
  <si>
    <t>Nada difícil</t>
  </si>
  <si>
    <t>Mujer</t>
  </si>
  <si>
    <t>Licenciatura en Informática Aplicada a la Educación</t>
  </si>
  <si>
    <t>Otro</t>
  </si>
  <si>
    <t>Poco probable</t>
  </si>
  <si>
    <t>Licenciatura en Ingeniería de Sistemas y Computación</t>
  </si>
  <si>
    <t>Como parte de algunas asignaturas</t>
  </si>
  <si>
    <t>Licenciatura en Ciberseguridad</t>
  </si>
  <si>
    <t>Licenciatura en Ingeniería de Sistemas de Información Gerencial</t>
  </si>
  <si>
    <t>Técnico en Informática para la Gestión Empresarial</t>
  </si>
  <si>
    <t>hombres</t>
  </si>
  <si>
    <t>mujeres</t>
  </si>
  <si>
    <t>porcentaje de participantes hombre</t>
  </si>
  <si>
    <t>porcentaje de participantes mujeres</t>
  </si>
  <si>
    <t>1- Clasifica las respuestas por género y calcula el porcentaje de participantes por género.</t>
  </si>
  <si>
    <t>2- Construye una tabla de frecuencias agrupadas para las edades de los participantes, considerando intervalos de 5 años.</t>
  </si>
  <si>
    <t>Intervalo de Edad (LI-LS)</t>
  </si>
  <si>
    <t>LI (Límite Inferior)</t>
  </si>
  <si>
    <t>LS (Límite Superior)</t>
  </si>
  <si>
    <t>xi (Punto Medio)</t>
  </si>
  <si>
    <t>15-19</t>
  </si>
  <si>
    <t>20-24</t>
  </si>
  <si>
    <t>25-29</t>
  </si>
  <si>
    <t>30-34</t>
  </si>
  <si>
    <t>35-39</t>
  </si>
  <si>
    <t>40-44</t>
  </si>
  <si>
    <t>Frecuencia Relativa</t>
  </si>
  <si>
    <t>frecuencia abosluta</t>
  </si>
  <si>
    <t>f%</t>
  </si>
  <si>
    <t>3- Presenta las respuestas a la pregunta "¿Conoces las aplicaciones de Blockchain?" en un gráfico circular, mostrando las proporciones de "Sí", "No", y "Poco".</t>
  </si>
  <si>
    <t>Categoría</t>
  </si>
  <si>
    <t>Respuestas</t>
  </si>
  <si>
    <t>1- Calcula la media, mediana y moda de las edades de los participantes.</t>
  </si>
  <si>
    <t>media</t>
  </si>
  <si>
    <t>mediana</t>
  </si>
  <si>
    <t>moda</t>
  </si>
  <si>
    <t>2- Encuentra la mediana de las respuestas a la pregunta "¿Qué tan actualizado te consideras en nuevas tecnologías?".</t>
  </si>
  <si>
    <r>
      <t>Nada</t>
    </r>
    <r>
      <rPr>
        <sz val="10"/>
        <color rgb="FF000000"/>
        <rFont val="Arial"/>
        <family val="2"/>
        <scheme val="minor"/>
      </rPr>
      <t xml:space="preserve"> = 1</t>
    </r>
  </si>
  <si>
    <r>
      <t>Poco</t>
    </r>
    <r>
      <rPr>
        <sz val="10"/>
        <color rgb="FF000000"/>
        <rFont val="Arial"/>
        <family val="2"/>
        <scheme val="minor"/>
      </rPr>
      <t xml:space="preserve"> = 2</t>
    </r>
  </si>
  <si>
    <r>
      <t>Bastante</t>
    </r>
    <r>
      <rPr>
        <sz val="10"/>
        <color rgb="FF000000"/>
        <rFont val="Arial"/>
        <family val="2"/>
        <scheme val="minor"/>
      </rPr>
      <t xml:space="preserve"> = 3</t>
    </r>
  </si>
  <si>
    <r>
      <t>Muy actualizado(a)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</si>
  <si>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Respuesta</t>
  </si>
  <si>
    <t>Valor</t>
  </si>
  <si>
    <t>¿Qué tan actualizado(a) te consideras en nuevas tecnologías?</t>
  </si>
  <si>
    <t>¿Cuál es tu nivel de conocimiento sobre Blockchain?</t>
  </si>
  <si>
    <t>3- Determina el nivel de conocimiento en Blockchain con mayor frecuencia (moda).</t>
  </si>
  <si>
    <r>
      <t>ninguno</t>
    </r>
    <r>
      <rPr>
        <sz val="10"/>
        <color rgb="FF000000"/>
        <rFont val="Arial"/>
        <family val="2"/>
        <scheme val="minor"/>
      </rPr>
      <t xml:space="preserve"> = 1</t>
    </r>
  </si>
  <si>
    <r>
      <t>basico</t>
    </r>
    <r>
      <rPr>
        <sz val="10"/>
        <color rgb="FF000000"/>
        <rFont val="Arial"/>
        <family val="2"/>
        <scheme val="minor"/>
      </rPr>
      <t xml:space="preserve"> = 2</t>
    </r>
  </si>
  <si>
    <r>
      <t>intermedio</t>
    </r>
    <r>
      <rPr>
        <sz val="10"/>
        <color rgb="FF000000"/>
        <rFont val="Arial"/>
        <family val="2"/>
        <scheme val="minor"/>
      </rPr>
      <t xml:space="preserve"> = 3</t>
    </r>
  </si>
  <si>
    <r>
      <t>avanzado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</si>
  <si>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punto 3</t>
  </si>
  <si>
    <t>1- Calcula la desviación estándar de las edades de los participantes?</t>
  </si>
  <si>
    <t>desv estandar</t>
  </si>
  <si>
    <t>2- Encuentra el rango de las edades de los participantes.</t>
  </si>
  <si>
    <t>max</t>
  </si>
  <si>
    <t>min</t>
  </si>
  <si>
    <t>rango</t>
  </si>
  <si>
    <t>punto 4</t>
  </si>
  <si>
    <t>1- Calcula el coeficiente de asimetría de las edades.</t>
  </si>
  <si>
    <t>promedio</t>
  </si>
  <si>
    <t>asimetria</t>
  </si>
  <si>
    <t>Un valor positivo indica que la distribución está sesgada a la derecha.</t>
  </si>
  <si>
    <t>2- Determina el coeficiente de curtosis para las edades.</t>
  </si>
  <si>
    <t>curtosis muetsral</t>
  </si>
  <si>
    <t>3- Calcula la varianza en las respuestas de "¿Qué tan actualizado te consideras?".</t>
  </si>
  <si>
    <t>Nada: 1</t>
  </si>
  <si>
    <t>varinza</t>
  </si>
  <si>
    <t>Poco: 2</t>
  </si>
  <si>
    <t>Bastante: 3</t>
  </si>
  <si>
    <t>Muy actualizado(a): 4</t>
  </si>
  <si>
    <t>Datos cuantitativos</t>
  </si>
  <si>
    <t>Problema 1</t>
  </si>
  <si>
    <t>Encuentra la probabilidad de que un estudiante tenga un nivel avanzado en IA</t>
  </si>
  <si>
    <t>P(nivel avanzado) =</t>
  </si>
  <si>
    <t>Número de estudiantes con nivel avanzado / número de estudiantes totales</t>
  </si>
  <si>
    <t>De acuerdo con los datos recolectados en la encuesta, se obtuvo un total de 30  Estudiantes, de los cuales 4  indicaron tener un nivel avanzado en inteligencia artificial (IA).</t>
  </si>
  <si>
    <t>La probabilidad de que un estudiante seleccionado al azar tenga un nivel avanzado es de 0.13 o 13%</t>
  </si>
  <si>
    <t>Problema 2</t>
  </si>
  <si>
    <t>Calcula la probabilidad conjunta de que un estudiante tenga nivel intermedio en Blockchain y considere útil esta tecnología</t>
  </si>
  <si>
    <t>P(Intermedio) =</t>
  </si>
  <si>
    <t>Número de estudiantes con nivel intermedio / número de estudiantes totales</t>
  </si>
  <si>
    <t>P(Útil) =</t>
  </si>
  <si>
    <t>Número de estudiantes que respondieron Sí / número de estudiantes totales</t>
  </si>
  <si>
    <r>
      <t xml:space="preserve">P(Intermedio </t>
    </r>
    <r>
      <rPr>
        <sz val="11"/>
        <color theme="1"/>
        <rFont val="Calibri"/>
        <family val="2"/>
      </rPr>
      <t>∩  Útil</t>
    </r>
    <r>
      <rPr>
        <sz val="11"/>
        <color theme="1"/>
        <rFont val="Arial"/>
        <family val="2"/>
        <scheme val="minor"/>
      </rPr>
      <t>) =</t>
    </r>
  </si>
  <si>
    <t>Probabilidad del nivel intermedio * probabilidad de que lo considere útil</t>
  </si>
  <si>
    <t xml:space="preserve">De acuerdo con los datos obtenidos, la probabilidad de que un estudiante tenga un nivel intermedio en Blockchain es del 0.07 0 7%, y la probabilidad de que considere útil esta tecnología es del 0.4 o 40%. </t>
  </si>
  <si>
    <t>Suponiendo que ambos eventos sean independientes, la probabilidad conjunta de que un estudiante tenga nivel intermedio en Blockchain y considere útil esta tecnología es del 0.03 o 3%.</t>
  </si>
  <si>
    <t>Pregunta 3</t>
  </si>
  <si>
    <t>Determina la probabilidad de que un participante sea mujer dado que considera el aprendizaje en IA y ML  poco difícil</t>
  </si>
  <si>
    <t>P(Mujer) =</t>
  </si>
  <si>
    <t>Número de estudiantes mujeres / número de estudiantes totales</t>
  </si>
  <si>
    <t>P(Poco difícil) =</t>
  </si>
  <si>
    <t>Número de estudiantes que lo consideran poco dificil / Número de estudiantes totales</t>
  </si>
  <si>
    <r>
      <t xml:space="preserve">P(Mujer ∩ </t>
    </r>
    <r>
      <rPr>
        <sz val="11"/>
        <color theme="1"/>
        <rFont val="Calibri"/>
        <family val="2"/>
      </rPr>
      <t xml:space="preserve"> Poco difícil</t>
    </r>
    <r>
      <rPr>
        <sz val="11"/>
        <color theme="1"/>
        <rFont val="Arial"/>
        <family val="2"/>
        <scheme val="minor"/>
      </rPr>
      <t>) =</t>
    </r>
  </si>
  <si>
    <t>Probabilidad de que sea mujer * probabilidad de que los estudiantes lo consideren poco dificil</t>
  </si>
  <si>
    <t>P(Mujer/Poco difícil) =</t>
  </si>
  <si>
    <t>Probabilidad de que sea mujer * probabilidad de que los estudiantes lo consideren poco difícil / probabilidad de que los estudiantes lo consideren poco difícil</t>
  </si>
  <si>
    <t>De acuerdo con los datos de la encuesta, la probabilidad de que un participante sea mujer, dado que considera que el aprendizaje en IA y ML es poco difícil. .</t>
  </si>
  <si>
    <t xml:space="preserve">Sabiendo que el 0.27 o 2% de la muestra son mujeres y que el 0.5333 o 53% de todos los estudiantes consideran que el aprendizaje es poco dificil, </t>
  </si>
  <si>
    <t>la probabilidad de que un estudiante sea mujer, dado que considera el aprendizaje poco difícil, es de 0.27 o 27%</t>
  </si>
  <si>
    <t>Pregunta 4</t>
  </si>
  <si>
    <t>Calcula la probabilidad de que un estudiante esté bastante familiarizado en IA o ML</t>
  </si>
  <si>
    <t>P(IA) =</t>
  </si>
  <si>
    <t>Número de estudiantes bastante familiarizados / Número de estudiantes totales</t>
  </si>
  <si>
    <t>P(ML) =</t>
  </si>
  <si>
    <t>P(AI ∩ ML) =</t>
  </si>
  <si>
    <t>Probabilidad de que este bastante familiarizado en IA * probabilidad de que este bastante familiarizado en ML</t>
  </si>
  <si>
    <t>P(AI U ML) =</t>
  </si>
  <si>
    <t>Probabilidad de que este bastante familiarizado en IA + probabilidad de que este bastante familiarizado en ML - la probabilidad conjunta de ambas</t>
  </si>
  <si>
    <t xml:space="preserve">De acuerdo con los datos recolectados, se encontró que el 0.43 o 43% de los estudiantes estan bastante familiarizados en la IA, en contraste con sus conocimientos en ML que indican un 0.16 o 16%, </t>
  </si>
  <si>
    <t>y el 0.07 o 7% estan bastante familiarizados en ambas. Considerando estos datos, la probabilidad de que un estudiante tenga un nivel bajo en IA o ML es de 0.53 o 53%.</t>
  </si>
  <si>
    <t>Problema 5</t>
  </si>
  <si>
    <t>¿Cuál es la probabilidad de que un estudiante que se considere bastante actualizado en las nuevas tecnologías venga de la carrera de Licenciatura en Desarrollo y Gestión de Software? Usando teorema de Bayes</t>
  </si>
  <si>
    <t>P(Soft.) =</t>
  </si>
  <si>
    <t>Número de estudiantes de dicha carrera / Número de estudiantes totales</t>
  </si>
  <si>
    <t>P(Bastante) =</t>
  </si>
  <si>
    <t>Número de estudiantes que se consideren bastante actualizados / Número de estudiantes totales</t>
  </si>
  <si>
    <t xml:space="preserve">P(Bastante ∩ Soft.) = </t>
  </si>
  <si>
    <t>Probabilidad estudiantes que se consideran bastante actualizados * Probabilidad de estudiantes de Lic. Des. Ges. Software</t>
  </si>
  <si>
    <t>P(No Soft.) =</t>
  </si>
  <si>
    <t>1 -  probabilidad de que los estudiantes no sean de la carrera de Licenciatura en Desarrollo y Gestión de Software</t>
  </si>
  <si>
    <t xml:space="preserve">P(Bastante ∩ No Soft) = </t>
  </si>
  <si>
    <t>Probabilidad estudiantes que se consideran bastante actualizados * Probabilidad de que no sea estudiante de la carrera</t>
  </si>
  <si>
    <t>P(Bastante/Soft) =</t>
  </si>
  <si>
    <t>Probabilidad de que sea de la carrera y este bastante actualizado / Probabilidad de que sea de la carrera mencionada</t>
  </si>
  <si>
    <t>P(Bastante/No Soft) =</t>
  </si>
  <si>
    <t>Probabilidad de que no sea de la carrera y este bastante actualizado / Probabilidad de que no sea de la carrera mencionada</t>
  </si>
  <si>
    <t>P(Soft./Bastante) =</t>
  </si>
  <si>
    <t>(P(Bastante/Soft.)*P(Soft.))/(P(Bastante/Soft.)*P(Soft.)+P(Bastante/No Soft.)*P(No Soft.))</t>
  </si>
  <si>
    <t>En la aplicación del teorema de Bayes concluimos que un 0.23 o 23% de los estudiantes encuestados son de la carrera de Licenciatura en Desarrollo y Gestión de Software de los cuales un 0.06 o 6% se consideran</t>
  </si>
  <si>
    <t xml:space="preserve">bastante actualizados con las nuevas tecnologías. Ademas por la regla del complemento se sabe que un 0.77 o 77% son de otras carreras y un 0.20 o 20% de ellos se considera bastante actualizados. </t>
  </si>
  <si>
    <t>Si seleccionaramos un estudiante al azar que se considera bastante actualizado, la probabilidad de que sea de la carrera de Licenciatura en Desarrollo y Gestión de Software es de 0.23 o 23%</t>
  </si>
  <si>
    <t>Edades</t>
  </si>
  <si>
    <t>Media</t>
  </si>
  <si>
    <t>Desviación Estándar</t>
  </si>
  <si>
    <t>Edades (Modelo)</t>
  </si>
  <si>
    <t>Densidad de Probabilidad</t>
  </si>
  <si>
    <t>cumulada hasta 30 años</t>
  </si>
  <si>
    <t xml:space="preserve"> acumulada hasta 25 años</t>
  </si>
  <si>
    <t>La probabilidad de que una persona tenga entre 25 y 30 años es 0.84173509 o 84.17%</t>
  </si>
  <si>
    <t>Max</t>
  </si>
  <si>
    <t>Min</t>
  </si>
  <si>
    <t>Media de las edades (𝜇)</t>
  </si>
  <si>
    <t>Estudiantes dentro del rango (±2σ)</t>
  </si>
  <si>
    <t>Proporción dentro del rango (±2σ)</t>
  </si>
  <si>
    <t>Desviación estándar (𝜎)</t>
  </si>
  <si>
    <t>Estudiantes fuera del rango (±2σ)</t>
  </si>
  <si>
    <t>Proporción fuera del rango (±2σ)</t>
  </si>
  <si>
    <t>Límite inferior (𝜇 - 2𝜎)</t>
  </si>
  <si>
    <t>Límite superior (𝜇 + 2𝜎)</t>
  </si>
  <si>
    <t>Rango Edad</t>
  </si>
  <si>
    <t>Densidad</t>
  </si>
  <si>
    <t xml:space="preserve">Distribuciones probabilisticas </t>
  </si>
  <si>
    <t>Modela las respuestas de la pregunta "¿Qué tan actualizado te consideras?" con una distribución binomial.</t>
  </si>
  <si>
    <t>En una distribución binomial solo existen dos posibles resultados, es por ello que para modelar la pregunta a este sistema, es necesario reducir el número de respuestas posibles a solo 2.</t>
  </si>
  <si>
    <t>"Actualizado" englobaria las respuesta de "Muy actualizado y Bastante actualizado", mientras que "No actualizado" englobaria las respuestas de "Poco actualizado y Nada actualizado"</t>
  </si>
  <si>
    <t>Teniendo esto en cuenta utilizaremos solo la variable de "Actualizado" y así podemos sacar la probabilidad</t>
  </si>
  <si>
    <t xml:space="preserve"> de los estudiantes que se consideran "Actualizados" y hacer una distribución binomial</t>
  </si>
  <si>
    <t>P(Muy actualizado) =</t>
  </si>
  <si>
    <r>
      <t xml:space="preserve">P(Muy actualizado </t>
    </r>
    <r>
      <rPr>
        <sz val="11"/>
        <color theme="1"/>
        <rFont val="Calibri"/>
        <family val="2"/>
      </rPr>
      <t>∩ Bastante</t>
    </r>
    <r>
      <rPr>
        <sz val="11"/>
        <color theme="1"/>
        <rFont val="Arial"/>
        <family val="2"/>
        <scheme val="minor"/>
      </rPr>
      <t>) =</t>
    </r>
  </si>
  <si>
    <t>P(Actualizados) =</t>
  </si>
  <si>
    <t>Encuentra la probabilidad acumulada hasta un nivel intermedio en Blockchain</t>
  </si>
  <si>
    <t>Datos</t>
  </si>
  <si>
    <t>X =</t>
  </si>
  <si>
    <t>Personas con niveles de conocimiento "ninguno, básico e intermedio"</t>
  </si>
  <si>
    <t>n =</t>
  </si>
  <si>
    <t>Tamaño de la muestra</t>
  </si>
  <si>
    <t>P =</t>
  </si>
  <si>
    <t>Probabilidad de éxito</t>
  </si>
  <si>
    <r>
      <t xml:space="preserve">P(x </t>
    </r>
    <r>
      <rPr>
        <sz val="11"/>
        <color theme="1"/>
        <rFont val="Calibri"/>
        <family val="2"/>
      </rPr>
      <t>≥</t>
    </r>
    <r>
      <rPr>
        <sz val="11"/>
        <color theme="1"/>
        <rFont val="Arial"/>
        <family val="2"/>
        <scheme val="minor"/>
      </rPr>
      <t xml:space="preserve"> 29)</t>
    </r>
  </si>
  <si>
    <t xml:space="preserve">La probabilidad acumulada P(x ≥ 29) que da como resultado 0.64 indica que de 30 estudiantes encuestados hay un 64% de probabilidad acumulada que al menos 29 estudiantes  </t>
  </si>
  <si>
    <t>tengan un nivel de conocimiento que sea "ninguno", "básico" o "intermedio".</t>
  </si>
  <si>
    <t>Problema 3</t>
  </si>
  <si>
    <t>Supongamos que, en base a las respuestas de la encuesta, se identificó que en promedio 2 estudiantes por carrera tienen un nivel avanzado de conocimiento en IA.</t>
  </si>
  <si>
    <t xml:space="preserve"> Queremos calcular la probabilidad de que exactamente 3 estudiantes de una carrera tengan este nivel avanzado.</t>
  </si>
  <si>
    <t>Estudiantes con un nivel avanzado en IA</t>
  </si>
  <si>
    <t>media =</t>
  </si>
  <si>
    <t>Promedio de estudiantes por carrera</t>
  </si>
  <si>
    <t>P(x = 3)</t>
  </si>
  <si>
    <t xml:space="preserve">Si seleccionamos una carrera al azar y sabemos que, en promedio, 2 estudiantes tienen un nivel avanzado en IA, </t>
  </si>
  <si>
    <t>hay una probabilidad de 0.18 o 18% de encontrar exactamente 3 estudiantes avanzados en esa carrera.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</si>
</sst>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m/d/yyyy\ h:mm:ss"/>
    <numFmt numFmtId="165" formatCode="0.000"/>
    <numFmt numFmtId="166" formatCode="0.0%"/>
    <numFmt numFmtId="167" formatCode="0.0000"/>
  </numFmts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43" fontId="6" fillId="0" borderId="0" applyFont="0" applyFill="0" applyBorder="0" applyAlignment="0" applyProtection="0"/>
  </cellStyleXfs>
  <cellXfs count="58">
    <xf numFmtId="0" fontId="0" fillId="0" borderId="0" xfId="0"/>
    <xf numFmtId="164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4" fontId="5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5" fillId="0" borderId="10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0" fillId="5" borderId="0" xfId="0" applyFill="1"/>
    <xf numFmtId="0" fontId="8" fillId="4" borderId="2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9" fillId="0" borderId="0" xfId="0" applyFont="1"/>
    <xf numFmtId="0" fontId="9" fillId="5" borderId="0" xfId="0" applyFont="1" applyFill="1"/>
    <xf numFmtId="0" fontId="7" fillId="0" borderId="13" xfId="0" applyFont="1" applyBorder="1" applyAlignment="1">
      <alignment horizontal="center" vertical="top"/>
    </xf>
    <xf numFmtId="0" fontId="7" fillId="0" borderId="13" xfId="0" applyFont="1" applyBorder="1" applyAlignment="1">
      <alignment horizontal="left" vertical="top"/>
    </xf>
    <xf numFmtId="0" fontId="7" fillId="0" borderId="0" xfId="0" applyFont="1" applyAlignment="1">
      <alignment horizontal="center" vertical="top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8" xfId="0" applyFont="1" applyBorder="1" applyAlignment="1">
      <alignment vertical="center"/>
    </xf>
    <xf numFmtId="0" fontId="10" fillId="0" borderId="0" xfId="0" applyFont="1"/>
    <xf numFmtId="0" fontId="9" fillId="5" borderId="0" xfId="0" applyFont="1" applyFill="1" applyAlignment="1">
      <alignment vertical="center"/>
    </xf>
    <xf numFmtId="0" fontId="11" fillId="5" borderId="0" xfId="0" applyFont="1" applyFill="1"/>
    <xf numFmtId="0" fontId="12" fillId="5" borderId="0" xfId="0" applyFont="1" applyFill="1"/>
    <xf numFmtId="0" fontId="8" fillId="4" borderId="14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3"/>
    <xf numFmtId="0" fontId="13" fillId="6" borderId="0" xfId="3" applyFont="1" applyFill="1"/>
    <xf numFmtId="0" fontId="3" fillId="6" borderId="0" xfId="3" applyFill="1"/>
    <xf numFmtId="0" fontId="3" fillId="0" borderId="0" xfId="3" quotePrefix="1"/>
    <xf numFmtId="0" fontId="3" fillId="7" borderId="0" xfId="3" applyFill="1"/>
    <xf numFmtId="167" fontId="3" fillId="0" borderId="0" xfId="3" applyNumberFormat="1" applyAlignment="1">
      <alignment horizontal="left"/>
    </xf>
    <xf numFmtId="2" fontId="3" fillId="0" borderId="0" xfId="3" applyNumberFormat="1" applyAlignment="1">
      <alignment horizontal="left"/>
    </xf>
    <xf numFmtId="0" fontId="2" fillId="0" borderId="0" xfId="4"/>
    <xf numFmtId="167" fontId="2" fillId="0" borderId="0" xfId="4" applyNumberFormat="1" applyAlignment="1">
      <alignment horizontal="left"/>
    </xf>
    <xf numFmtId="0" fontId="2" fillId="0" borderId="0" xfId="4" applyAlignment="1">
      <alignment horizontal="left"/>
    </xf>
    <xf numFmtId="0" fontId="2" fillId="8" borderId="0" xfId="4" applyFill="1"/>
    <xf numFmtId="2" fontId="2" fillId="0" borderId="0" xfId="4" applyNumberFormat="1" applyAlignment="1">
      <alignment horizontal="left"/>
    </xf>
    <xf numFmtId="0" fontId="13" fillId="9" borderId="0" xfId="4" applyFont="1" applyFill="1"/>
    <xf numFmtId="43" fontId="0" fillId="0" borderId="0" xfId="5" applyFont="1"/>
  </cellXfs>
  <cellStyles count="6">
    <cellStyle name="Millares" xfId="5" builtinId="3"/>
    <cellStyle name="Normal" xfId="0" builtinId="0"/>
    <cellStyle name="Normal 2" xfId="2" xr:uid="{CE4CF6DF-9C20-4C6A-9718-52E302F7CE91}"/>
    <cellStyle name="Normal 3" xfId="3" xr:uid="{5ABA7043-3B48-41C0-AEC3-97CD253758D2}"/>
    <cellStyle name="Normal 4" xfId="4" xr:uid="{A9012787-2A64-4B08-A60F-11229775AE80}"/>
    <cellStyle name="Porcentaje" xfId="1" builtinId="5"/>
  </cellStyles>
  <dxfs count="4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'Temas 1 y 2'!$B$64</c:f>
              <c:strCache>
                <c:ptCount val="1"/>
                <c:pt idx="0">
                  <c:v>Respuestas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0A-4A64-8501-DD6CDE71E8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0A-4A64-8501-DD6CDE71E8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0A-4A64-8501-DD6CDE71E8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'Temas 1 y 2'!$A$65:$A$67</c:f>
              <c:strCache>
                <c:ptCount val="3"/>
                <c:pt idx="0">
                  <c:v>Sí</c:v>
                </c:pt>
                <c:pt idx="1">
                  <c:v>No</c:v>
                </c:pt>
                <c:pt idx="2">
                  <c:v>Poco</c:v>
                </c:pt>
              </c:strCache>
            </c:strRef>
          </c:cat>
          <c:val>
            <c:numRef>
              <c:f>'Temas 1 y 2'!$B$65:$B$67</c:f>
              <c:numCache>
                <c:formatCode>General</c:formatCode>
                <c:ptCount val="3"/>
                <c:pt idx="0">
                  <c:v>4</c:v>
                </c:pt>
                <c:pt idx="1">
                  <c:v>15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3-43A0-AF48-3405CE1E8D2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Distribución binomial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'[1]Distribuciones probabilísticas'!$B$16:$B$46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'[1]Distribuciones probabilísticas'!$A$16:$A$46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598-4391-9594-10A91B9B1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9964544"/>
        <c:axId val="1449965376"/>
      </c:barChart>
      <c:catAx>
        <c:axId val="144996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449965376"/>
        <c:crosses val="autoZero"/>
        <c:auto val="1"/>
        <c:lblAlgn val="ctr"/>
        <c:lblOffset val="100"/>
        <c:noMultiLvlLbl val="0"/>
      </c:catAx>
      <c:valAx>
        <c:axId val="14499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4499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 sz="1000" b="1" i="0" u="none" strike="noStrike" cap="all" baseline="0"/>
              <a:t>Distribución Normal de Edades</a:t>
            </a:r>
            <a:endParaRPr lang="en-US" sz="1000"/>
          </a:p>
        </c:rich>
      </c:tx>
      <c:layout>
        <c:manualLayout>
          <c:xMode val="edge"/>
          <c:yMode val="edge"/>
          <c:x val="0.149069335083114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>
        <c:manualLayout>
          <c:layoutTarget val="inner"/>
          <c:xMode val="edge"/>
          <c:yMode val="edge"/>
          <c:x val="0.10209755030621172"/>
          <c:y val="0.16898148148148148"/>
          <c:w val="0.88123578302712158"/>
          <c:h val="0.75240740740740741"/>
        </c:manualLayout>
      </c:layout>
      <c:lineChart>
        <c:grouping val="standard"/>
        <c:varyColors val="0"/>
        <c:ser>
          <c:idx val="0"/>
          <c:order val="0"/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[2]Hoja2!$G$2:$G$25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[2]Hoja2!$G$1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[2]Hoja2!$F$2:$F$25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8E28-4FE4-882A-642536637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555040"/>
        <c:axId val="619557440"/>
      </c:lineChart>
      <c:catAx>
        <c:axId val="61955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19557440"/>
        <c:crosses val="autoZero"/>
        <c:auto val="1"/>
        <c:lblAlgn val="ctr"/>
        <c:lblOffset val="100"/>
        <c:noMultiLvlLbl val="0"/>
      </c:catAx>
      <c:valAx>
        <c:axId val="61955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1955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 sz="1400" b="0" i="0" u="none" strike="noStrike" baseline="0"/>
              <a:t>Distribución Normal</a:t>
            </a:r>
            <a:endParaRPr lang="es-PA"/>
          </a:p>
        </c:rich>
      </c:tx>
      <c:layout>
        <c:manualLayout>
          <c:xMode val="edge"/>
          <c:yMode val="edge"/>
          <c:x val="0.3192637795275590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'[2]Problema 1'!$F$2:$F$25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'[2]Problema 1'!$E$2:$E$25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1D2-4E71-B9E1-F57257AB2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85120"/>
        <c:axId val="73774560"/>
      </c:lineChart>
      <c:catAx>
        <c:axId val="7378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3774560"/>
        <c:crosses val="autoZero"/>
        <c:auto val="1"/>
        <c:lblAlgn val="ctr"/>
        <c:lblOffset val="100"/>
        <c:noMultiLvlLbl val="0"/>
      </c:catAx>
      <c:valAx>
        <c:axId val="7377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378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63</xdr:row>
      <xdr:rowOff>38100</xdr:rowOff>
    </xdr:from>
    <xdr:to>
      <xdr:col>5</xdr:col>
      <xdr:colOff>1228725</xdr:colOff>
      <xdr:row>80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4EC74F-514B-DD2B-8826-61A376458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110</xdr:row>
      <xdr:rowOff>0</xdr:rowOff>
    </xdr:from>
    <xdr:to>
      <xdr:col>12</xdr:col>
      <xdr:colOff>716280</xdr:colOff>
      <xdr:row>124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9E6C98-031D-45D5-8805-859A40EEE3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541020</xdr:colOff>
      <xdr:row>9</xdr:row>
      <xdr:rowOff>160020</xdr:rowOff>
    </xdr:from>
    <xdr:to>
      <xdr:col>12</xdr:col>
      <xdr:colOff>358140</xdr:colOff>
      <xdr:row>26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8A224F-7B3E-44B5-9E94-83B2703C7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25</xdr:row>
      <xdr:rowOff>38100</xdr:rowOff>
    </xdr:from>
    <xdr:to>
      <xdr:col>8</xdr:col>
      <xdr:colOff>12698</xdr:colOff>
      <xdr:row>31</xdr:row>
      <xdr:rowOff>144780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3BB4E64-F8FC-60F9-B855-3F9F5C2A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4229100"/>
          <a:ext cx="5933438" cy="1112520"/>
        </a:xfrm>
        <a:prstGeom prst="rect">
          <a:avLst/>
        </a:prstGeom>
      </xdr:spPr>
    </xdr:pic>
    <xdr:clientData/>
  </xdr:twoCellAnchor>
  <xdr:twoCellAnchor>
    <xdr:from>
      <xdr:col>7</xdr:col>
      <xdr:colOff>205740</xdr:colOff>
      <xdr:row>1</xdr:row>
      <xdr:rowOff>0</xdr:rowOff>
    </xdr:from>
    <xdr:to>
      <xdr:col>12</xdr:col>
      <xdr:colOff>68580</xdr:colOff>
      <xdr:row>17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8975D9-6225-41DA-8410-CB10C63F0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babilidad%20y%20distribucion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yectosP\Estadistica\Examen%20de%20Estadistica%20Abilio.xlsx" TargetMode="External"/><Relationship Id="rId1" Type="http://schemas.openxmlformats.org/officeDocument/2006/relationships/externalLinkPath" Target="Examen%20de%20Estadistica%20Abi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tribuciones probabilística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Problema 1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X31" headerRowDxfId="0">
  <tableColumns count="24">
    <tableColumn id="1" xr3:uid="{00000000-0010-0000-0000-000001000000}" name="Marca temporal"/>
    <tableColumn id="3" xr3:uid="{00000000-0010-0000-0000-000003000000}" name="Edad"/>
    <tableColumn id="4" xr3:uid="{00000000-0010-0000-0000-000004000000}" name="Genero"/>
    <tableColumn id="5" xr3:uid="{00000000-0010-0000-0000-000005000000}" name="Carrera"/>
    <tableColumn id="6" xr3:uid="{00000000-0010-0000-0000-000006000000}" name="¿Cuál es tu nivel de conocimiento sobre Blockchain? "/>
    <tableColumn id="7" xr3:uid="{00000000-0010-0000-0000-000007000000}" name="¿Cuál es tu nivel de conocimiento sobre Criptomonedas? "/>
    <tableColumn id="8" xr3:uid="{00000000-0010-0000-0000-000008000000}" name="¿Cuál es tu nivel de conocimiento sobre Inteligencia Artificial (IA)? "/>
    <tableColumn id="9" xr3:uid="{00000000-0010-0000-0000-000009000000}" name="¿Cuál es tu nivel de conocimiento sobre Machine Learning (ML)? "/>
    <tableColumn id="10" xr3:uid="{00000000-0010-0000-0000-00000A000000}" name="¿Conoces las aplicaciones de Blockchain en sistemas computacionales? "/>
    <tableColumn id="11" xr3:uid="{00000000-0010-0000-0000-00000B000000}" name="¿Qué tan actualizado(a) te consideras en las nuevas tecnologías de sistemas computacionales? "/>
    <tableColumn id="12" xr3:uid="{00000000-0010-0000-0000-00000C000000}" name="¿Están estos temas (Blockchain, Criptomonedas, IA, ML) incluidos en tus asignaturas? "/>
    <tableColumn id="13" xr3:uid="{00000000-0010-0000-0000-00000D000000}" name="¿Qué tan familiarizado(a) estás con el funcionamiento de Blockchain? "/>
    <tableColumn id="14" xr3:uid="{00000000-0010-0000-0000-00000E000000}" name="¿Has utilizado alguna vez Criptomonedas? "/>
    <tableColumn id="15" xr3:uid="{00000000-0010-0000-0000-00000F000000}" name="¿Te interesa aprender más sobre Criptomonedas? "/>
    <tableColumn id="16" xr3:uid="{00000000-0010-0000-0000-000010000000}" name="¿Consideras el uso de Criptomonedas como una tecnología segura? "/>
    <tableColumn id="17" xr3:uid="{00000000-0010-0000-0000-000011000000}" name="¿Consideras que el Blockchain es una tecnología útil para la ciberseguridad? "/>
    <tableColumn id="18" xr3:uid="{00000000-0010-0000-0000-000012000000}" name="¿Te gustaría que se incluyeran temas sobre Blockchain en los cursos universitarios? "/>
    <tableColumn id="19" xr3:uid="{00000000-0010-0000-0000-000013000000}" name="¿Consideras que el uso de Blockchain puede mejorar la transparencia en los sistemas computacionales? "/>
    <tableColumn id="20" xr3:uid="{00000000-0010-0000-0000-000014000000}" name="¿Qué tan familiarizado(a) estás con los conceptos de IA? "/>
    <tableColumn id="21" xr3:uid="{00000000-0010-0000-0000-000015000000}" name="¿Qué tan familiarizado(a) estás con los conceptos de ML? "/>
    <tableColumn id="22" xr3:uid="{00000000-0010-0000-0000-000016000000}" name="¿Consideras que los conocimientos en IA son relevantes para tu futuro profesional? "/>
    <tableColumn id="23" xr3:uid="{00000000-0010-0000-0000-000017000000}" name="¿Consideras que los conocimientos en ML son relevantes para tu futuro profesional? "/>
    <tableColumn id="24" xr3:uid="{00000000-0010-0000-0000-000018000000}" name="¿Qué tan difícil consideras el aprendizaje de IA y ML? "/>
    <tableColumn id="25" xr3:uid="{00000000-0010-0000-0000-000019000000}" name="¿Crees que IA y ML revolucionarán los sistemas computacionales en los próximos años?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1"/>
  <sheetViews>
    <sheetView topLeftCell="U1" workbookViewId="0">
      <pane ySplit="1" topLeftCell="A23" activePane="bottomLeft" state="frozen"/>
      <selection pane="bottomLeft" activeCell="B1" sqref="B1:X1"/>
    </sheetView>
  </sheetViews>
  <sheetFormatPr baseColWidth="10" defaultColWidth="12.5546875" defaultRowHeight="15.75" customHeight="1" x14ac:dyDescent="0.25"/>
  <cols>
    <col min="1" max="1" width="18.88671875" customWidth="1"/>
    <col min="2" max="2" width="27.88671875" customWidth="1"/>
    <col min="3" max="5" width="18.88671875" customWidth="1"/>
    <col min="6" max="8" width="37.5546875" customWidth="1"/>
    <col min="9" max="9" width="72.6640625" customWidth="1"/>
    <col min="10" max="13" width="37.5546875" customWidth="1"/>
    <col min="14" max="14" width="36.44140625" customWidth="1"/>
    <col min="15" max="25" width="37.5546875" customWidth="1"/>
    <col min="26" max="31" width="18.88671875" customWidth="1"/>
  </cols>
  <sheetData>
    <row r="1" spans="1:24" ht="15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</row>
    <row r="2" spans="1:24" ht="15.75" customHeight="1" x14ac:dyDescent="0.25">
      <c r="A2" s="1">
        <v>45612.076855231484</v>
      </c>
      <c r="B2" s="2">
        <v>20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32</v>
      </c>
      <c r="R2" s="2" t="s">
        <v>32</v>
      </c>
      <c r="S2" s="2" t="s">
        <v>35</v>
      </c>
      <c r="T2" s="2" t="s">
        <v>36</v>
      </c>
      <c r="U2" s="2" t="s">
        <v>37</v>
      </c>
      <c r="V2" s="2" t="s">
        <v>37</v>
      </c>
      <c r="W2" s="2" t="s">
        <v>38</v>
      </c>
      <c r="X2" s="3" t="s">
        <v>39</v>
      </c>
    </row>
    <row r="3" spans="1:24" ht="15.75" customHeight="1" x14ac:dyDescent="0.25">
      <c r="A3" s="4">
        <v>45612.087205185184</v>
      </c>
      <c r="B3" s="5">
        <v>21</v>
      </c>
      <c r="C3" s="5" t="s">
        <v>24</v>
      </c>
      <c r="D3" s="5" t="s">
        <v>40</v>
      </c>
      <c r="E3" s="5" t="s">
        <v>41</v>
      </c>
      <c r="F3" s="5" t="s">
        <v>41</v>
      </c>
      <c r="G3" s="5" t="s">
        <v>26</v>
      </c>
      <c r="H3" s="5" t="s">
        <v>26</v>
      </c>
      <c r="I3" s="5" t="s">
        <v>31</v>
      </c>
      <c r="J3" s="5" t="s">
        <v>28</v>
      </c>
      <c r="K3" s="5" t="s">
        <v>31</v>
      </c>
      <c r="L3" s="5" t="s">
        <v>30</v>
      </c>
      <c r="M3" s="5" t="s">
        <v>31</v>
      </c>
      <c r="N3" s="5" t="s">
        <v>31</v>
      </c>
      <c r="O3" s="5" t="s">
        <v>34</v>
      </c>
      <c r="P3" s="5" t="s">
        <v>34</v>
      </c>
      <c r="Q3" s="5" t="s">
        <v>31</v>
      </c>
      <c r="R3" s="5" t="s">
        <v>34</v>
      </c>
      <c r="S3" s="5" t="s">
        <v>28</v>
      </c>
      <c r="T3" s="5" t="s">
        <v>28</v>
      </c>
      <c r="U3" s="5" t="s">
        <v>42</v>
      </c>
      <c r="V3" s="5" t="s">
        <v>42</v>
      </c>
      <c r="W3" s="5" t="s">
        <v>38</v>
      </c>
      <c r="X3" s="6" t="s">
        <v>43</v>
      </c>
    </row>
    <row r="4" spans="1:24" ht="15.75" customHeight="1" x14ac:dyDescent="0.25">
      <c r="A4" s="1">
        <v>45612.091091666662</v>
      </c>
      <c r="B4" s="2">
        <v>20</v>
      </c>
      <c r="C4" s="2" t="s">
        <v>24</v>
      </c>
      <c r="D4" s="2" t="s">
        <v>44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31</v>
      </c>
      <c r="J4" s="2" t="s">
        <v>36</v>
      </c>
      <c r="K4" s="2" t="s">
        <v>29</v>
      </c>
      <c r="L4" s="2" t="s">
        <v>28</v>
      </c>
      <c r="M4" s="2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35</v>
      </c>
      <c r="T4" s="2" t="s">
        <v>36</v>
      </c>
      <c r="U4" s="2" t="s">
        <v>42</v>
      </c>
      <c r="V4" s="2" t="s">
        <v>45</v>
      </c>
      <c r="W4" s="2" t="s">
        <v>46</v>
      </c>
      <c r="X4" s="3" t="s">
        <v>47</v>
      </c>
    </row>
    <row r="5" spans="1:24" ht="15.75" customHeight="1" x14ac:dyDescent="0.25">
      <c r="A5" s="4">
        <v>45612.425484780091</v>
      </c>
      <c r="B5" s="5">
        <v>20</v>
      </c>
      <c r="C5" s="5" t="s">
        <v>24</v>
      </c>
      <c r="D5" s="5" t="s">
        <v>40</v>
      </c>
      <c r="E5" s="5" t="s">
        <v>26</v>
      </c>
      <c r="F5" s="5" t="s">
        <v>26</v>
      </c>
      <c r="G5" s="5" t="s">
        <v>48</v>
      </c>
      <c r="H5" s="5" t="s">
        <v>27</v>
      </c>
      <c r="I5" s="5" t="s">
        <v>28</v>
      </c>
      <c r="J5" s="5" t="s">
        <v>49</v>
      </c>
      <c r="K5" s="5" t="s">
        <v>31</v>
      </c>
      <c r="L5" s="5" t="s">
        <v>28</v>
      </c>
      <c r="M5" s="5" t="s">
        <v>32</v>
      </c>
      <c r="N5" s="5" t="s">
        <v>32</v>
      </c>
      <c r="O5" s="5" t="s">
        <v>33</v>
      </c>
      <c r="P5" s="5" t="s">
        <v>34</v>
      </c>
      <c r="Q5" s="5" t="s">
        <v>32</v>
      </c>
      <c r="R5" s="5" t="s">
        <v>32</v>
      </c>
      <c r="S5" s="5" t="s">
        <v>35</v>
      </c>
      <c r="T5" s="5" t="s">
        <v>28</v>
      </c>
      <c r="U5" s="5" t="s">
        <v>37</v>
      </c>
      <c r="V5" s="5" t="s">
        <v>37</v>
      </c>
      <c r="W5" s="5" t="s">
        <v>50</v>
      </c>
      <c r="X5" s="6" t="s">
        <v>39</v>
      </c>
    </row>
    <row r="6" spans="1:24" ht="15.75" customHeight="1" x14ac:dyDescent="0.25">
      <c r="A6" s="1">
        <v>45612.447565520837</v>
      </c>
      <c r="B6" s="2">
        <v>32</v>
      </c>
      <c r="C6" s="2" t="s">
        <v>24</v>
      </c>
      <c r="D6" s="2" t="s">
        <v>40</v>
      </c>
      <c r="E6" s="2" t="s">
        <v>48</v>
      </c>
      <c r="F6" s="2" t="s">
        <v>48</v>
      </c>
      <c r="G6" s="2" t="s">
        <v>27</v>
      </c>
      <c r="H6" s="2" t="s">
        <v>27</v>
      </c>
      <c r="I6" s="2" t="s">
        <v>51</v>
      </c>
      <c r="J6" s="2" t="s">
        <v>36</v>
      </c>
      <c r="K6" s="2" t="s">
        <v>31</v>
      </c>
      <c r="L6" s="2" t="s">
        <v>36</v>
      </c>
      <c r="M6" s="2" t="s">
        <v>32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31</v>
      </c>
      <c r="S6" s="2" t="s">
        <v>36</v>
      </c>
      <c r="T6" s="2" t="s">
        <v>28</v>
      </c>
      <c r="U6" s="2" t="s">
        <v>52</v>
      </c>
      <c r="V6" s="2" t="s">
        <v>52</v>
      </c>
      <c r="W6" s="2" t="s">
        <v>53</v>
      </c>
      <c r="X6" s="3" t="s">
        <v>47</v>
      </c>
    </row>
    <row r="7" spans="1:24" ht="15.75" customHeight="1" x14ac:dyDescent="0.25">
      <c r="A7" s="4">
        <v>45612.458812233795</v>
      </c>
      <c r="B7" s="5">
        <v>31</v>
      </c>
      <c r="C7" s="5" t="s">
        <v>24</v>
      </c>
      <c r="D7" s="5" t="s">
        <v>40</v>
      </c>
      <c r="E7" s="5" t="s">
        <v>41</v>
      </c>
      <c r="F7" s="5" t="s">
        <v>41</v>
      </c>
      <c r="G7" s="5" t="s">
        <v>26</v>
      </c>
      <c r="H7" s="5" t="s">
        <v>26</v>
      </c>
      <c r="I7" s="5" t="s">
        <v>31</v>
      </c>
      <c r="J7" s="5" t="s">
        <v>30</v>
      </c>
      <c r="K7" s="5" t="s">
        <v>31</v>
      </c>
      <c r="L7" s="5" t="s">
        <v>30</v>
      </c>
      <c r="M7" s="5" t="s">
        <v>31</v>
      </c>
      <c r="N7" s="5" t="s">
        <v>32</v>
      </c>
      <c r="O7" s="5" t="s">
        <v>32</v>
      </c>
      <c r="P7" s="5" t="s">
        <v>34</v>
      </c>
      <c r="Q7" s="5" t="s">
        <v>32</v>
      </c>
      <c r="R7" s="5" t="s">
        <v>34</v>
      </c>
      <c r="S7" s="5" t="s">
        <v>28</v>
      </c>
      <c r="T7" s="5" t="s">
        <v>28</v>
      </c>
      <c r="U7" s="5" t="s">
        <v>42</v>
      </c>
      <c r="V7" s="5" t="s">
        <v>52</v>
      </c>
      <c r="W7" s="5" t="s">
        <v>50</v>
      </c>
      <c r="X7" s="6" t="s">
        <v>39</v>
      </c>
    </row>
    <row r="8" spans="1:24" ht="15.75" customHeight="1" x14ac:dyDescent="0.25">
      <c r="A8" s="1">
        <v>45612.485547002318</v>
      </c>
      <c r="B8" s="2">
        <v>19</v>
      </c>
      <c r="C8" s="2" t="s">
        <v>24</v>
      </c>
      <c r="D8" s="2" t="s">
        <v>25</v>
      </c>
      <c r="E8" s="2" t="s">
        <v>41</v>
      </c>
      <c r="F8" s="2" t="s">
        <v>41</v>
      </c>
      <c r="G8" s="2" t="s">
        <v>26</v>
      </c>
      <c r="H8" s="2" t="s">
        <v>41</v>
      </c>
      <c r="I8" s="2" t="s">
        <v>31</v>
      </c>
      <c r="J8" s="2" t="s">
        <v>28</v>
      </c>
      <c r="K8" s="2" t="s">
        <v>31</v>
      </c>
      <c r="L8" s="2" t="s">
        <v>30</v>
      </c>
      <c r="M8" s="2" t="s">
        <v>31</v>
      </c>
      <c r="N8" s="2" t="s">
        <v>31</v>
      </c>
      <c r="O8" s="2" t="s">
        <v>34</v>
      </c>
      <c r="P8" s="2" t="s">
        <v>34</v>
      </c>
      <c r="Q8" s="2" t="s">
        <v>32</v>
      </c>
      <c r="R8" s="2" t="s">
        <v>34</v>
      </c>
      <c r="S8" s="2" t="s">
        <v>28</v>
      </c>
      <c r="T8" s="2" t="s">
        <v>30</v>
      </c>
      <c r="U8" s="2" t="s">
        <v>52</v>
      </c>
      <c r="V8" s="2" t="s">
        <v>42</v>
      </c>
      <c r="W8" s="2" t="s">
        <v>38</v>
      </c>
      <c r="X8" s="3" t="s">
        <v>39</v>
      </c>
    </row>
    <row r="9" spans="1:24" ht="15.75" customHeight="1" x14ac:dyDescent="0.25">
      <c r="A9" s="4">
        <v>45612.600169097219</v>
      </c>
      <c r="B9" s="5">
        <v>19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26</v>
      </c>
      <c r="H9" s="5" t="s">
        <v>26</v>
      </c>
      <c r="I9" s="5" t="s">
        <v>28</v>
      </c>
      <c r="J9" s="5" t="s">
        <v>28</v>
      </c>
      <c r="K9" s="5" t="s">
        <v>29</v>
      </c>
      <c r="L9" s="5" t="s">
        <v>28</v>
      </c>
      <c r="M9" s="5" t="s">
        <v>32</v>
      </c>
      <c r="N9" s="5" t="s">
        <v>31</v>
      </c>
      <c r="O9" s="5" t="s">
        <v>33</v>
      </c>
      <c r="P9" s="5" t="s">
        <v>32</v>
      </c>
      <c r="Q9" s="5" t="s">
        <v>31</v>
      </c>
      <c r="R9" s="5" t="s">
        <v>34</v>
      </c>
      <c r="S9" s="5" t="s">
        <v>28</v>
      </c>
      <c r="T9" s="5" t="s">
        <v>28</v>
      </c>
      <c r="U9" s="5" t="s">
        <v>42</v>
      </c>
      <c r="V9" s="5" t="s">
        <v>42</v>
      </c>
      <c r="W9" s="5" t="s">
        <v>38</v>
      </c>
      <c r="X9" s="6" t="s">
        <v>43</v>
      </c>
    </row>
    <row r="10" spans="1:24" ht="15.75" customHeight="1" x14ac:dyDescent="0.25">
      <c r="A10" s="1">
        <v>45612.769336377314</v>
      </c>
      <c r="B10" s="2">
        <v>20</v>
      </c>
      <c r="C10" s="2" t="s">
        <v>24</v>
      </c>
      <c r="D10" s="2" t="s">
        <v>25</v>
      </c>
      <c r="E10" s="2" t="s">
        <v>41</v>
      </c>
      <c r="F10" s="2" t="s">
        <v>26</v>
      </c>
      <c r="G10" s="2" t="s">
        <v>26</v>
      </c>
      <c r="H10" s="2" t="s">
        <v>41</v>
      </c>
      <c r="I10" s="2" t="s">
        <v>31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34</v>
      </c>
      <c r="P10" s="2" t="s">
        <v>34</v>
      </c>
      <c r="Q10" s="2" t="s">
        <v>32</v>
      </c>
      <c r="R10" s="2" t="s">
        <v>34</v>
      </c>
      <c r="S10" s="2" t="s">
        <v>36</v>
      </c>
      <c r="T10" s="2" t="s">
        <v>28</v>
      </c>
      <c r="U10" s="2" t="s">
        <v>52</v>
      </c>
      <c r="V10" s="2" t="s">
        <v>42</v>
      </c>
      <c r="W10" s="2" t="s">
        <v>38</v>
      </c>
      <c r="X10" s="3" t="s">
        <v>39</v>
      </c>
    </row>
    <row r="11" spans="1:24" ht="15.75" customHeight="1" x14ac:dyDescent="0.25">
      <c r="A11" s="4">
        <v>45613.536121701385</v>
      </c>
      <c r="B11" s="5">
        <v>19</v>
      </c>
      <c r="C11" s="5" t="s">
        <v>54</v>
      </c>
      <c r="D11" s="5" t="s">
        <v>55</v>
      </c>
      <c r="E11" s="5" t="s">
        <v>41</v>
      </c>
      <c r="F11" s="5" t="s">
        <v>41</v>
      </c>
      <c r="G11" s="5" t="s">
        <v>41</v>
      </c>
      <c r="H11" s="5" t="s">
        <v>27</v>
      </c>
      <c r="I11" s="5" t="s">
        <v>28</v>
      </c>
      <c r="J11" s="5" t="s">
        <v>36</v>
      </c>
      <c r="K11" s="5" t="s">
        <v>29</v>
      </c>
      <c r="L11" s="5" t="s">
        <v>36</v>
      </c>
      <c r="M11" s="5" t="s">
        <v>32</v>
      </c>
      <c r="N11" s="5" t="s">
        <v>31</v>
      </c>
      <c r="O11" s="5" t="s">
        <v>32</v>
      </c>
      <c r="P11" s="5" t="s">
        <v>34</v>
      </c>
      <c r="Q11" s="5" t="s">
        <v>31</v>
      </c>
      <c r="R11" s="5" t="s">
        <v>31</v>
      </c>
      <c r="S11" s="5" t="s">
        <v>28</v>
      </c>
      <c r="T11" s="5" t="s">
        <v>30</v>
      </c>
      <c r="U11" s="5" t="s">
        <v>45</v>
      </c>
      <c r="V11" s="5" t="s">
        <v>52</v>
      </c>
      <c r="W11" s="5" t="s">
        <v>50</v>
      </c>
      <c r="X11" s="6" t="s">
        <v>47</v>
      </c>
    </row>
    <row r="12" spans="1:24" ht="15.75" customHeight="1" x14ac:dyDescent="0.25">
      <c r="A12" s="1">
        <v>45613.536584004629</v>
      </c>
      <c r="B12" s="2">
        <v>20</v>
      </c>
      <c r="C12" s="2" t="s">
        <v>24</v>
      </c>
      <c r="D12" s="2" t="s">
        <v>56</v>
      </c>
      <c r="E12" s="2" t="s">
        <v>41</v>
      </c>
      <c r="F12" s="2" t="s">
        <v>41</v>
      </c>
      <c r="G12" s="2" t="s">
        <v>41</v>
      </c>
      <c r="H12" s="2" t="s">
        <v>41</v>
      </c>
      <c r="I12" s="2" t="s">
        <v>28</v>
      </c>
      <c r="J12" s="2" t="s">
        <v>30</v>
      </c>
      <c r="K12" s="2" t="s">
        <v>31</v>
      </c>
      <c r="L12" s="2" t="s">
        <v>30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32</v>
      </c>
      <c r="R12" s="2" t="s">
        <v>32</v>
      </c>
      <c r="S12" s="2" t="s">
        <v>30</v>
      </c>
      <c r="T12" s="2" t="s">
        <v>30</v>
      </c>
      <c r="U12" s="2" t="s">
        <v>42</v>
      </c>
      <c r="V12" s="2" t="s">
        <v>45</v>
      </c>
      <c r="W12" s="2" t="s">
        <v>50</v>
      </c>
      <c r="X12" s="3" t="s">
        <v>57</v>
      </c>
    </row>
    <row r="13" spans="1:24" ht="15.75" customHeight="1" x14ac:dyDescent="0.25">
      <c r="A13" s="4">
        <v>45613.536902407403</v>
      </c>
      <c r="B13" s="5">
        <v>26</v>
      </c>
      <c r="C13" s="5" t="s">
        <v>24</v>
      </c>
      <c r="D13" s="5" t="s">
        <v>58</v>
      </c>
      <c r="E13" s="5" t="s">
        <v>26</v>
      </c>
      <c r="F13" s="5" t="s">
        <v>26</v>
      </c>
      <c r="G13" s="5" t="s">
        <v>27</v>
      </c>
      <c r="H13" s="5" t="s">
        <v>27</v>
      </c>
      <c r="I13" s="5" t="s">
        <v>28</v>
      </c>
      <c r="J13" s="5" t="s">
        <v>36</v>
      </c>
      <c r="K13" s="5" t="s">
        <v>31</v>
      </c>
      <c r="L13" s="5" t="s">
        <v>28</v>
      </c>
      <c r="M13" s="5" t="s">
        <v>31</v>
      </c>
      <c r="N13" s="5" t="s">
        <v>32</v>
      </c>
      <c r="O13" s="5" t="s">
        <v>33</v>
      </c>
      <c r="P13" s="5" t="s">
        <v>32</v>
      </c>
      <c r="Q13" s="5" t="s">
        <v>32</v>
      </c>
      <c r="R13" s="5" t="s">
        <v>32</v>
      </c>
      <c r="S13" s="5" t="s">
        <v>36</v>
      </c>
      <c r="T13" s="5" t="s">
        <v>36</v>
      </c>
      <c r="U13" s="5" t="s">
        <v>52</v>
      </c>
      <c r="V13" s="5" t="s">
        <v>52</v>
      </c>
      <c r="W13" s="5" t="s">
        <v>50</v>
      </c>
      <c r="X13" s="6" t="s">
        <v>43</v>
      </c>
    </row>
    <row r="14" spans="1:24" ht="15.75" customHeight="1" x14ac:dyDescent="0.25">
      <c r="A14" s="1">
        <v>45613.536935185184</v>
      </c>
      <c r="B14" s="2">
        <v>22</v>
      </c>
      <c r="C14" s="2" t="s">
        <v>24</v>
      </c>
      <c r="D14" s="2" t="s">
        <v>40</v>
      </c>
      <c r="E14" s="2" t="s">
        <v>41</v>
      </c>
      <c r="F14" s="2" t="s">
        <v>41</v>
      </c>
      <c r="G14" s="2" t="s">
        <v>26</v>
      </c>
      <c r="H14" s="2" t="s">
        <v>41</v>
      </c>
      <c r="I14" s="2" t="s">
        <v>31</v>
      </c>
      <c r="J14" s="2" t="s">
        <v>28</v>
      </c>
      <c r="K14" s="2" t="s">
        <v>31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34</v>
      </c>
      <c r="Q14" s="2" t="s">
        <v>32</v>
      </c>
      <c r="R14" s="2" t="s">
        <v>34</v>
      </c>
      <c r="S14" s="2" t="s">
        <v>36</v>
      </c>
      <c r="T14" s="2" t="s">
        <v>30</v>
      </c>
      <c r="U14" s="2" t="s">
        <v>37</v>
      </c>
      <c r="V14" s="2" t="s">
        <v>52</v>
      </c>
      <c r="W14" s="2" t="s">
        <v>53</v>
      </c>
      <c r="X14" s="3" t="s">
        <v>43</v>
      </c>
    </row>
    <row r="15" spans="1:24" ht="15.75" customHeight="1" x14ac:dyDescent="0.25">
      <c r="A15" s="4">
        <v>45613.53967140046</v>
      </c>
      <c r="B15" s="5">
        <v>26</v>
      </c>
      <c r="C15" s="5" t="s">
        <v>24</v>
      </c>
      <c r="D15" s="5" t="s">
        <v>56</v>
      </c>
      <c r="E15" s="5" t="s">
        <v>41</v>
      </c>
      <c r="F15" s="5" t="s">
        <v>26</v>
      </c>
      <c r="G15" s="5" t="s">
        <v>27</v>
      </c>
      <c r="H15" s="5" t="s">
        <v>41</v>
      </c>
      <c r="I15" s="5" t="s">
        <v>31</v>
      </c>
      <c r="J15" s="5" t="s">
        <v>28</v>
      </c>
      <c r="K15" s="5" t="s">
        <v>31</v>
      </c>
      <c r="L15" s="5" t="s">
        <v>30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32</v>
      </c>
      <c r="R15" s="5" t="s">
        <v>34</v>
      </c>
      <c r="S15" s="5" t="s">
        <v>36</v>
      </c>
      <c r="T15" s="5" t="s">
        <v>30</v>
      </c>
      <c r="U15" s="5" t="s">
        <v>37</v>
      </c>
      <c r="V15" s="5" t="s">
        <v>52</v>
      </c>
      <c r="W15" s="5" t="s">
        <v>53</v>
      </c>
      <c r="X15" s="6" t="s">
        <v>47</v>
      </c>
    </row>
    <row r="16" spans="1:24" ht="15.75" customHeight="1" x14ac:dyDescent="0.25">
      <c r="A16" s="1">
        <v>45613.547632870366</v>
      </c>
      <c r="B16" s="2">
        <v>28</v>
      </c>
      <c r="C16" s="2" t="s">
        <v>24</v>
      </c>
      <c r="D16" s="2" t="s">
        <v>56</v>
      </c>
      <c r="E16" s="2" t="s">
        <v>27</v>
      </c>
      <c r="F16" s="2" t="s">
        <v>27</v>
      </c>
      <c r="G16" s="2" t="s">
        <v>27</v>
      </c>
      <c r="H16" s="2" t="s">
        <v>26</v>
      </c>
      <c r="I16" s="2" t="s">
        <v>28</v>
      </c>
      <c r="J16" s="2" t="s">
        <v>28</v>
      </c>
      <c r="K16" s="2" t="s">
        <v>29</v>
      </c>
      <c r="L16" s="2" t="s">
        <v>36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35</v>
      </c>
      <c r="T16" s="2" t="s">
        <v>28</v>
      </c>
      <c r="U16" s="2" t="s">
        <v>37</v>
      </c>
      <c r="V16" s="2" t="s">
        <v>37</v>
      </c>
      <c r="W16" s="2" t="s">
        <v>38</v>
      </c>
      <c r="X16" s="3" t="s">
        <v>47</v>
      </c>
    </row>
    <row r="17" spans="1:24" ht="15.75" customHeight="1" x14ac:dyDescent="0.25">
      <c r="A17" s="4">
        <v>45613.547694895839</v>
      </c>
      <c r="B17" s="5">
        <v>24</v>
      </c>
      <c r="C17" s="5" t="s">
        <v>24</v>
      </c>
      <c r="D17" s="5" t="s">
        <v>40</v>
      </c>
      <c r="E17" s="5" t="s">
        <v>26</v>
      </c>
      <c r="F17" s="5" t="s">
        <v>41</v>
      </c>
      <c r="G17" s="5" t="s">
        <v>26</v>
      </c>
      <c r="H17" s="5" t="s">
        <v>26</v>
      </c>
      <c r="I17" s="5" t="s">
        <v>31</v>
      </c>
      <c r="J17" s="5" t="s">
        <v>28</v>
      </c>
      <c r="K17" s="5" t="s">
        <v>59</v>
      </c>
      <c r="L17" s="5" t="s">
        <v>28</v>
      </c>
      <c r="M17" s="5" t="s">
        <v>31</v>
      </c>
      <c r="N17" s="5" t="s">
        <v>32</v>
      </c>
      <c r="O17" s="5" t="s">
        <v>33</v>
      </c>
      <c r="P17" s="5" t="s">
        <v>32</v>
      </c>
      <c r="Q17" s="5" t="s">
        <v>32</v>
      </c>
      <c r="R17" s="5" t="s">
        <v>32</v>
      </c>
      <c r="S17" s="5" t="s">
        <v>28</v>
      </c>
      <c r="T17" s="5" t="s">
        <v>30</v>
      </c>
      <c r="U17" s="5" t="s">
        <v>42</v>
      </c>
      <c r="V17" s="5" t="s">
        <v>42</v>
      </c>
      <c r="W17" s="5" t="s">
        <v>50</v>
      </c>
      <c r="X17" s="6" t="s">
        <v>43</v>
      </c>
    </row>
    <row r="18" spans="1:24" ht="15.75" customHeight="1" x14ac:dyDescent="0.25">
      <c r="A18" s="1">
        <v>45613.555572129626</v>
      </c>
      <c r="B18" s="2">
        <v>24</v>
      </c>
      <c r="C18" s="2" t="s">
        <v>24</v>
      </c>
      <c r="D18" s="2" t="s">
        <v>25</v>
      </c>
      <c r="E18" s="2" t="s">
        <v>41</v>
      </c>
      <c r="F18" s="2" t="s">
        <v>26</v>
      </c>
      <c r="G18" s="2" t="s">
        <v>27</v>
      </c>
      <c r="H18" s="2" t="s">
        <v>27</v>
      </c>
      <c r="I18" s="2" t="s">
        <v>31</v>
      </c>
      <c r="J18" s="2" t="s">
        <v>28</v>
      </c>
      <c r="K18" s="2" t="s">
        <v>31</v>
      </c>
      <c r="L18" s="2" t="s">
        <v>30</v>
      </c>
      <c r="M18" s="2" t="s">
        <v>31</v>
      </c>
      <c r="N18" s="2" t="s">
        <v>31</v>
      </c>
      <c r="O18" s="2" t="s">
        <v>31</v>
      </c>
      <c r="P18" s="2" t="s">
        <v>34</v>
      </c>
      <c r="Q18" s="2" t="s">
        <v>32</v>
      </c>
      <c r="R18" s="2" t="s">
        <v>34</v>
      </c>
      <c r="S18" s="2" t="s">
        <v>36</v>
      </c>
      <c r="T18" s="2" t="s">
        <v>30</v>
      </c>
      <c r="U18" s="2" t="s">
        <v>52</v>
      </c>
      <c r="V18" s="2" t="s">
        <v>42</v>
      </c>
      <c r="W18" s="2" t="s">
        <v>50</v>
      </c>
      <c r="X18" s="3" t="s">
        <v>47</v>
      </c>
    </row>
    <row r="19" spans="1:24" ht="15.75" customHeight="1" x14ac:dyDescent="0.25">
      <c r="A19" s="4">
        <v>45613.555710879635</v>
      </c>
      <c r="B19" s="5">
        <v>19</v>
      </c>
      <c r="C19" s="5" t="s">
        <v>54</v>
      </c>
      <c r="D19" s="5" t="s">
        <v>56</v>
      </c>
      <c r="E19" s="5" t="s">
        <v>41</v>
      </c>
      <c r="F19" s="5" t="s">
        <v>26</v>
      </c>
      <c r="G19" s="5" t="s">
        <v>27</v>
      </c>
      <c r="H19" s="5" t="s">
        <v>26</v>
      </c>
      <c r="I19" s="5" t="s">
        <v>31</v>
      </c>
      <c r="J19" s="5" t="s">
        <v>28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34</v>
      </c>
      <c r="Q19" s="5" t="s">
        <v>32</v>
      </c>
      <c r="R19" s="5" t="s">
        <v>34</v>
      </c>
      <c r="S19" s="5" t="s">
        <v>36</v>
      </c>
      <c r="T19" s="5" t="s">
        <v>28</v>
      </c>
      <c r="U19" s="5" t="s">
        <v>52</v>
      </c>
      <c r="V19" s="5" t="s">
        <v>52</v>
      </c>
      <c r="W19" s="5" t="s">
        <v>50</v>
      </c>
      <c r="X19" s="6" t="s">
        <v>47</v>
      </c>
    </row>
    <row r="20" spans="1:24" ht="15.75" customHeight="1" x14ac:dyDescent="0.25">
      <c r="A20" s="1">
        <v>45613.558931874999</v>
      </c>
      <c r="B20" s="2">
        <v>25</v>
      </c>
      <c r="C20" s="2" t="s">
        <v>24</v>
      </c>
      <c r="D20" s="2" t="s">
        <v>60</v>
      </c>
      <c r="E20" s="2" t="s">
        <v>41</v>
      </c>
      <c r="F20" s="2" t="s">
        <v>48</v>
      </c>
      <c r="G20" s="2" t="s">
        <v>27</v>
      </c>
      <c r="H20" s="2" t="s">
        <v>26</v>
      </c>
      <c r="I20" s="2" t="s">
        <v>28</v>
      </c>
      <c r="J20" s="2" t="s">
        <v>36</v>
      </c>
      <c r="K20" s="2" t="s">
        <v>29</v>
      </c>
      <c r="L20" s="2" t="s">
        <v>28</v>
      </c>
      <c r="M20" s="2" t="s">
        <v>31</v>
      </c>
      <c r="N20" s="2" t="s">
        <v>31</v>
      </c>
      <c r="O20" s="2" t="s">
        <v>31</v>
      </c>
      <c r="P20" s="2" t="s">
        <v>32</v>
      </c>
      <c r="Q20" s="2" t="s">
        <v>32</v>
      </c>
      <c r="R20" s="2" t="s">
        <v>34</v>
      </c>
      <c r="S20" s="2" t="s">
        <v>36</v>
      </c>
      <c r="T20" s="2" t="s">
        <v>28</v>
      </c>
      <c r="U20" s="2" t="s">
        <v>37</v>
      </c>
      <c r="V20" s="2" t="s">
        <v>52</v>
      </c>
      <c r="W20" s="2" t="s">
        <v>50</v>
      </c>
      <c r="X20" s="3" t="s">
        <v>47</v>
      </c>
    </row>
    <row r="21" spans="1:24" ht="15.75" customHeight="1" x14ac:dyDescent="0.25">
      <c r="A21" s="4">
        <v>45613.563400185187</v>
      </c>
      <c r="B21" s="5">
        <v>20</v>
      </c>
      <c r="C21" s="5" t="s">
        <v>24</v>
      </c>
      <c r="D21" s="5" t="s">
        <v>56</v>
      </c>
      <c r="E21" s="5" t="s">
        <v>41</v>
      </c>
      <c r="F21" s="5" t="s">
        <v>41</v>
      </c>
      <c r="G21" s="5" t="s">
        <v>48</v>
      </c>
      <c r="H21" s="5" t="s">
        <v>41</v>
      </c>
      <c r="I21" s="32" t="s">
        <v>51</v>
      </c>
      <c r="J21" s="5" t="s">
        <v>30</v>
      </c>
      <c r="K21" s="5" t="s">
        <v>59</v>
      </c>
      <c r="L21" s="5" t="s">
        <v>36</v>
      </c>
      <c r="M21" s="5" t="s">
        <v>31</v>
      </c>
      <c r="N21" s="5" t="s">
        <v>32</v>
      </c>
      <c r="O21" s="5" t="s">
        <v>33</v>
      </c>
      <c r="P21" s="5" t="s">
        <v>32</v>
      </c>
      <c r="Q21" s="5" t="s">
        <v>32</v>
      </c>
      <c r="R21" s="5" t="s">
        <v>31</v>
      </c>
      <c r="S21" s="5" t="s">
        <v>28</v>
      </c>
      <c r="T21" s="5" t="s">
        <v>35</v>
      </c>
      <c r="U21" s="5" t="s">
        <v>52</v>
      </c>
      <c r="V21" s="5" t="s">
        <v>42</v>
      </c>
      <c r="W21" s="5" t="s">
        <v>46</v>
      </c>
      <c r="X21" s="6" t="s">
        <v>57</v>
      </c>
    </row>
    <row r="22" spans="1:24" ht="15.75" customHeight="1" x14ac:dyDescent="0.25">
      <c r="A22" s="1">
        <v>45613.564977303242</v>
      </c>
      <c r="B22" s="2">
        <v>42</v>
      </c>
      <c r="C22" s="2" t="s">
        <v>54</v>
      </c>
      <c r="D22" s="2" t="s">
        <v>61</v>
      </c>
      <c r="E22" s="2" t="s">
        <v>41</v>
      </c>
      <c r="F22" s="2" t="s">
        <v>48</v>
      </c>
      <c r="G22" s="2" t="s">
        <v>48</v>
      </c>
      <c r="H22" s="2" t="s">
        <v>26</v>
      </c>
      <c r="I22" s="2" t="s">
        <v>36</v>
      </c>
      <c r="J22" s="2" t="s">
        <v>28</v>
      </c>
      <c r="K22" s="2" t="s">
        <v>59</v>
      </c>
      <c r="L22" s="2" t="s">
        <v>35</v>
      </c>
      <c r="M22" s="2" t="s">
        <v>32</v>
      </c>
      <c r="N22" s="2" t="s">
        <v>31</v>
      </c>
      <c r="O22" s="2" t="s">
        <v>31</v>
      </c>
      <c r="P22" s="2" t="s">
        <v>34</v>
      </c>
      <c r="Q22" s="2" t="s">
        <v>32</v>
      </c>
      <c r="R22" s="2" t="s">
        <v>32</v>
      </c>
      <c r="S22" s="2" t="s">
        <v>35</v>
      </c>
      <c r="T22" s="2" t="s">
        <v>28</v>
      </c>
      <c r="U22" s="2" t="s">
        <v>42</v>
      </c>
      <c r="V22" s="2" t="s">
        <v>52</v>
      </c>
      <c r="W22" s="2" t="s">
        <v>46</v>
      </c>
      <c r="X22" s="3" t="s">
        <v>39</v>
      </c>
    </row>
    <row r="23" spans="1:24" ht="15.75" customHeight="1" x14ac:dyDescent="0.25">
      <c r="A23" s="4">
        <v>45613.567876597226</v>
      </c>
      <c r="B23" s="5">
        <v>20</v>
      </c>
      <c r="C23" s="5" t="s">
        <v>54</v>
      </c>
      <c r="D23" s="5" t="s">
        <v>58</v>
      </c>
      <c r="E23" s="5" t="s">
        <v>41</v>
      </c>
      <c r="F23" s="5" t="s">
        <v>41</v>
      </c>
      <c r="G23" s="5" t="s">
        <v>26</v>
      </c>
      <c r="H23" s="5" t="s">
        <v>26</v>
      </c>
      <c r="I23" s="5" t="s">
        <v>31</v>
      </c>
      <c r="J23" s="5" t="s">
        <v>28</v>
      </c>
      <c r="K23" s="5" t="s">
        <v>29</v>
      </c>
      <c r="L23" s="5" t="s">
        <v>30</v>
      </c>
      <c r="M23" s="5" t="s">
        <v>31</v>
      </c>
      <c r="N23" s="5" t="s">
        <v>32</v>
      </c>
      <c r="O23" s="5" t="s">
        <v>33</v>
      </c>
      <c r="P23" s="5" t="s">
        <v>34</v>
      </c>
      <c r="Q23" s="5" t="s">
        <v>32</v>
      </c>
      <c r="R23" s="5" t="s">
        <v>34</v>
      </c>
      <c r="S23" s="5" t="s">
        <v>36</v>
      </c>
      <c r="T23" s="5" t="s">
        <v>36</v>
      </c>
      <c r="U23" s="5" t="s">
        <v>37</v>
      </c>
      <c r="V23" s="5" t="s">
        <v>37</v>
      </c>
      <c r="W23" s="5" t="s">
        <v>38</v>
      </c>
      <c r="X23" s="6" t="s">
        <v>39</v>
      </c>
    </row>
    <row r="24" spans="1:24" ht="15.75" customHeight="1" x14ac:dyDescent="0.25">
      <c r="A24" s="1">
        <v>45613.579087800928</v>
      </c>
      <c r="B24" s="2">
        <v>28</v>
      </c>
      <c r="C24" s="2" t="s">
        <v>24</v>
      </c>
      <c r="D24" s="2" t="s">
        <v>58</v>
      </c>
      <c r="E24" s="2" t="s">
        <v>41</v>
      </c>
      <c r="F24" s="2" t="s">
        <v>27</v>
      </c>
      <c r="G24" s="2" t="s">
        <v>27</v>
      </c>
      <c r="H24" s="2" t="s">
        <v>26</v>
      </c>
      <c r="I24" s="2" t="s">
        <v>28</v>
      </c>
      <c r="J24" s="2" t="s">
        <v>36</v>
      </c>
      <c r="K24" s="2" t="s">
        <v>59</v>
      </c>
      <c r="L24" s="2" t="s">
        <v>28</v>
      </c>
      <c r="M24" s="2" t="s">
        <v>32</v>
      </c>
      <c r="N24" s="2" t="s">
        <v>32</v>
      </c>
      <c r="O24" s="2" t="s">
        <v>32</v>
      </c>
      <c r="P24" s="2" t="s">
        <v>34</v>
      </c>
      <c r="Q24" s="2" t="s">
        <v>32</v>
      </c>
      <c r="R24" s="2" t="s">
        <v>32</v>
      </c>
      <c r="S24" s="2" t="s">
        <v>36</v>
      </c>
      <c r="T24" s="2" t="s">
        <v>36</v>
      </c>
      <c r="U24" s="2" t="s">
        <v>52</v>
      </c>
      <c r="V24" s="2" t="s">
        <v>52</v>
      </c>
      <c r="W24" s="2" t="s">
        <v>50</v>
      </c>
      <c r="X24" s="3" t="s">
        <v>47</v>
      </c>
    </row>
    <row r="25" spans="1:24" ht="15.75" customHeight="1" x14ac:dyDescent="0.25">
      <c r="A25" s="4">
        <v>45613.597923726848</v>
      </c>
      <c r="B25" s="5">
        <v>28</v>
      </c>
      <c r="C25" s="5" t="s">
        <v>24</v>
      </c>
      <c r="D25" s="5" t="s">
        <v>40</v>
      </c>
      <c r="E25" s="5" t="s">
        <v>26</v>
      </c>
      <c r="F25" s="5" t="s">
        <v>41</v>
      </c>
      <c r="G25" s="5" t="s">
        <v>26</v>
      </c>
      <c r="H25" s="5" t="s">
        <v>26</v>
      </c>
      <c r="I25" s="5" t="s">
        <v>31</v>
      </c>
      <c r="J25" s="5" t="s">
        <v>30</v>
      </c>
      <c r="K25" s="5" t="s">
        <v>31</v>
      </c>
      <c r="L25" s="5" t="s">
        <v>30</v>
      </c>
      <c r="M25" s="5" t="s">
        <v>31</v>
      </c>
      <c r="N25" s="5" t="s">
        <v>32</v>
      </c>
      <c r="O25" s="5" t="s">
        <v>33</v>
      </c>
      <c r="P25" s="5" t="s">
        <v>32</v>
      </c>
      <c r="Q25" s="5" t="s">
        <v>32</v>
      </c>
      <c r="R25" s="5" t="s">
        <v>32</v>
      </c>
      <c r="S25" s="5" t="s">
        <v>28</v>
      </c>
      <c r="T25" s="5" t="s">
        <v>30</v>
      </c>
      <c r="U25" s="5" t="s">
        <v>37</v>
      </c>
      <c r="V25" s="5" t="s">
        <v>52</v>
      </c>
      <c r="W25" s="5" t="s">
        <v>50</v>
      </c>
      <c r="X25" s="6" t="s">
        <v>47</v>
      </c>
    </row>
    <row r="26" spans="1:24" ht="15.75" customHeight="1" x14ac:dyDescent="0.25">
      <c r="A26" s="1">
        <v>45613.601435185185</v>
      </c>
      <c r="B26" s="2">
        <v>28</v>
      </c>
      <c r="C26" s="2" t="s">
        <v>54</v>
      </c>
      <c r="D26" s="2" t="s">
        <v>44</v>
      </c>
      <c r="E26" s="2" t="s">
        <v>41</v>
      </c>
      <c r="F26" s="2" t="s">
        <v>41</v>
      </c>
      <c r="G26" s="2" t="s">
        <v>26</v>
      </c>
      <c r="H26" s="2" t="s">
        <v>41</v>
      </c>
      <c r="I26" s="2" t="s">
        <v>31</v>
      </c>
      <c r="J26" s="2" t="s">
        <v>28</v>
      </c>
      <c r="K26" s="2" t="s">
        <v>31</v>
      </c>
      <c r="L26" s="2" t="s">
        <v>30</v>
      </c>
      <c r="M26" s="2" t="s">
        <v>31</v>
      </c>
      <c r="N26" s="2" t="s">
        <v>32</v>
      </c>
      <c r="O26" s="2" t="s">
        <v>34</v>
      </c>
      <c r="P26" s="2" t="s">
        <v>32</v>
      </c>
      <c r="Q26" s="2" t="s">
        <v>32</v>
      </c>
      <c r="R26" s="2" t="s">
        <v>34</v>
      </c>
      <c r="S26" s="2" t="s">
        <v>28</v>
      </c>
      <c r="T26" s="2" t="s">
        <v>30</v>
      </c>
      <c r="U26" s="2" t="s">
        <v>52</v>
      </c>
      <c r="V26" s="2" t="s">
        <v>42</v>
      </c>
      <c r="W26" s="2" t="s">
        <v>50</v>
      </c>
      <c r="X26" s="3" t="s">
        <v>47</v>
      </c>
    </row>
    <row r="27" spans="1:24" ht="15.75" customHeight="1" x14ac:dyDescent="0.25">
      <c r="A27" s="4">
        <v>45613.616748981483</v>
      </c>
      <c r="B27" s="5">
        <v>35</v>
      </c>
      <c r="C27" s="5" t="s">
        <v>54</v>
      </c>
      <c r="D27" s="5" t="s">
        <v>62</v>
      </c>
      <c r="E27" s="5" t="s">
        <v>41</v>
      </c>
      <c r="F27" s="5" t="s">
        <v>41</v>
      </c>
      <c r="G27" s="5" t="s">
        <v>26</v>
      </c>
      <c r="H27" s="5" t="s">
        <v>41</v>
      </c>
      <c r="I27" s="5" t="s">
        <v>31</v>
      </c>
      <c r="J27" s="5" t="s">
        <v>30</v>
      </c>
      <c r="K27" s="5" t="s">
        <v>31</v>
      </c>
      <c r="L27" s="5" t="s">
        <v>30</v>
      </c>
      <c r="M27" s="5" t="s">
        <v>31</v>
      </c>
      <c r="N27" s="5" t="s">
        <v>32</v>
      </c>
      <c r="O27" s="5" t="s">
        <v>32</v>
      </c>
      <c r="P27" s="5" t="s">
        <v>34</v>
      </c>
      <c r="Q27" s="5" t="s">
        <v>32</v>
      </c>
      <c r="R27" s="5" t="s">
        <v>34</v>
      </c>
      <c r="S27" s="5" t="s">
        <v>28</v>
      </c>
      <c r="T27" s="5" t="s">
        <v>30</v>
      </c>
      <c r="U27" s="5" t="s">
        <v>37</v>
      </c>
      <c r="V27" s="5" t="s">
        <v>42</v>
      </c>
      <c r="W27" s="5" t="s">
        <v>50</v>
      </c>
      <c r="X27" s="6" t="s">
        <v>39</v>
      </c>
    </row>
    <row r="28" spans="1:24" ht="15.75" customHeight="1" x14ac:dyDescent="0.25">
      <c r="A28" s="1">
        <v>45613.621179363428</v>
      </c>
      <c r="B28" s="2">
        <v>32</v>
      </c>
      <c r="C28" s="2" t="s">
        <v>24</v>
      </c>
      <c r="D28" s="2" t="s">
        <v>25</v>
      </c>
      <c r="E28" s="2" t="s">
        <v>27</v>
      </c>
      <c r="F28" s="2" t="s">
        <v>26</v>
      </c>
      <c r="G28" s="2" t="s">
        <v>48</v>
      </c>
      <c r="H28" s="2" t="s">
        <v>26</v>
      </c>
      <c r="I28" s="2" t="s">
        <v>36</v>
      </c>
      <c r="J28" s="2" t="s">
        <v>36</v>
      </c>
      <c r="K28" s="2" t="s">
        <v>59</v>
      </c>
      <c r="L28" s="2" t="s">
        <v>28</v>
      </c>
      <c r="M28" s="2" t="s">
        <v>31</v>
      </c>
      <c r="N28" s="2" t="s">
        <v>32</v>
      </c>
      <c r="O28" s="2" t="s">
        <v>33</v>
      </c>
      <c r="P28" s="2" t="s">
        <v>32</v>
      </c>
      <c r="Q28" s="2" t="s">
        <v>32</v>
      </c>
      <c r="R28" s="2" t="s">
        <v>32</v>
      </c>
      <c r="S28" s="2" t="s">
        <v>36</v>
      </c>
      <c r="T28" s="2" t="s">
        <v>28</v>
      </c>
      <c r="U28" s="2" t="s">
        <v>42</v>
      </c>
      <c r="V28" s="2" t="s">
        <v>52</v>
      </c>
      <c r="W28" s="2" t="s">
        <v>50</v>
      </c>
      <c r="X28" s="3" t="s">
        <v>43</v>
      </c>
    </row>
    <row r="29" spans="1:24" ht="13.2" x14ac:dyDescent="0.25">
      <c r="A29" s="4">
        <v>45613.622525543979</v>
      </c>
      <c r="B29" s="5">
        <v>22</v>
      </c>
      <c r="C29" s="5" t="s">
        <v>54</v>
      </c>
      <c r="D29" s="5" t="s">
        <v>44</v>
      </c>
      <c r="E29" s="5" t="s">
        <v>26</v>
      </c>
      <c r="F29" s="5" t="s">
        <v>26</v>
      </c>
      <c r="G29" s="5" t="s">
        <v>27</v>
      </c>
      <c r="H29" s="5" t="s">
        <v>26</v>
      </c>
      <c r="I29" s="5" t="s">
        <v>28</v>
      </c>
      <c r="J29" s="5" t="s">
        <v>28</v>
      </c>
      <c r="K29" s="5" t="s">
        <v>29</v>
      </c>
      <c r="L29" s="5" t="s">
        <v>28</v>
      </c>
      <c r="M29" s="5" t="s">
        <v>31</v>
      </c>
      <c r="N29" s="5" t="s">
        <v>32</v>
      </c>
      <c r="O29" s="5" t="s">
        <v>33</v>
      </c>
      <c r="P29" s="5" t="s">
        <v>31</v>
      </c>
      <c r="Q29" s="5" t="s">
        <v>32</v>
      </c>
      <c r="R29" s="5" t="s">
        <v>32</v>
      </c>
      <c r="S29" s="5" t="s">
        <v>36</v>
      </c>
      <c r="T29" s="5" t="s">
        <v>28</v>
      </c>
      <c r="U29" s="5" t="s">
        <v>42</v>
      </c>
      <c r="V29" s="5" t="s">
        <v>42</v>
      </c>
      <c r="W29" s="5" t="s">
        <v>50</v>
      </c>
      <c r="X29" s="6" t="s">
        <v>47</v>
      </c>
    </row>
    <row r="30" spans="1:24" ht="13.2" x14ac:dyDescent="0.25">
      <c r="A30" s="1">
        <v>45613.833341342593</v>
      </c>
      <c r="B30" s="2">
        <v>22</v>
      </c>
      <c r="C30" s="2" t="s">
        <v>54</v>
      </c>
      <c r="D30" s="2" t="s">
        <v>56</v>
      </c>
      <c r="E30" s="2" t="s">
        <v>41</v>
      </c>
      <c r="F30" s="2" t="s">
        <v>26</v>
      </c>
      <c r="G30" s="2" t="s">
        <v>26</v>
      </c>
      <c r="H30" s="2" t="s">
        <v>41</v>
      </c>
      <c r="I30" s="2" t="s">
        <v>31</v>
      </c>
      <c r="J30" s="2" t="s">
        <v>28</v>
      </c>
      <c r="K30" s="2" t="s">
        <v>31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34</v>
      </c>
      <c r="Q30" s="2" t="s">
        <v>32</v>
      </c>
      <c r="R30" s="2" t="s">
        <v>32</v>
      </c>
      <c r="S30" s="2" t="s">
        <v>28</v>
      </c>
      <c r="T30" s="2" t="s">
        <v>30</v>
      </c>
      <c r="U30" s="2" t="s">
        <v>52</v>
      </c>
      <c r="V30" s="2" t="s">
        <v>42</v>
      </c>
      <c r="W30" s="2" t="s">
        <v>50</v>
      </c>
      <c r="X30" s="3" t="s">
        <v>47</v>
      </c>
    </row>
    <row r="31" spans="1:24" ht="13.2" x14ac:dyDescent="0.25">
      <c r="A31" s="7">
        <v>45614.458468113429</v>
      </c>
      <c r="B31" s="8">
        <v>19</v>
      </c>
      <c r="C31" s="8" t="s">
        <v>24</v>
      </c>
      <c r="D31" s="8" t="s">
        <v>25</v>
      </c>
      <c r="E31" s="8" t="s">
        <v>26</v>
      </c>
      <c r="F31" s="8" t="s">
        <v>26</v>
      </c>
      <c r="G31" s="8" t="s">
        <v>27</v>
      </c>
      <c r="H31" s="8" t="s">
        <v>27</v>
      </c>
      <c r="I31" s="8" t="s">
        <v>28</v>
      </c>
      <c r="J31" s="8" t="s">
        <v>36</v>
      </c>
      <c r="K31" s="8" t="s">
        <v>29</v>
      </c>
      <c r="L31" s="8" t="s">
        <v>36</v>
      </c>
      <c r="M31" s="8" t="s">
        <v>31</v>
      </c>
      <c r="N31" s="8" t="s">
        <v>32</v>
      </c>
      <c r="O31" s="8" t="s">
        <v>31</v>
      </c>
      <c r="P31" s="8" t="s">
        <v>32</v>
      </c>
      <c r="Q31" s="8" t="s">
        <v>32</v>
      </c>
      <c r="R31" s="8" t="s">
        <v>32</v>
      </c>
      <c r="S31" s="8" t="s">
        <v>36</v>
      </c>
      <c r="T31" s="8" t="s">
        <v>28</v>
      </c>
      <c r="U31" s="8" t="s">
        <v>42</v>
      </c>
      <c r="V31" s="8" t="s">
        <v>42</v>
      </c>
      <c r="W31" s="8" t="s">
        <v>38</v>
      </c>
      <c r="X31" s="9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7F30-86F4-4ABF-9E6F-58C578F74CE5}">
  <dimension ref="A4:I140"/>
  <sheetViews>
    <sheetView tabSelected="1" topLeftCell="A25" zoomScale="70" zoomScaleNormal="70" workbookViewId="0">
      <selection activeCell="A45" sqref="A45"/>
    </sheetView>
  </sheetViews>
  <sheetFormatPr baseColWidth="10" defaultRowHeight="13.2" x14ac:dyDescent="0.25"/>
  <cols>
    <col min="1" max="1" width="28" customWidth="1"/>
    <col min="2" max="2" width="26" customWidth="1"/>
    <col min="3" max="3" width="31.5546875" customWidth="1"/>
    <col min="4" max="4" width="27.109375" customWidth="1"/>
    <col min="5" max="5" width="27.6640625" customWidth="1"/>
    <col min="6" max="6" width="29" customWidth="1"/>
    <col min="7" max="7" width="57.5546875" customWidth="1"/>
    <col min="8" max="8" width="64.44140625" customWidth="1"/>
    <col min="9" max="9" width="81.88671875" customWidth="1"/>
  </cols>
  <sheetData>
    <row r="4" spans="1:9" x14ac:dyDescent="0.2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</row>
    <row r="5" spans="1:9" x14ac:dyDescent="0.25">
      <c r="A5" s="18">
        <v>20</v>
      </c>
      <c r="B5" s="15" t="s">
        <v>24</v>
      </c>
      <c r="C5" s="15" t="s">
        <v>25</v>
      </c>
      <c r="D5" s="15" t="s">
        <v>26</v>
      </c>
      <c r="E5" s="15" t="s">
        <v>26</v>
      </c>
      <c r="F5" s="15" t="s">
        <v>27</v>
      </c>
      <c r="G5" s="15" t="s">
        <v>27</v>
      </c>
      <c r="H5" s="15" t="s">
        <v>28</v>
      </c>
      <c r="I5" s="15" t="s">
        <v>28</v>
      </c>
    </row>
    <row r="6" spans="1:9" x14ac:dyDescent="0.25">
      <c r="A6" s="19">
        <v>21</v>
      </c>
      <c r="B6" s="16" t="s">
        <v>24</v>
      </c>
      <c r="C6" s="16" t="s">
        <v>40</v>
      </c>
      <c r="D6" s="16" t="s">
        <v>41</v>
      </c>
      <c r="E6" s="16" t="s">
        <v>41</v>
      </c>
      <c r="F6" s="16" t="s">
        <v>26</v>
      </c>
      <c r="G6" s="16" t="s">
        <v>26</v>
      </c>
      <c r="H6" s="16" t="s">
        <v>31</v>
      </c>
      <c r="I6" s="16" t="s">
        <v>28</v>
      </c>
    </row>
    <row r="7" spans="1:9" x14ac:dyDescent="0.25">
      <c r="A7" s="18">
        <v>20</v>
      </c>
      <c r="B7" s="15" t="s">
        <v>24</v>
      </c>
      <c r="C7" s="15" t="s">
        <v>44</v>
      </c>
      <c r="D7" s="15" t="s">
        <v>26</v>
      </c>
      <c r="E7" s="15" t="s">
        <v>26</v>
      </c>
      <c r="F7" s="15" t="s">
        <v>26</v>
      </c>
      <c r="G7" s="15" t="s">
        <v>26</v>
      </c>
      <c r="H7" s="15" t="s">
        <v>31</v>
      </c>
      <c r="I7" s="15" t="s">
        <v>36</v>
      </c>
    </row>
    <row r="8" spans="1:9" x14ac:dyDescent="0.25">
      <c r="A8" s="19">
        <v>20</v>
      </c>
      <c r="B8" s="16" t="s">
        <v>24</v>
      </c>
      <c r="C8" s="16" t="s">
        <v>40</v>
      </c>
      <c r="D8" s="16" t="s">
        <v>26</v>
      </c>
      <c r="E8" s="16" t="s">
        <v>26</v>
      </c>
      <c r="F8" s="16" t="s">
        <v>48</v>
      </c>
      <c r="G8" s="16" t="s">
        <v>27</v>
      </c>
      <c r="H8" s="16" t="s">
        <v>28</v>
      </c>
      <c r="I8" s="16" t="s">
        <v>49</v>
      </c>
    </row>
    <row r="9" spans="1:9" x14ac:dyDescent="0.25">
      <c r="A9" s="18">
        <v>32</v>
      </c>
      <c r="B9" s="15" t="s">
        <v>24</v>
      </c>
      <c r="C9" s="15" t="s">
        <v>40</v>
      </c>
      <c r="D9" s="15" t="s">
        <v>48</v>
      </c>
      <c r="E9" s="15" t="s">
        <v>48</v>
      </c>
      <c r="F9" s="15" t="s">
        <v>27</v>
      </c>
      <c r="G9" s="15" t="s">
        <v>27</v>
      </c>
      <c r="H9" s="15" t="s">
        <v>51</v>
      </c>
      <c r="I9" s="15" t="s">
        <v>36</v>
      </c>
    </row>
    <row r="10" spans="1:9" x14ac:dyDescent="0.25">
      <c r="A10" s="19">
        <v>31</v>
      </c>
      <c r="B10" s="16" t="s">
        <v>24</v>
      </c>
      <c r="C10" s="16" t="s">
        <v>40</v>
      </c>
      <c r="D10" s="16" t="s">
        <v>41</v>
      </c>
      <c r="E10" s="16" t="s">
        <v>41</v>
      </c>
      <c r="F10" s="16" t="s">
        <v>26</v>
      </c>
      <c r="G10" s="16" t="s">
        <v>26</v>
      </c>
      <c r="H10" s="16" t="s">
        <v>31</v>
      </c>
      <c r="I10" s="16" t="s">
        <v>30</v>
      </c>
    </row>
    <row r="11" spans="1:9" x14ac:dyDescent="0.25">
      <c r="A11" s="18">
        <v>19</v>
      </c>
      <c r="B11" s="15" t="s">
        <v>24</v>
      </c>
      <c r="C11" s="15" t="s">
        <v>25</v>
      </c>
      <c r="D11" s="15" t="s">
        <v>41</v>
      </c>
      <c r="E11" s="15" t="s">
        <v>41</v>
      </c>
      <c r="F11" s="15" t="s">
        <v>26</v>
      </c>
      <c r="G11" s="15" t="s">
        <v>41</v>
      </c>
      <c r="H11" s="15" t="s">
        <v>31</v>
      </c>
      <c r="I11" s="15" t="s">
        <v>28</v>
      </c>
    </row>
    <row r="12" spans="1:9" x14ac:dyDescent="0.25">
      <c r="A12" s="19">
        <v>-19</v>
      </c>
      <c r="B12" s="16" t="s">
        <v>24</v>
      </c>
      <c r="C12" s="16" t="s">
        <v>25</v>
      </c>
      <c r="D12" s="16" t="s">
        <v>26</v>
      </c>
      <c r="E12" s="16" t="s">
        <v>27</v>
      </c>
      <c r="F12" s="16" t="s">
        <v>26</v>
      </c>
      <c r="G12" s="16" t="s">
        <v>26</v>
      </c>
      <c r="H12" s="16" t="s">
        <v>28</v>
      </c>
      <c r="I12" s="16" t="s">
        <v>28</v>
      </c>
    </row>
    <row r="13" spans="1:9" x14ac:dyDescent="0.25">
      <c r="A13" s="18">
        <v>20</v>
      </c>
      <c r="B13" s="15" t="s">
        <v>24</v>
      </c>
      <c r="C13" s="15" t="s">
        <v>25</v>
      </c>
      <c r="D13" s="15" t="s">
        <v>41</v>
      </c>
      <c r="E13" s="15" t="s">
        <v>26</v>
      </c>
      <c r="F13" s="15" t="s">
        <v>26</v>
      </c>
      <c r="G13" s="15" t="s">
        <v>41</v>
      </c>
      <c r="H13" s="15" t="s">
        <v>31</v>
      </c>
      <c r="I13" s="15" t="s">
        <v>28</v>
      </c>
    </row>
    <row r="14" spans="1:9" x14ac:dyDescent="0.25">
      <c r="A14" s="19">
        <v>19</v>
      </c>
      <c r="B14" s="16" t="s">
        <v>54</v>
      </c>
      <c r="C14" s="16" t="s">
        <v>55</v>
      </c>
      <c r="D14" s="16" t="s">
        <v>41</v>
      </c>
      <c r="E14" s="16" t="s">
        <v>41</v>
      </c>
      <c r="F14" s="16" t="s">
        <v>41</v>
      </c>
      <c r="G14" s="16" t="s">
        <v>27</v>
      </c>
      <c r="H14" s="16" t="s">
        <v>28</v>
      </c>
      <c r="I14" s="16" t="s">
        <v>36</v>
      </c>
    </row>
    <row r="15" spans="1:9" x14ac:dyDescent="0.25">
      <c r="A15" s="18">
        <v>20</v>
      </c>
      <c r="B15" s="15" t="s">
        <v>24</v>
      </c>
      <c r="C15" s="15" t="s">
        <v>56</v>
      </c>
      <c r="D15" s="15" t="s">
        <v>41</v>
      </c>
      <c r="E15" s="15" t="s">
        <v>41</v>
      </c>
      <c r="F15" s="15" t="s">
        <v>41</v>
      </c>
      <c r="G15" s="15" t="s">
        <v>41</v>
      </c>
      <c r="H15" s="15" t="s">
        <v>28</v>
      </c>
      <c r="I15" s="15" t="s">
        <v>30</v>
      </c>
    </row>
    <row r="16" spans="1:9" x14ac:dyDescent="0.25">
      <c r="A16" s="19">
        <v>26</v>
      </c>
      <c r="B16" s="16" t="s">
        <v>24</v>
      </c>
      <c r="C16" s="16" t="s">
        <v>58</v>
      </c>
      <c r="D16" s="16" t="s">
        <v>26</v>
      </c>
      <c r="E16" s="16" t="s">
        <v>26</v>
      </c>
      <c r="F16" s="16" t="s">
        <v>27</v>
      </c>
      <c r="G16" s="16" t="s">
        <v>27</v>
      </c>
      <c r="H16" s="16" t="s">
        <v>28</v>
      </c>
      <c r="I16" s="16" t="s">
        <v>36</v>
      </c>
    </row>
    <row r="17" spans="1:9" x14ac:dyDescent="0.25">
      <c r="A17" s="18">
        <v>22</v>
      </c>
      <c r="B17" s="15" t="s">
        <v>24</v>
      </c>
      <c r="C17" s="15" t="s">
        <v>40</v>
      </c>
      <c r="D17" s="15" t="s">
        <v>41</v>
      </c>
      <c r="E17" s="15" t="s">
        <v>41</v>
      </c>
      <c r="F17" s="15" t="s">
        <v>26</v>
      </c>
      <c r="G17" s="15" t="s">
        <v>41</v>
      </c>
      <c r="H17" s="15" t="s">
        <v>31</v>
      </c>
      <c r="I17" s="15" t="s">
        <v>28</v>
      </c>
    </row>
    <row r="18" spans="1:9" x14ac:dyDescent="0.25">
      <c r="A18" s="19">
        <v>26</v>
      </c>
      <c r="B18" s="16" t="s">
        <v>24</v>
      </c>
      <c r="C18" s="16" t="s">
        <v>56</v>
      </c>
      <c r="D18" s="16" t="s">
        <v>41</v>
      </c>
      <c r="E18" s="16" t="s">
        <v>26</v>
      </c>
      <c r="F18" s="16" t="s">
        <v>27</v>
      </c>
      <c r="G18" s="16" t="s">
        <v>41</v>
      </c>
      <c r="H18" s="16" t="s">
        <v>31</v>
      </c>
      <c r="I18" s="16" t="s">
        <v>28</v>
      </c>
    </row>
    <row r="19" spans="1:9" x14ac:dyDescent="0.25">
      <c r="A19" s="18">
        <v>28</v>
      </c>
      <c r="B19" s="15" t="s">
        <v>24</v>
      </c>
      <c r="C19" s="15" t="s">
        <v>56</v>
      </c>
      <c r="D19" s="15" t="s">
        <v>27</v>
      </c>
      <c r="E19" s="15" t="s">
        <v>27</v>
      </c>
      <c r="F19" s="15" t="s">
        <v>27</v>
      </c>
      <c r="G19" s="15" t="s">
        <v>26</v>
      </c>
      <c r="H19" s="15" t="s">
        <v>28</v>
      </c>
      <c r="I19" s="15" t="s">
        <v>28</v>
      </c>
    </row>
    <row r="20" spans="1:9" x14ac:dyDescent="0.25">
      <c r="A20" s="19">
        <v>24</v>
      </c>
      <c r="B20" s="16" t="s">
        <v>24</v>
      </c>
      <c r="C20" s="16" t="s">
        <v>40</v>
      </c>
      <c r="D20" s="16" t="s">
        <v>26</v>
      </c>
      <c r="E20" s="16" t="s">
        <v>41</v>
      </c>
      <c r="F20" s="16" t="s">
        <v>26</v>
      </c>
      <c r="G20" s="16" t="s">
        <v>26</v>
      </c>
      <c r="H20" s="16" t="s">
        <v>31</v>
      </c>
      <c r="I20" s="16" t="s">
        <v>28</v>
      </c>
    </row>
    <row r="21" spans="1:9" x14ac:dyDescent="0.25">
      <c r="A21" s="18">
        <v>24</v>
      </c>
      <c r="B21" s="15" t="s">
        <v>24</v>
      </c>
      <c r="C21" s="15" t="s">
        <v>25</v>
      </c>
      <c r="D21" s="15" t="s">
        <v>41</v>
      </c>
      <c r="E21" s="15" t="s">
        <v>26</v>
      </c>
      <c r="F21" s="15" t="s">
        <v>27</v>
      </c>
      <c r="G21" s="15" t="s">
        <v>27</v>
      </c>
      <c r="H21" s="15" t="s">
        <v>31</v>
      </c>
      <c r="I21" s="15" t="s">
        <v>28</v>
      </c>
    </row>
    <row r="22" spans="1:9" x14ac:dyDescent="0.25">
      <c r="A22" s="19">
        <v>19</v>
      </c>
      <c r="B22" s="16" t="s">
        <v>54</v>
      </c>
      <c r="C22" s="16" t="s">
        <v>56</v>
      </c>
      <c r="D22" s="16" t="s">
        <v>41</v>
      </c>
      <c r="E22" s="16" t="s">
        <v>26</v>
      </c>
      <c r="F22" s="16" t="s">
        <v>27</v>
      </c>
      <c r="G22" s="16" t="s">
        <v>26</v>
      </c>
      <c r="H22" s="16" t="s">
        <v>31</v>
      </c>
      <c r="I22" s="16" t="s">
        <v>28</v>
      </c>
    </row>
    <row r="23" spans="1:9" x14ac:dyDescent="0.25">
      <c r="A23" s="18">
        <v>25</v>
      </c>
      <c r="B23" s="15" t="s">
        <v>24</v>
      </c>
      <c r="C23" s="15" t="s">
        <v>60</v>
      </c>
      <c r="D23" s="15" t="s">
        <v>41</v>
      </c>
      <c r="E23" s="15" t="s">
        <v>48</v>
      </c>
      <c r="F23" s="15" t="s">
        <v>27</v>
      </c>
      <c r="G23" s="15" t="s">
        <v>26</v>
      </c>
      <c r="H23" s="15" t="s">
        <v>28</v>
      </c>
      <c r="I23" s="15" t="s">
        <v>36</v>
      </c>
    </row>
    <row r="24" spans="1:9" x14ac:dyDescent="0.25">
      <c r="A24" s="19">
        <v>20</v>
      </c>
      <c r="B24" s="16" t="s">
        <v>24</v>
      </c>
      <c r="C24" s="16" t="s">
        <v>56</v>
      </c>
      <c r="D24" s="16" t="s">
        <v>41</v>
      </c>
      <c r="E24" s="16" t="s">
        <v>41</v>
      </c>
      <c r="F24" s="16" t="s">
        <v>48</v>
      </c>
      <c r="G24" s="16" t="s">
        <v>41</v>
      </c>
      <c r="H24" s="16" t="s">
        <v>51</v>
      </c>
      <c r="I24" s="16" t="s">
        <v>30</v>
      </c>
    </row>
    <row r="25" spans="1:9" x14ac:dyDescent="0.25">
      <c r="A25" s="18">
        <v>42</v>
      </c>
      <c r="B25" s="15" t="s">
        <v>54</v>
      </c>
      <c r="C25" s="15" t="s">
        <v>61</v>
      </c>
      <c r="D25" s="15" t="s">
        <v>41</v>
      </c>
      <c r="E25" s="15" t="s">
        <v>48</v>
      </c>
      <c r="F25" s="15" t="s">
        <v>48</v>
      </c>
      <c r="G25" s="15" t="s">
        <v>26</v>
      </c>
      <c r="H25" s="15" t="s">
        <v>36</v>
      </c>
      <c r="I25" s="15" t="s">
        <v>28</v>
      </c>
    </row>
    <row r="26" spans="1:9" x14ac:dyDescent="0.25">
      <c r="A26" s="19">
        <v>20</v>
      </c>
      <c r="B26" s="16" t="s">
        <v>54</v>
      </c>
      <c r="C26" s="16" t="s">
        <v>58</v>
      </c>
      <c r="D26" s="16" t="s">
        <v>41</v>
      </c>
      <c r="E26" s="16" t="s">
        <v>41</v>
      </c>
      <c r="F26" s="16" t="s">
        <v>26</v>
      </c>
      <c r="G26" s="16" t="s">
        <v>26</v>
      </c>
      <c r="H26" s="16" t="s">
        <v>31</v>
      </c>
      <c r="I26" s="16" t="s">
        <v>28</v>
      </c>
    </row>
    <row r="27" spans="1:9" x14ac:dyDescent="0.25">
      <c r="A27" s="18">
        <v>28</v>
      </c>
      <c r="B27" s="15" t="s">
        <v>24</v>
      </c>
      <c r="C27" s="15" t="s">
        <v>58</v>
      </c>
      <c r="D27" s="15" t="s">
        <v>41</v>
      </c>
      <c r="E27" s="15" t="s">
        <v>27</v>
      </c>
      <c r="F27" s="15" t="s">
        <v>27</v>
      </c>
      <c r="G27" s="15" t="s">
        <v>26</v>
      </c>
      <c r="H27" s="15" t="s">
        <v>28</v>
      </c>
      <c r="I27" s="15" t="s">
        <v>36</v>
      </c>
    </row>
    <row r="28" spans="1:9" x14ac:dyDescent="0.25">
      <c r="A28" s="19">
        <v>28</v>
      </c>
      <c r="B28" s="16" t="s">
        <v>24</v>
      </c>
      <c r="C28" s="16" t="s">
        <v>40</v>
      </c>
      <c r="D28" s="16" t="s">
        <v>26</v>
      </c>
      <c r="E28" s="16" t="s">
        <v>41</v>
      </c>
      <c r="F28" s="16" t="s">
        <v>26</v>
      </c>
      <c r="G28" s="16" t="s">
        <v>26</v>
      </c>
      <c r="H28" s="16" t="s">
        <v>31</v>
      </c>
      <c r="I28" s="16" t="s">
        <v>30</v>
      </c>
    </row>
    <row r="29" spans="1:9" x14ac:dyDescent="0.25">
      <c r="A29" s="18">
        <v>28</v>
      </c>
      <c r="B29" s="15" t="s">
        <v>54</v>
      </c>
      <c r="C29" s="15" t="s">
        <v>44</v>
      </c>
      <c r="D29" s="15" t="s">
        <v>41</v>
      </c>
      <c r="E29" s="15" t="s">
        <v>41</v>
      </c>
      <c r="F29" s="15" t="s">
        <v>26</v>
      </c>
      <c r="G29" s="15" t="s">
        <v>41</v>
      </c>
      <c r="H29" s="15" t="s">
        <v>31</v>
      </c>
      <c r="I29" s="15" t="s">
        <v>28</v>
      </c>
    </row>
    <row r="30" spans="1:9" x14ac:dyDescent="0.25">
      <c r="A30" s="19">
        <v>35</v>
      </c>
      <c r="B30" s="16" t="s">
        <v>54</v>
      </c>
      <c r="C30" s="16" t="s">
        <v>62</v>
      </c>
      <c r="D30" s="16" t="s">
        <v>41</v>
      </c>
      <c r="E30" s="16" t="s">
        <v>41</v>
      </c>
      <c r="F30" s="16" t="s">
        <v>26</v>
      </c>
      <c r="G30" s="16" t="s">
        <v>41</v>
      </c>
      <c r="H30" s="16" t="s">
        <v>31</v>
      </c>
      <c r="I30" s="16" t="s">
        <v>30</v>
      </c>
    </row>
    <row r="31" spans="1:9" x14ac:dyDescent="0.25">
      <c r="A31" s="18">
        <v>32</v>
      </c>
      <c r="B31" s="15" t="s">
        <v>24</v>
      </c>
      <c r="C31" s="15" t="s">
        <v>25</v>
      </c>
      <c r="D31" s="15" t="s">
        <v>27</v>
      </c>
      <c r="E31" s="15" t="s">
        <v>26</v>
      </c>
      <c r="F31" s="15" t="s">
        <v>48</v>
      </c>
      <c r="G31" s="15" t="s">
        <v>26</v>
      </c>
      <c r="H31" s="15" t="s">
        <v>36</v>
      </c>
      <c r="I31" s="15" t="s">
        <v>36</v>
      </c>
    </row>
    <row r="32" spans="1:9" x14ac:dyDescent="0.25">
      <c r="A32" s="19">
        <v>22</v>
      </c>
      <c r="B32" s="16" t="s">
        <v>54</v>
      </c>
      <c r="C32" s="16" t="s">
        <v>44</v>
      </c>
      <c r="D32" s="16" t="s">
        <v>26</v>
      </c>
      <c r="E32" s="16" t="s">
        <v>26</v>
      </c>
      <c r="F32" s="16" t="s">
        <v>27</v>
      </c>
      <c r="G32" s="16" t="s">
        <v>26</v>
      </c>
      <c r="H32" s="16" t="s">
        <v>28</v>
      </c>
      <c r="I32" s="16" t="s">
        <v>28</v>
      </c>
    </row>
    <row r="33" spans="1:9" x14ac:dyDescent="0.25">
      <c r="A33" s="18">
        <v>22</v>
      </c>
      <c r="B33" s="15" t="s">
        <v>54</v>
      </c>
      <c r="C33" s="15" t="s">
        <v>56</v>
      </c>
      <c r="D33" s="15" t="s">
        <v>41</v>
      </c>
      <c r="E33" s="15" t="s">
        <v>26</v>
      </c>
      <c r="F33" s="15" t="s">
        <v>26</v>
      </c>
      <c r="G33" s="15" t="s">
        <v>41</v>
      </c>
      <c r="H33" s="15" t="s">
        <v>31</v>
      </c>
      <c r="I33" s="15" t="s">
        <v>28</v>
      </c>
    </row>
    <row r="34" spans="1:9" x14ac:dyDescent="0.25">
      <c r="A34" s="20">
        <v>19</v>
      </c>
      <c r="B34" s="17" t="s">
        <v>24</v>
      </c>
      <c r="C34" s="17" t="s">
        <v>25</v>
      </c>
      <c r="D34" s="17" t="s">
        <v>26</v>
      </c>
      <c r="E34" s="17" t="s">
        <v>26</v>
      </c>
      <c r="F34" s="17" t="s">
        <v>27</v>
      </c>
      <c r="G34" s="17" t="s">
        <v>27</v>
      </c>
      <c r="H34" s="17" t="s">
        <v>28</v>
      </c>
      <c r="I34" s="17" t="s">
        <v>36</v>
      </c>
    </row>
    <row r="37" spans="1:9" x14ac:dyDescent="0.25">
      <c r="A37" s="22" t="s">
        <v>67</v>
      </c>
      <c r="B37" s="13"/>
      <c r="C37" s="13"/>
    </row>
    <row r="38" spans="1:9" x14ac:dyDescent="0.25">
      <c r="A38" s="21" t="s">
        <v>63</v>
      </c>
      <c r="B38">
        <f>COUNTIF(B5:B34,"Hombre")</f>
        <v>22</v>
      </c>
    </row>
    <row r="39" spans="1:9" x14ac:dyDescent="0.25">
      <c r="A39" s="21" t="s">
        <v>64</v>
      </c>
      <c r="B39">
        <f>COUNTIF(B5:B34,"Mujer")</f>
        <v>8</v>
      </c>
    </row>
    <row r="41" spans="1:9" x14ac:dyDescent="0.25">
      <c r="A41" s="21" t="s">
        <v>65</v>
      </c>
      <c r="C41">
        <f>(B38/30)*100</f>
        <v>73.333333333333329</v>
      </c>
    </row>
    <row r="42" spans="1:9" x14ac:dyDescent="0.25">
      <c r="A42" s="21" t="s">
        <v>66</v>
      </c>
      <c r="C42">
        <f>B39/30*100</f>
        <v>26.666666666666668</v>
      </c>
    </row>
    <row r="45" spans="1:9" x14ac:dyDescent="0.25">
      <c r="A45" s="22" t="s">
        <v>68</v>
      </c>
      <c r="B45" s="13"/>
      <c r="C45" s="13"/>
      <c r="D45" s="13"/>
    </row>
    <row r="48" spans="1:9" ht="13.8" x14ac:dyDescent="0.25">
      <c r="A48" s="24" t="s">
        <v>69</v>
      </c>
      <c r="B48" s="23" t="s">
        <v>70</v>
      </c>
      <c r="C48" s="23" t="s">
        <v>71</v>
      </c>
      <c r="D48" s="23" t="s">
        <v>72</v>
      </c>
      <c r="E48" s="23" t="s">
        <v>80</v>
      </c>
      <c r="F48" s="23" t="s">
        <v>79</v>
      </c>
      <c r="G48" s="23" t="s">
        <v>81</v>
      </c>
      <c r="H48" s="25"/>
    </row>
    <row r="49" spans="1:7" x14ac:dyDescent="0.25">
      <c r="A49" t="s">
        <v>73</v>
      </c>
      <c r="B49">
        <v>15</v>
      </c>
      <c r="C49">
        <f>B49+4</f>
        <v>19</v>
      </c>
      <c r="D49">
        <f>(B49+C49)/2</f>
        <v>17</v>
      </c>
      <c r="E49" cm="1">
        <f t="array" ref="E49:E55">FREQUENCY(A5:A34,C49:C54)</f>
        <v>5</v>
      </c>
      <c r="F49">
        <f t="shared" ref="F49:F55" si="0">E49/$E$57</f>
        <v>0.16666666666666666</v>
      </c>
      <c r="G49" s="27">
        <f t="shared" ref="G49:G55" si="1">F49</f>
        <v>0.16666666666666666</v>
      </c>
    </row>
    <row r="50" spans="1:7" x14ac:dyDescent="0.25">
      <c r="A50" t="s">
        <v>74</v>
      </c>
      <c r="B50">
        <v>20</v>
      </c>
      <c r="C50">
        <f t="shared" ref="C50:C54" si="2">B50+4</f>
        <v>24</v>
      </c>
      <c r="D50">
        <f>(B50+C50)/2</f>
        <v>22</v>
      </c>
      <c r="E50">
        <v>13</v>
      </c>
      <c r="F50">
        <f t="shared" si="0"/>
        <v>0.43333333333333335</v>
      </c>
      <c r="G50" s="27">
        <f t="shared" si="1"/>
        <v>0.43333333333333335</v>
      </c>
    </row>
    <row r="51" spans="1:7" x14ac:dyDescent="0.25">
      <c r="A51" t="s">
        <v>75</v>
      </c>
      <c r="B51">
        <v>25</v>
      </c>
      <c r="C51">
        <f t="shared" si="2"/>
        <v>29</v>
      </c>
      <c r="D51">
        <f t="shared" ref="D51:D54" si="3">(B51+C51)/2</f>
        <v>27</v>
      </c>
      <c r="E51">
        <v>7</v>
      </c>
      <c r="F51">
        <f t="shared" si="0"/>
        <v>0.23333333333333334</v>
      </c>
      <c r="G51" s="27">
        <f t="shared" si="1"/>
        <v>0.23333333333333334</v>
      </c>
    </row>
    <row r="52" spans="1:7" x14ac:dyDescent="0.25">
      <c r="A52" t="s">
        <v>76</v>
      </c>
      <c r="B52">
        <v>30</v>
      </c>
      <c r="C52">
        <f t="shared" si="2"/>
        <v>34</v>
      </c>
      <c r="D52">
        <f>(B52+C52)/2</f>
        <v>32</v>
      </c>
      <c r="E52">
        <v>3</v>
      </c>
      <c r="F52">
        <f t="shared" si="0"/>
        <v>0.1</v>
      </c>
      <c r="G52" s="27">
        <f t="shared" si="1"/>
        <v>0.1</v>
      </c>
    </row>
    <row r="53" spans="1:7" x14ac:dyDescent="0.25">
      <c r="A53" t="s">
        <v>77</v>
      </c>
      <c r="B53">
        <v>35</v>
      </c>
      <c r="C53">
        <f t="shared" si="2"/>
        <v>39</v>
      </c>
      <c r="D53">
        <f t="shared" si="3"/>
        <v>37</v>
      </c>
      <c r="E53">
        <v>1</v>
      </c>
      <c r="F53">
        <f t="shared" si="0"/>
        <v>3.3333333333333333E-2</v>
      </c>
      <c r="G53" s="27">
        <f t="shared" si="1"/>
        <v>3.3333333333333333E-2</v>
      </c>
    </row>
    <row r="54" spans="1:7" x14ac:dyDescent="0.25">
      <c r="A54" t="s">
        <v>78</v>
      </c>
      <c r="B54">
        <v>40</v>
      </c>
      <c r="C54">
        <f t="shared" si="2"/>
        <v>44</v>
      </c>
      <c r="D54">
        <f t="shared" si="3"/>
        <v>42</v>
      </c>
      <c r="E54">
        <v>1</v>
      </c>
      <c r="F54">
        <f t="shared" si="0"/>
        <v>3.3333333333333333E-2</v>
      </c>
      <c r="G54" s="27">
        <f t="shared" si="1"/>
        <v>3.3333333333333333E-2</v>
      </c>
    </row>
    <row r="55" spans="1:7" x14ac:dyDescent="0.25">
      <c r="E55">
        <v>0</v>
      </c>
      <c r="F55">
        <f t="shared" si="0"/>
        <v>0</v>
      </c>
      <c r="G55" s="26">
        <f t="shared" si="1"/>
        <v>0</v>
      </c>
    </row>
    <row r="57" spans="1:7" x14ac:dyDescent="0.25">
      <c r="E57">
        <f>SUM(E49:E54)</f>
        <v>30</v>
      </c>
      <c r="F57">
        <f>SUM(F49:F54)</f>
        <v>0.99999999999999989</v>
      </c>
      <c r="G57" s="28">
        <f>SUM(G49:G54)</f>
        <v>0.99999999999999989</v>
      </c>
    </row>
    <row r="62" spans="1:7" x14ac:dyDescent="0.25">
      <c r="A62" s="22" t="s">
        <v>82</v>
      </c>
      <c r="B62" s="13"/>
      <c r="C62" s="13"/>
      <c r="D62" s="13"/>
      <c r="E62" s="13"/>
    </row>
    <row r="64" spans="1:7" x14ac:dyDescent="0.25">
      <c r="A64" s="29" t="s">
        <v>83</v>
      </c>
      <c r="B64" s="29" t="s">
        <v>84</v>
      </c>
    </row>
    <row r="65" spans="1:3" x14ac:dyDescent="0.25">
      <c r="A65" s="31" t="s">
        <v>32</v>
      </c>
      <c r="B65" s="31">
        <v>4</v>
      </c>
      <c r="C65">
        <f>COUNTIF(H5:H34,"Mucho")</f>
        <v>2</v>
      </c>
    </row>
    <row r="66" spans="1:3" x14ac:dyDescent="0.25">
      <c r="A66" s="31" t="s">
        <v>31</v>
      </c>
      <c r="B66" s="31">
        <v>15</v>
      </c>
      <c r="C66">
        <f>COUNTIF(H5:H34,"Bastante")</f>
        <v>2</v>
      </c>
    </row>
    <row r="67" spans="1:3" x14ac:dyDescent="0.25">
      <c r="A67" s="31" t="s">
        <v>28</v>
      </c>
      <c r="B67" s="31">
        <v>11</v>
      </c>
      <c r="C67">
        <f>COUNTIF(H5:H34,"No")</f>
        <v>15</v>
      </c>
    </row>
    <row r="68" spans="1:3" x14ac:dyDescent="0.25">
      <c r="C68">
        <f>COUNTIF(H5:H34,"Poco")</f>
        <v>11</v>
      </c>
    </row>
    <row r="87" spans="1:8" x14ac:dyDescent="0.25">
      <c r="A87" s="22" t="s">
        <v>85</v>
      </c>
      <c r="B87" s="13"/>
      <c r="C87" s="13"/>
    </row>
    <row r="89" spans="1:8" x14ac:dyDescent="0.25">
      <c r="A89" s="21" t="s">
        <v>86</v>
      </c>
      <c r="B89">
        <f>AVERAGE(A5:A34)</f>
        <v>23.1</v>
      </c>
    </row>
    <row r="90" spans="1:8" x14ac:dyDescent="0.25">
      <c r="A90" s="21" t="s">
        <v>87</v>
      </c>
      <c r="B90">
        <f>MEDIAN(A5:A34)</f>
        <v>22</v>
      </c>
    </row>
    <row r="91" spans="1:8" x14ac:dyDescent="0.25">
      <c r="A91" s="21" t="s">
        <v>88</v>
      </c>
      <c r="B91" cm="1">
        <f t="array" ref="B91">_xlfn.MODE.MULT(A5:A34)</f>
        <v>20</v>
      </c>
    </row>
    <row r="94" spans="1:8" x14ac:dyDescent="0.25">
      <c r="A94" s="22" t="s">
        <v>89</v>
      </c>
      <c r="B94" s="13"/>
      <c r="C94" s="13"/>
      <c r="D94" s="13"/>
    </row>
    <row r="95" spans="1:8" x14ac:dyDescent="0.25">
      <c r="E95" s="33" t="s">
        <v>90</v>
      </c>
      <c r="G95" s="29" t="s">
        <v>94</v>
      </c>
      <c r="H95" s="29" t="s">
        <v>95</v>
      </c>
    </row>
    <row r="96" spans="1:8" x14ac:dyDescent="0.25">
      <c r="A96" s="21" t="s">
        <v>87</v>
      </c>
      <c r="B96">
        <f>MEDIAN(H97:H126)</f>
        <v>2</v>
      </c>
      <c r="E96" s="33" t="s">
        <v>91</v>
      </c>
      <c r="G96" s="31" t="s">
        <v>96</v>
      </c>
      <c r="H96" s="30"/>
    </row>
    <row r="97" spans="1:8" x14ac:dyDescent="0.25">
      <c r="E97" s="33" t="s">
        <v>92</v>
      </c>
      <c r="G97" s="31" t="s">
        <v>28</v>
      </c>
      <c r="H97" s="31">
        <v>2</v>
      </c>
    </row>
    <row r="98" spans="1:8" x14ac:dyDescent="0.25">
      <c r="E98" s="33" t="s">
        <v>93</v>
      </c>
      <c r="G98" s="31" t="s">
        <v>28</v>
      </c>
      <c r="H98" s="31">
        <v>2</v>
      </c>
    </row>
    <row r="99" spans="1:8" x14ac:dyDescent="0.25">
      <c r="G99" s="31" t="s">
        <v>36</v>
      </c>
      <c r="H99" s="31">
        <v>3</v>
      </c>
    </row>
    <row r="100" spans="1:8" x14ac:dyDescent="0.25">
      <c r="A100" s="22" t="s">
        <v>98</v>
      </c>
      <c r="B100" s="13"/>
      <c r="C100" s="13"/>
      <c r="G100" s="31" t="s">
        <v>49</v>
      </c>
      <c r="H100" s="31">
        <v>4</v>
      </c>
    </row>
    <row r="101" spans="1:8" x14ac:dyDescent="0.25">
      <c r="G101" s="31" t="s">
        <v>36</v>
      </c>
      <c r="H101" s="31">
        <v>3</v>
      </c>
    </row>
    <row r="102" spans="1:8" x14ac:dyDescent="0.25">
      <c r="A102" s="21" t="s">
        <v>88</v>
      </c>
      <c r="B102" cm="1">
        <f t="array" ref="B102">_xlfn.MODE.MULT(E111:E140)</f>
        <v>1</v>
      </c>
      <c r="G102" s="31" t="s">
        <v>30</v>
      </c>
      <c r="H102" s="31">
        <v>1</v>
      </c>
    </row>
    <row r="103" spans="1:8" x14ac:dyDescent="0.25">
      <c r="G103" s="31" t="s">
        <v>28</v>
      </c>
      <c r="H103" s="31">
        <v>2</v>
      </c>
    </row>
    <row r="104" spans="1:8" x14ac:dyDescent="0.25">
      <c r="G104" s="31" t="s">
        <v>28</v>
      </c>
      <c r="H104" s="31">
        <v>2</v>
      </c>
    </row>
    <row r="105" spans="1:8" x14ac:dyDescent="0.25">
      <c r="G105" s="31" t="s">
        <v>28</v>
      </c>
      <c r="H105" s="31">
        <v>2</v>
      </c>
    </row>
    <row r="106" spans="1:8" x14ac:dyDescent="0.25">
      <c r="A106" s="33" t="s">
        <v>99</v>
      </c>
      <c r="G106" s="31" t="s">
        <v>36</v>
      </c>
      <c r="H106" s="31">
        <v>3</v>
      </c>
    </row>
    <row r="107" spans="1:8" x14ac:dyDescent="0.25">
      <c r="A107" s="33" t="s">
        <v>100</v>
      </c>
      <c r="G107" s="31" t="s">
        <v>30</v>
      </c>
      <c r="H107" s="31">
        <v>1</v>
      </c>
    </row>
    <row r="108" spans="1:8" x14ac:dyDescent="0.25">
      <c r="A108" s="33" t="s">
        <v>101</v>
      </c>
      <c r="G108" s="31" t="s">
        <v>36</v>
      </c>
      <c r="H108" s="31">
        <v>3</v>
      </c>
    </row>
    <row r="109" spans="1:8" x14ac:dyDescent="0.25">
      <c r="A109" s="33" t="s">
        <v>102</v>
      </c>
      <c r="D109" s="29" t="s">
        <v>94</v>
      </c>
      <c r="E109" s="29" t="s">
        <v>95</v>
      </c>
      <c r="G109" s="31" t="s">
        <v>28</v>
      </c>
      <c r="H109" s="31">
        <v>2</v>
      </c>
    </row>
    <row r="110" spans="1:8" ht="39.6" x14ac:dyDescent="0.25">
      <c r="D110" s="31" t="s">
        <v>97</v>
      </c>
      <c r="E110" s="30"/>
      <c r="G110" s="31" t="s">
        <v>28</v>
      </c>
      <c r="H110" s="31">
        <v>2</v>
      </c>
    </row>
    <row r="111" spans="1:8" x14ac:dyDescent="0.25">
      <c r="D111" s="31" t="s">
        <v>26</v>
      </c>
      <c r="E111" s="31">
        <v>2</v>
      </c>
      <c r="G111" s="31" t="s">
        <v>28</v>
      </c>
      <c r="H111" s="31">
        <v>2</v>
      </c>
    </row>
    <row r="112" spans="1:8" x14ac:dyDescent="0.25">
      <c r="D112" s="31" t="s">
        <v>41</v>
      </c>
      <c r="E112" s="31">
        <v>1</v>
      </c>
      <c r="G112" s="31" t="s">
        <v>28</v>
      </c>
      <c r="H112" s="31">
        <v>2</v>
      </c>
    </row>
    <row r="113" spans="4:8" x14ac:dyDescent="0.25">
      <c r="D113" s="31" t="s">
        <v>26</v>
      </c>
      <c r="E113" s="31">
        <v>2</v>
      </c>
      <c r="G113" s="31" t="s">
        <v>28</v>
      </c>
      <c r="H113" s="31">
        <v>2</v>
      </c>
    </row>
    <row r="114" spans="4:8" x14ac:dyDescent="0.25">
      <c r="D114" s="31" t="s">
        <v>26</v>
      </c>
      <c r="E114" s="31">
        <v>2</v>
      </c>
      <c r="G114" s="31" t="s">
        <v>28</v>
      </c>
      <c r="H114" s="31">
        <v>2</v>
      </c>
    </row>
    <row r="115" spans="4:8" x14ac:dyDescent="0.25">
      <c r="D115" s="31" t="s">
        <v>48</v>
      </c>
      <c r="E115" s="31">
        <v>4</v>
      </c>
      <c r="G115" s="31" t="s">
        <v>36</v>
      </c>
      <c r="H115" s="31">
        <v>3</v>
      </c>
    </row>
    <row r="116" spans="4:8" x14ac:dyDescent="0.25">
      <c r="D116" s="31" t="s">
        <v>41</v>
      </c>
      <c r="E116" s="31">
        <v>1</v>
      </c>
      <c r="G116" s="31" t="s">
        <v>30</v>
      </c>
      <c r="H116" s="31">
        <v>1</v>
      </c>
    </row>
    <row r="117" spans="4:8" x14ac:dyDescent="0.25">
      <c r="D117" s="31" t="s">
        <v>41</v>
      </c>
      <c r="E117" s="31">
        <v>1</v>
      </c>
      <c r="G117" s="31" t="s">
        <v>28</v>
      </c>
      <c r="H117" s="31">
        <v>2</v>
      </c>
    </row>
    <row r="118" spans="4:8" x14ac:dyDescent="0.25">
      <c r="D118" s="31" t="s">
        <v>26</v>
      </c>
      <c r="E118" s="31">
        <v>2</v>
      </c>
      <c r="G118" s="31" t="s">
        <v>28</v>
      </c>
      <c r="H118" s="31">
        <v>2</v>
      </c>
    </row>
    <row r="119" spans="4:8" x14ac:dyDescent="0.25">
      <c r="D119" s="31" t="s">
        <v>41</v>
      </c>
      <c r="E119" s="31">
        <v>1</v>
      </c>
      <c r="G119" s="31" t="s">
        <v>36</v>
      </c>
      <c r="H119" s="31">
        <v>3</v>
      </c>
    </row>
    <row r="120" spans="4:8" x14ac:dyDescent="0.25">
      <c r="D120" s="31" t="s">
        <v>41</v>
      </c>
      <c r="E120" s="31">
        <v>1</v>
      </c>
      <c r="G120" s="31" t="s">
        <v>30</v>
      </c>
      <c r="H120" s="31">
        <v>1</v>
      </c>
    </row>
    <row r="121" spans="4:8" x14ac:dyDescent="0.25">
      <c r="D121" s="31" t="s">
        <v>41</v>
      </c>
      <c r="E121" s="31">
        <v>1</v>
      </c>
      <c r="G121" s="31" t="s">
        <v>28</v>
      </c>
      <c r="H121" s="31">
        <v>2</v>
      </c>
    </row>
    <row r="122" spans="4:8" x14ac:dyDescent="0.25">
      <c r="D122" s="31" t="s">
        <v>26</v>
      </c>
      <c r="E122" s="31">
        <v>2</v>
      </c>
      <c r="G122" s="31" t="s">
        <v>30</v>
      </c>
      <c r="H122" s="31">
        <v>1</v>
      </c>
    </row>
    <row r="123" spans="4:8" x14ac:dyDescent="0.25">
      <c r="D123" s="31" t="s">
        <v>41</v>
      </c>
      <c r="E123" s="31">
        <v>1</v>
      </c>
      <c r="G123" s="31" t="s">
        <v>36</v>
      </c>
      <c r="H123" s="31">
        <v>3</v>
      </c>
    </row>
    <row r="124" spans="4:8" x14ac:dyDescent="0.25">
      <c r="D124" s="31" t="s">
        <v>41</v>
      </c>
      <c r="E124" s="31">
        <v>1</v>
      </c>
      <c r="G124" s="31" t="s">
        <v>28</v>
      </c>
      <c r="H124" s="31">
        <v>2</v>
      </c>
    </row>
    <row r="125" spans="4:8" x14ac:dyDescent="0.25">
      <c r="D125" s="31" t="s">
        <v>27</v>
      </c>
      <c r="E125" s="31">
        <v>3</v>
      </c>
      <c r="G125" s="31" t="s">
        <v>28</v>
      </c>
      <c r="H125" s="31">
        <v>2</v>
      </c>
    </row>
    <row r="126" spans="4:8" x14ac:dyDescent="0.25">
      <c r="D126" s="31" t="s">
        <v>26</v>
      </c>
      <c r="E126" s="31">
        <v>2</v>
      </c>
      <c r="G126" s="31" t="s">
        <v>36</v>
      </c>
      <c r="H126" s="31">
        <v>3</v>
      </c>
    </row>
    <row r="127" spans="4:8" x14ac:dyDescent="0.25">
      <c r="D127" s="31" t="s">
        <v>41</v>
      </c>
      <c r="E127" s="31">
        <v>1</v>
      </c>
    </row>
    <row r="128" spans="4:8" x14ac:dyDescent="0.25">
      <c r="D128" s="31" t="s">
        <v>41</v>
      </c>
      <c r="E128" s="31">
        <v>1</v>
      </c>
    </row>
    <row r="129" spans="4:5" x14ac:dyDescent="0.25">
      <c r="D129" s="31" t="s">
        <v>41</v>
      </c>
      <c r="E129" s="31">
        <v>1</v>
      </c>
    </row>
    <row r="130" spans="4:5" x14ac:dyDescent="0.25">
      <c r="D130" s="31" t="s">
        <v>41</v>
      </c>
      <c r="E130" s="31">
        <v>1</v>
      </c>
    </row>
    <row r="131" spans="4:5" x14ac:dyDescent="0.25">
      <c r="D131" s="31" t="s">
        <v>41</v>
      </c>
      <c r="E131" s="31">
        <v>1</v>
      </c>
    </row>
    <row r="132" spans="4:5" x14ac:dyDescent="0.25">
      <c r="D132" s="31" t="s">
        <v>41</v>
      </c>
      <c r="E132" s="31">
        <v>1</v>
      </c>
    </row>
    <row r="133" spans="4:5" x14ac:dyDescent="0.25">
      <c r="D133" s="31" t="s">
        <v>41</v>
      </c>
      <c r="E133" s="31">
        <v>1</v>
      </c>
    </row>
    <row r="134" spans="4:5" x14ac:dyDescent="0.25">
      <c r="D134" s="31" t="s">
        <v>26</v>
      </c>
      <c r="E134" s="31">
        <v>2</v>
      </c>
    </row>
    <row r="135" spans="4:5" x14ac:dyDescent="0.25">
      <c r="D135" s="31" t="s">
        <v>41</v>
      </c>
      <c r="E135" s="31">
        <v>1</v>
      </c>
    </row>
    <row r="136" spans="4:5" x14ac:dyDescent="0.25">
      <c r="D136" s="31" t="s">
        <v>41</v>
      </c>
      <c r="E136" s="31">
        <v>1</v>
      </c>
    </row>
    <row r="137" spans="4:5" x14ac:dyDescent="0.25">
      <c r="D137" s="31" t="s">
        <v>27</v>
      </c>
      <c r="E137" s="31">
        <v>3</v>
      </c>
    </row>
    <row r="138" spans="4:5" x14ac:dyDescent="0.25">
      <c r="D138" s="31" t="s">
        <v>26</v>
      </c>
      <c r="E138" s="31">
        <v>2</v>
      </c>
    </row>
    <row r="139" spans="4:5" x14ac:dyDescent="0.25">
      <c r="D139" s="31" t="s">
        <v>41</v>
      </c>
      <c r="E139" s="31">
        <v>1</v>
      </c>
    </row>
    <row r="140" spans="4:5" x14ac:dyDescent="0.25">
      <c r="D140" s="31" t="s">
        <v>26</v>
      </c>
      <c r="E140" s="3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9530-00BF-4088-B53D-498235A4457A}">
  <dimension ref="A1:H69"/>
  <sheetViews>
    <sheetView workbookViewId="0">
      <selection activeCell="E56" sqref="E56"/>
    </sheetView>
  </sheetViews>
  <sheetFormatPr baseColWidth="10" defaultRowHeight="13.2" x14ac:dyDescent="0.25"/>
  <sheetData>
    <row r="1" spans="1:7" x14ac:dyDescent="0.25">
      <c r="A1" s="37" t="s">
        <v>1</v>
      </c>
      <c r="B1" s="37" t="s">
        <v>2</v>
      </c>
      <c r="C1" s="37" t="s">
        <v>3</v>
      </c>
      <c r="D1" s="38" t="s">
        <v>97</v>
      </c>
      <c r="E1" s="38" t="s">
        <v>5</v>
      </c>
      <c r="F1" s="38" t="s">
        <v>6</v>
      </c>
      <c r="G1" s="38" t="s">
        <v>7</v>
      </c>
    </row>
    <row r="2" spans="1:7" x14ac:dyDescent="0.25">
      <c r="A2" s="39">
        <v>20</v>
      </c>
      <c r="B2" s="39" t="s">
        <v>24</v>
      </c>
      <c r="C2" s="39" t="s">
        <v>25</v>
      </c>
      <c r="D2" s="40" t="s">
        <v>26</v>
      </c>
      <c r="E2" s="40" t="s">
        <v>26</v>
      </c>
      <c r="F2" s="40" t="s">
        <v>27</v>
      </c>
      <c r="G2" s="40" t="s">
        <v>27</v>
      </c>
    </row>
    <row r="3" spans="1:7" x14ac:dyDescent="0.25">
      <c r="A3" s="41">
        <v>21</v>
      </c>
      <c r="B3" s="41" t="s">
        <v>24</v>
      </c>
      <c r="C3" s="41" t="s">
        <v>40</v>
      </c>
      <c r="D3" s="42" t="s">
        <v>41</v>
      </c>
      <c r="E3" s="42" t="s">
        <v>41</v>
      </c>
      <c r="F3" s="42" t="s">
        <v>26</v>
      </c>
      <c r="G3" s="42" t="s">
        <v>26</v>
      </c>
    </row>
    <row r="4" spans="1:7" x14ac:dyDescent="0.25">
      <c r="A4" s="39">
        <v>20</v>
      </c>
      <c r="B4" s="39" t="s">
        <v>24</v>
      </c>
      <c r="C4" s="39" t="s">
        <v>44</v>
      </c>
      <c r="D4" s="40" t="s">
        <v>26</v>
      </c>
      <c r="E4" s="40" t="s">
        <v>26</v>
      </c>
      <c r="F4" s="40" t="s">
        <v>26</v>
      </c>
      <c r="G4" s="40" t="s">
        <v>26</v>
      </c>
    </row>
    <row r="5" spans="1:7" x14ac:dyDescent="0.25">
      <c r="A5" s="41">
        <v>20</v>
      </c>
      <c r="B5" s="41" t="s">
        <v>24</v>
      </c>
      <c r="C5" s="41" t="s">
        <v>40</v>
      </c>
      <c r="D5" s="42" t="s">
        <v>26</v>
      </c>
      <c r="E5" s="42" t="s">
        <v>26</v>
      </c>
      <c r="F5" s="42" t="s">
        <v>48</v>
      </c>
      <c r="G5" s="42" t="s">
        <v>27</v>
      </c>
    </row>
    <row r="6" spans="1:7" x14ac:dyDescent="0.25">
      <c r="A6" s="39">
        <v>32</v>
      </c>
      <c r="B6" s="39" t="s">
        <v>24</v>
      </c>
      <c r="C6" s="39" t="s">
        <v>40</v>
      </c>
      <c r="D6" s="40" t="s">
        <v>48</v>
      </c>
      <c r="E6" s="40" t="s">
        <v>48</v>
      </c>
      <c r="F6" s="40" t="s">
        <v>27</v>
      </c>
      <c r="G6" s="40" t="s">
        <v>27</v>
      </c>
    </row>
    <row r="7" spans="1:7" x14ac:dyDescent="0.25">
      <c r="A7" s="41">
        <v>31</v>
      </c>
      <c r="B7" s="41" t="s">
        <v>24</v>
      </c>
      <c r="C7" s="41" t="s">
        <v>40</v>
      </c>
      <c r="D7" s="42" t="s">
        <v>41</v>
      </c>
      <c r="E7" s="42" t="s">
        <v>41</v>
      </c>
      <c r="F7" s="42" t="s">
        <v>26</v>
      </c>
      <c r="G7" s="42" t="s">
        <v>26</v>
      </c>
    </row>
    <row r="8" spans="1:7" x14ac:dyDescent="0.25">
      <c r="A8" s="39">
        <v>19</v>
      </c>
      <c r="B8" s="39" t="s">
        <v>24</v>
      </c>
      <c r="C8" s="39" t="s">
        <v>25</v>
      </c>
      <c r="D8" s="40" t="s">
        <v>41</v>
      </c>
      <c r="E8" s="40" t="s">
        <v>41</v>
      </c>
      <c r="F8" s="40" t="s">
        <v>26</v>
      </c>
      <c r="G8" s="40" t="s">
        <v>41</v>
      </c>
    </row>
    <row r="9" spans="1:7" x14ac:dyDescent="0.25">
      <c r="A9" s="41">
        <v>19</v>
      </c>
      <c r="B9" s="41" t="s">
        <v>24</v>
      </c>
      <c r="C9" s="41" t="s">
        <v>25</v>
      </c>
      <c r="D9" s="42" t="s">
        <v>26</v>
      </c>
      <c r="E9" s="42" t="s">
        <v>27</v>
      </c>
      <c r="F9" s="42" t="s">
        <v>26</v>
      </c>
      <c r="G9" s="42" t="s">
        <v>26</v>
      </c>
    </row>
    <row r="10" spans="1:7" x14ac:dyDescent="0.25">
      <c r="A10" s="39">
        <v>20</v>
      </c>
      <c r="B10" s="39" t="s">
        <v>24</v>
      </c>
      <c r="C10" s="39" t="s">
        <v>25</v>
      </c>
      <c r="D10" s="40" t="s">
        <v>41</v>
      </c>
      <c r="E10" s="40" t="s">
        <v>26</v>
      </c>
      <c r="F10" s="40" t="s">
        <v>26</v>
      </c>
      <c r="G10" s="40" t="s">
        <v>41</v>
      </c>
    </row>
    <row r="11" spans="1:7" x14ac:dyDescent="0.25">
      <c r="A11" s="41">
        <v>19</v>
      </c>
      <c r="B11" s="41" t="s">
        <v>54</v>
      </c>
      <c r="C11" s="41" t="s">
        <v>55</v>
      </c>
      <c r="D11" s="42" t="s">
        <v>41</v>
      </c>
      <c r="E11" s="42" t="s">
        <v>41</v>
      </c>
      <c r="F11" s="42" t="s">
        <v>41</v>
      </c>
      <c r="G11" s="42" t="s">
        <v>27</v>
      </c>
    </row>
    <row r="12" spans="1:7" x14ac:dyDescent="0.25">
      <c r="A12" s="39">
        <v>20</v>
      </c>
      <c r="B12" s="39" t="s">
        <v>24</v>
      </c>
      <c r="C12" s="39" t="s">
        <v>56</v>
      </c>
      <c r="D12" s="40" t="s">
        <v>41</v>
      </c>
      <c r="E12" s="40" t="s">
        <v>41</v>
      </c>
      <c r="F12" s="40" t="s">
        <v>41</v>
      </c>
      <c r="G12" s="40" t="s">
        <v>41</v>
      </c>
    </row>
    <row r="13" spans="1:7" x14ac:dyDescent="0.25">
      <c r="A13" s="41">
        <v>26</v>
      </c>
      <c r="B13" s="41" t="s">
        <v>24</v>
      </c>
      <c r="C13" s="41" t="s">
        <v>58</v>
      </c>
      <c r="D13" s="42" t="s">
        <v>26</v>
      </c>
      <c r="E13" s="42" t="s">
        <v>26</v>
      </c>
      <c r="F13" s="42" t="s">
        <v>27</v>
      </c>
      <c r="G13" s="42" t="s">
        <v>27</v>
      </c>
    </row>
    <row r="14" spans="1:7" x14ac:dyDescent="0.25">
      <c r="A14" s="39">
        <v>22</v>
      </c>
      <c r="B14" s="39" t="s">
        <v>24</v>
      </c>
      <c r="C14" s="39" t="s">
        <v>40</v>
      </c>
      <c r="D14" s="40" t="s">
        <v>41</v>
      </c>
      <c r="E14" s="40" t="s">
        <v>41</v>
      </c>
      <c r="F14" s="40" t="s">
        <v>26</v>
      </c>
      <c r="G14" s="40" t="s">
        <v>41</v>
      </c>
    </row>
    <row r="15" spans="1:7" x14ac:dyDescent="0.25">
      <c r="A15" s="41">
        <v>26</v>
      </c>
      <c r="B15" s="41" t="s">
        <v>24</v>
      </c>
      <c r="C15" s="41" t="s">
        <v>56</v>
      </c>
      <c r="D15" s="42" t="s">
        <v>41</v>
      </c>
      <c r="E15" s="42" t="s">
        <v>26</v>
      </c>
      <c r="F15" s="42" t="s">
        <v>27</v>
      </c>
      <c r="G15" s="42" t="s">
        <v>41</v>
      </c>
    </row>
    <row r="16" spans="1:7" x14ac:dyDescent="0.25">
      <c r="A16" s="39">
        <v>28</v>
      </c>
      <c r="B16" s="39" t="s">
        <v>24</v>
      </c>
      <c r="C16" s="39" t="s">
        <v>56</v>
      </c>
      <c r="D16" s="40" t="s">
        <v>27</v>
      </c>
      <c r="E16" s="40" t="s">
        <v>27</v>
      </c>
      <c r="F16" s="40" t="s">
        <v>27</v>
      </c>
      <c r="G16" s="40" t="s">
        <v>26</v>
      </c>
    </row>
    <row r="17" spans="1:7" x14ac:dyDescent="0.25">
      <c r="A17" s="41">
        <v>24</v>
      </c>
      <c r="B17" s="41" t="s">
        <v>24</v>
      </c>
      <c r="C17" s="41" t="s">
        <v>40</v>
      </c>
      <c r="D17" s="42" t="s">
        <v>26</v>
      </c>
      <c r="E17" s="42" t="s">
        <v>41</v>
      </c>
      <c r="F17" s="42" t="s">
        <v>26</v>
      </c>
      <c r="G17" s="42" t="s">
        <v>26</v>
      </c>
    </row>
    <row r="18" spans="1:7" x14ac:dyDescent="0.25">
      <c r="A18" s="39">
        <v>24</v>
      </c>
      <c r="B18" s="39" t="s">
        <v>24</v>
      </c>
      <c r="C18" s="39" t="s">
        <v>25</v>
      </c>
      <c r="D18" s="40" t="s">
        <v>41</v>
      </c>
      <c r="E18" s="40" t="s">
        <v>26</v>
      </c>
      <c r="F18" s="40" t="s">
        <v>27</v>
      </c>
      <c r="G18" s="40" t="s">
        <v>27</v>
      </c>
    </row>
    <row r="19" spans="1:7" x14ac:dyDescent="0.25">
      <c r="A19" s="41">
        <v>19</v>
      </c>
      <c r="B19" s="41" t="s">
        <v>54</v>
      </c>
      <c r="C19" s="41" t="s">
        <v>56</v>
      </c>
      <c r="D19" s="42" t="s">
        <v>41</v>
      </c>
      <c r="E19" s="42" t="s">
        <v>26</v>
      </c>
      <c r="F19" s="42" t="s">
        <v>27</v>
      </c>
      <c r="G19" s="42" t="s">
        <v>26</v>
      </c>
    </row>
    <row r="20" spans="1:7" x14ac:dyDescent="0.25">
      <c r="A20" s="39">
        <v>25</v>
      </c>
      <c r="B20" s="39" t="s">
        <v>24</v>
      </c>
      <c r="C20" s="39" t="s">
        <v>60</v>
      </c>
      <c r="D20" s="40" t="s">
        <v>41</v>
      </c>
      <c r="E20" s="40" t="s">
        <v>48</v>
      </c>
      <c r="F20" s="40" t="s">
        <v>27</v>
      </c>
      <c r="G20" s="40" t="s">
        <v>26</v>
      </c>
    </row>
    <row r="21" spans="1:7" x14ac:dyDescent="0.25">
      <c r="A21" s="41">
        <v>20</v>
      </c>
      <c r="B21" s="41" t="s">
        <v>24</v>
      </c>
      <c r="C21" s="41" t="s">
        <v>56</v>
      </c>
      <c r="D21" s="42" t="s">
        <v>41</v>
      </c>
      <c r="E21" s="42" t="s">
        <v>41</v>
      </c>
      <c r="F21" s="42" t="s">
        <v>48</v>
      </c>
      <c r="G21" s="42" t="s">
        <v>41</v>
      </c>
    </row>
    <row r="22" spans="1:7" x14ac:dyDescent="0.25">
      <c r="A22" s="39">
        <v>42</v>
      </c>
      <c r="B22" s="39" t="s">
        <v>54</v>
      </c>
      <c r="C22" s="39" t="s">
        <v>61</v>
      </c>
      <c r="D22" s="40" t="s">
        <v>41</v>
      </c>
      <c r="E22" s="40" t="s">
        <v>48</v>
      </c>
      <c r="F22" s="40" t="s">
        <v>48</v>
      </c>
      <c r="G22" s="40" t="s">
        <v>26</v>
      </c>
    </row>
    <row r="23" spans="1:7" x14ac:dyDescent="0.25">
      <c r="A23" s="41">
        <v>20</v>
      </c>
      <c r="B23" s="41" t="s">
        <v>54</v>
      </c>
      <c r="C23" s="41" t="s">
        <v>58</v>
      </c>
      <c r="D23" s="42" t="s">
        <v>41</v>
      </c>
      <c r="E23" s="42" t="s">
        <v>41</v>
      </c>
      <c r="F23" s="42" t="s">
        <v>26</v>
      </c>
      <c r="G23" s="42" t="s">
        <v>26</v>
      </c>
    </row>
    <row r="24" spans="1:7" x14ac:dyDescent="0.25">
      <c r="A24" s="39">
        <v>28</v>
      </c>
      <c r="B24" s="39" t="s">
        <v>24</v>
      </c>
      <c r="C24" s="39" t="s">
        <v>58</v>
      </c>
      <c r="D24" s="40" t="s">
        <v>41</v>
      </c>
      <c r="E24" s="40" t="s">
        <v>27</v>
      </c>
      <c r="F24" s="40" t="s">
        <v>27</v>
      </c>
      <c r="G24" s="40" t="s">
        <v>26</v>
      </c>
    </row>
    <row r="25" spans="1:7" x14ac:dyDescent="0.25">
      <c r="A25" s="41">
        <v>28</v>
      </c>
      <c r="B25" s="41" t="s">
        <v>24</v>
      </c>
      <c r="C25" s="41" t="s">
        <v>40</v>
      </c>
      <c r="D25" s="42" t="s">
        <v>26</v>
      </c>
      <c r="E25" s="42" t="s">
        <v>41</v>
      </c>
      <c r="F25" s="42" t="s">
        <v>26</v>
      </c>
      <c r="G25" s="42" t="s">
        <v>26</v>
      </c>
    </row>
    <row r="26" spans="1:7" x14ac:dyDescent="0.25">
      <c r="A26" s="39">
        <v>28</v>
      </c>
      <c r="B26" s="39" t="s">
        <v>54</v>
      </c>
      <c r="C26" s="39" t="s">
        <v>44</v>
      </c>
      <c r="D26" s="40" t="s">
        <v>41</v>
      </c>
      <c r="E26" s="40" t="s">
        <v>41</v>
      </c>
      <c r="F26" s="40" t="s">
        <v>26</v>
      </c>
      <c r="G26" s="40" t="s">
        <v>41</v>
      </c>
    </row>
    <row r="27" spans="1:7" x14ac:dyDescent="0.25">
      <c r="A27" s="41">
        <v>35</v>
      </c>
      <c r="B27" s="41" t="s">
        <v>54</v>
      </c>
      <c r="C27" s="41" t="s">
        <v>62</v>
      </c>
      <c r="D27" s="42" t="s">
        <v>41</v>
      </c>
      <c r="E27" s="42" t="s">
        <v>41</v>
      </c>
      <c r="F27" s="42" t="s">
        <v>26</v>
      </c>
      <c r="G27" s="42" t="s">
        <v>41</v>
      </c>
    </row>
    <row r="28" spans="1:7" x14ac:dyDescent="0.25">
      <c r="A28" s="39">
        <v>32</v>
      </c>
      <c r="B28" s="39" t="s">
        <v>24</v>
      </c>
      <c r="C28" s="39" t="s">
        <v>25</v>
      </c>
      <c r="D28" s="40" t="s">
        <v>27</v>
      </c>
      <c r="E28" s="40" t="s">
        <v>26</v>
      </c>
      <c r="F28" s="40" t="s">
        <v>48</v>
      </c>
      <c r="G28" s="40" t="s">
        <v>26</v>
      </c>
    </row>
    <row r="29" spans="1:7" x14ac:dyDescent="0.25">
      <c r="A29" s="41">
        <v>22</v>
      </c>
      <c r="B29" s="41" t="s">
        <v>54</v>
      </c>
      <c r="C29" s="41" t="s">
        <v>44</v>
      </c>
      <c r="D29" s="42" t="s">
        <v>26</v>
      </c>
      <c r="E29" s="42" t="s">
        <v>26</v>
      </c>
      <c r="F29" s="42" t="s">
        <v>27</v>
      </c>
      <c r="G29" s="42" t="s">
        <v>26</v>
      </c>
    </row>
    <row r="30" spans="1:7" x14ac:dyDescent="0.25">
      <c r="A30" s="39">
        <v>22</v>
      </c>
      <c r="B30" s="39" t="s">
        <v>54</v>
      </c>
      <c r="C30" s="39" t="s">
        <v>56</v>
      </c>
      <c r="D30" s="40" t="s">
        <v>41</v>
      </c>
      <c r="E30" s="40" t="s">
        <v>26</v>
      </c>
      <c r="F30" s="40" t="s">
        <v>26</v>
      </c>
      <c r="G30" s="40" t="s">
        <v>41</v>
      </c>
    </row>
    <row r="31" spans="1:7" x14ac:dyDescent="0.25">
      <c r="A31" s="41">
        <v>19</v>
      </c>
      <c r="B31" s="41" t="s">
        <v>24</v>
      </c>
      <c r="C31" s="41" t="s">
        <v>25</v>
      </c>
      <c r="D31" s="42" t="s">
        <v>26</v>
      </c>
      <c r="E31" s="42" t="s">
        <v>26</v>
      </c>
      <c r="F31" s="42" t="s">
        <v>27</v>
      </c>
      <c r="G31" s="42" t="s">
        <v>27</v>
      </c>
    </row>
    <row r="37" spans="2:8" x14ac:dyDescent="0.25">
      <c r="B37" s="22" t="s">
        <v>103</v>
      </c>
    </row>
    <row r="38" spans="2:8" x14ac:dyDescent="0.25">
      <c r="B38" s="34" t="s">
        <v>104</v>
      </c>
      <c r="C38" s="22"/>
    </row>
    <row r="39" spans="2:8" x14ac:dyDescent="0.25">
      <c r="G39" s="21" t="s">
        <v>123</v>
      </c>
    </row>
    <row r="40" spans="2:8" x14ac:dyDescent="0.25">
      <c r="B40" s="21" t="s">
        <v>105</v>
      </c>
      <c r="C40" s="57">
        <f>_xlfn.STDEV.S(A2:A31)</f>
        <v>5.7204010790981386</v>
      </c>
      <c r="F40" s="21">
        <v>19</v>
      </c>
      <c r="G40" s="39">
        <v>20</v>
      </c>
      <c r="H40" s="43">
        <v>2</v>
      </c>
    </row>
    <row r="41" spans="2:8" x14ac:dyDescent="0.25">
      <c r="C41" s="57">
        <f>KURT(A2:A31)</f>
        <v>1.6469345406330604</v>
      </c>
      <c r="F41" s="21">
        <v>19</v>
      </c>
      <c r="G41" s="41">
        <v>21</v>
      </c>
      <c r="H41" s="43">
        <v>2</v>
      </c>
    </row>
    <row r="42" spans="2:8" x14ac:dyDescent="0.25">
      <c r="F42" s="21">
        <v>19</v>
      </c>
      <c r="G42" s="39">
        <v>20</v>
      </c>
      <c r="H42" s="43">
        <v>3</v>
      </c>
    </row>
    <row r="43" spans="2:8" x14ac:dyDescent="0.25">
      <c r="F43" s="21">
        <v>19</v>
      </c>
      <c r="G43" s="41">
        <v>20</v>
      </c>
      <c r="H43" s="43">
        <v>4</v>
      </c>
    </row>
    <row r="44" spans="2:8" x14ac:dyDescent="0.25">
      <c r="B44" s="22" t="s">
        <v>106</v>
      </c>
      <c r="C44" s="13"/>
      <c r="F44" s="21">
        <v>20</v>
      </c>
      <c r="G44" s="39">
        <v>32</v>
      </c>
      <c r="H44" s="43">
        <v>3</v>
      </c>
    </row>
    <row r="45" spans="2:8" x14ac:dyDescent="0.25">
      <c r="F45" s="21">
        <v>20</v>
      </c>
      <c r="G45" s="41">
        <v>31</v>
      </c>
      <c r="H45" s="43">
        <v>1</v>
      </c>
    </row>
    <row r="46" spans="2:8" x14ac:dyDescent="0.25">
      <c r="B46" s="21" t="s">
        <v>107</v>
      </c>
      <c r="C46">
        <f>MAX(G40:G68)</f>
        <v>42</v>
      </c>
      <c r="F46" s="21">
        <v>20</v>
      </c>
      <c r="G46" s="39">
        <v>19</v>
      </c>
      <c r="H46" s="43">
        <v>2</v>
      </c>
    </row>
    <row r="47" spans="2:8" x14ac:dyDescent="0.25">
      <c r="B47" s="21" t="s">
        <v>108</v>
      </c>
      <c r="C47">
        <f>MIN(G40:G68)</f>
        <v>19</v>
      </c>
      <c r="F47" s="21">
        <v>20</v>
      </c>
      <c r="G47" s="39">
        <v>20</v>
      </c>
      <c r="H47" s="43">
        <v>2</v>
      </c>
    </row>
    <row r="48" spans="2:8" x14ac:dyDescent="0.25">
      <c r="B48" s="21" t="s">
        <v>109</v>
      </c>
      <c r="C48">
        <f>C46-C47</f>
        <v>23</v>
      </c>
      <c r="F48" s="21">
        <v>20</v>
      </c>
      <c r="G48" s="41">
        <v>19</v>
      </c>
      <c r="H48" s="43">
        <v>2</v>
      </c>
    </row>
    <row r="49" spans="2:8" x14ac:dyDescent="0.25">
      <c r="F49" s="21">
        <v>20</v>
      </c>
      <c r="G49" s="39">
        <v>20</v>
      </c>
      <c r="H49" s="43">
        <v>3</v>
      </c>
    </row>
    <row r="50" spans="2:8" x14ac:dyDescent="0.25">
      <c r="F50" s="21">
        <v>20</v>
      </c>
      <c r="G50" s="41">
        <v>26</v>
      </c>
      <c r="H50" s="43">
        <v>1</v>
      </c>
    </row>
    <row r="51" spans="2:8" x14ac:dyDescent="0.25">
      <c r="F51" s="21">
        <v>21</v>
      </c>
      <c r="G51" s="39">
        <v>22</v>
      </c>
      <c r="H51" s="43">
        <v>3</v>
      </c>
    </row>
    <row r="52" spans="2:8" x14ac:dyDescent="0.25">
      <c r="B52" s="22" t="s">
        <v>110</v>
      </c>
      <c r="F52" s="21">
        <v>22</v>
      </c>
      <c r="G52" s="41">
        <v>26</v>
      </c>
      <c r="H52" s="43">
        <v>2</v>
      </c>
    </row>
    <row r="53" spans="2:8" ht="13.8" x14ac:dyDescent="0.25">
      <c r="B53" s="22" t="s">
        <v>111</v>
      </c>
      <c r="C53" s="35"/>
      <c r="F53" s="21">
        <v>22</v>
      </c>
      <c r="G53" s="39">
        <v>28</v>
      </c>
      <c r="H53" s="43">
        <v>2</v>
      </c>
    </row>
    <row r="54" spans="2:8" x14ac:dyDescent="0.25">
      <c r="F54" s="21">
        <v>22</v>
      </c>
      <c r="G54" s="41">
        <v>24</v>
      </c>
      <c r="H54" s="43">
        <v>2</v>
      </c>
    </row>
    <row r="55" spans="2:8" x14ac:dyDescent="0.25">
      <c r="B55" s="21" t="s">
        <v>112</v>
      </c>
      <c r="C55" s="57">
        <f>AVERAGE(A2:A31)</f>
        <v>24.366666666666667</v>
      </c>
      <c r="F55" s="21">
        <v>24</v>
      </c>
      <c r="G55" s="39">
        <v>24</v>
      </c>
      <c r="H55" s="43">
        <v>2</v>
      </c>
    </row>
    <row r="56" spans="2:8" x14ac:dyDescent="0.25">
      <c r="B56" s="21" t="s">
        <v>113</v>
      </c>
      <c r="C56" s="57">
        <f>SKEW(G40:G68)</f>
        <v>1.2803277421234585</v>
      </c>
      <c r="D56" s="21" t="s">
        <v>114</v>
      </c>
      <c r="F56" s="21">
        <v>24</v>
      </c>
      <c r="G56" s="41">
        <v>19</v>
      </c>
      <c r="H56" s="43">
        <v>2</v>
      </c>
    </row>
    <row r="57" spans="2:8" x14ac:dyDescent="0.25">
      <c r="F57" s="21">
        <v>25</v>
      </c>
      <c r="G57" s="39">
        <v>25</v>
      </c>
      <c r="H57" s="43">
        <v>2</v>
      </c>
    </row>
    <row r="58" spans="2:8" x14ac:dyDescent="0.25">
      <c r="F58" s="21">
        <v>26</v>
      </c>
      <c r="G58" s="41">
        <v>20</v>
      </c>
      <c r="H58" s="43">
        <v>3</v>
      </c>
    </row>
    <row r="59" spans="2:8" x14ac:dyDescent="0.25">
      <c r="B59" s="22" t="s">
        <v>115</v>
      </c>
      <c r="C59" s="13"/>
      <c r="F59" s="21">
        <v>26</v>
      </c>
      <c r="G59" s="39">
        <v>42</v>
      </c>
      <c r="H59" s="43">
        <v>1</v>
      </c>
    </row>
    <row r="60" spans="2:8" x14ac:dyDescent="0.25">
      <c r="F60" s="21">
        <v>28</v>
      </c>
      <c r="G60" s="41">
        <v>20</v>
      </c>
      <c r="H60" s="43">
        <v>2</v>
      </c>
    </row>
    <row r="61" spans="2:8" x14ac:dyDescent="0.25">
      <c r="B61" s="21" t="s">
        <v>116</v>
      </c>
      <c r="C61" s="57">
        <f>KURT(G40:G68)</f>
        <v>1.5844684593294294</v>
      </c>
      <c r="F61" s="21">
        <v>28</v>
      </c>
      <c r="G61" s="39">
        <v>28</v>
      </c>
      <c r="H61" s="43">
        <v>2</v>
      </c>
    </row>
    <row r="62" spans="2:8" x14ac:dyDescent="0.25">
      <c r="F62" s="21">
        <v>28</v>
      </c>
      <c r="G62" s="41">
        <v>28</v>
      </c>
      <c r="H62" s="43">
        <v>3</v>
      </c>
    </row>
    <row r="63" spans="2:8" x14ac:dyDescent="0.25">
      <c r="F63" s="21">
        <v>28</v>
      </c>
      <c r="G63" s="39">
        <v>28</v>
      </c>
      <c r="H63" s="43">
        <v>1</v>
      </c>
    </row>
    <row r="64" spans="2:8" x14ac:dyDescent="0.25">
      <c r="F64" s="21">
        <v>31</v>
      </c>
      <c r="G64" s="41">
        <v>35</v>
      </c>
      <c r="H64" s="43">
        <v>2</v>
      </c>
    </row>
    <row r="65" spans="2:8" x14ac:dyDescent="0.25">
      <c r="B65" s="36" t="s">
        <v>117</v>
      </c>
      <c r="C65" s="13"/>
      <c r="D65" s="13"/>
      <c r="F65" s="21">
        <v>32</v>
      </c>
      <c r="G65" s="39">
        <v>32</v>
      </c>
      <c r="H65" s="43">
        <v>1</v>
      </c>
    </row>
    <row r="66" spans="2:8" x14ac:dyDescent="0.25">
      <c r="E66" s="21" t="s">
        <v>118</v>
      </c>
      <c r="F66" s="21">
        <v>32</v>
      </c>
      <c r="G66" s="41">
        <v>22</v>
      </c>
      <c r="H66" s="43">
        <v>3</v>
      </c>
    </row>
    <row r="67" spans="2:8" x14ac:dyDescent="0.25">
      <c r="B67" s="21" t="s">
        <v>119</v>
      </c>
      <c r="C67">
        <f>_xlfn.VAR.S(H40:H68)</f>
        <v>0.55172413793103403</v>
      </c>
      <c r="E67" s="21" t="s">
        <v>120</v>
      </c>
      <c r="F67" s="21">
        <v>35</v>
      </c>
      <c r="G67" s="39">
        <v>22</v>
      </c>
      <c r="H67" s="43">
        <v>2</v>
      </c>
    </row>
    <row r="68" spans="2:8" x14ac:dyDescent="0.25">
      <c r="E68" s="21" t="s">
        <v>121</v>
      </c>
      <c r="F68" s="21">
        <v>42</v>
      </c>
      <c r="G68" s="41">
        <v>19</v>
      </c>
      <c r="H68" s="43">
        <v>2</v>
      </c>
    </row>
    <row r="69" spans="2:8" x14ac:dyDescent="0.25">
      <c r="E69" s="2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30DB-FFE5-404A-A1EA-9DED0F25390C}">
  <dimension ref="A1:I157"/>
  <sheetViews>
    <sheetView topLeftCell="A35" workbookViewId="0">
      <selection activeCell="A148" sqref="A148"/>
    </sheetView>
  </sheetViews>
  <sheetFormatPr baseColWidth="10" defaultRowHeight="13.2" x14ac:dyDescent="0.25"/>
  <sheetData>
    <row r="1" spans="1:6" ht="13.8" x14ac:dyDescent="0.25">
      <c r="A1" s="45" t="s">
        <v>124</v>
      </c>
      <c r="B1" s="46"/>
      <c r="C1" s="46"/>
      <c r="D1" s="46"/>
      <c r="E1" s="46"/>
      <c r="F1" s="46"/>
    </row>
    <row r="2" spans="1:6" ht="13.8" x14ac:dyDescent="0.25">
      <c r="A2" s="44" t="s">
        <v>125</v>
      </c>
      <c r="B2" s="44"/>
      <c r="C2" s="44"/>
      <c r="D2" s="44"/>
      <c r="E2" s="44"/>
      <c r="F2" s="44"/>
    </row>
    <row r="4" spans="1:6" ht="13.8" x14ac:dyDescent="0.25">
      <c r="A4" s="44" t="s">
        <v>126</v>
      </c>
      <c r="B4" s="44"/>
      <c r="C4" s="47" t="s">
        <v>127</v>
      </c>
      <c r="D4" s="44"/>
      <c r="E4" s="44"/>
      <c r="F4" s="44"/>
    </row>
    <row r="5" spans="1:6" ht="13.8" x14ac:dyDescent="0.25">
      <c r="A5" s="44"/>
      <c r="B5" s="44"/>
      <c r="C5" s="49">
        <v>0.13333333333333333</v>
      </c>
      <c r="D5" s="44"/>
      <c r="E5" s="44"/>
      <c r="F5" s="44"/>
    </row>
    <row r="7" spans="1:6" ht="13.8" x14ac:dyDescent="0.25">
      <c r="A7" s="46" t="s">
        <v>94</v>
      </c>
      <c r="B7" s="46"/>
      <c r="C7" s="46"/>
      <c r="D7" s="46"/>
      <c r="E7" s="46"/>
      <c r="F7" s="46"/>
    </row>
    <row r="8" spans="1:6" ht="13.8" x14ac:dyDescent="0.25">
      <c r="A8" s="44" t="s">
        <v>128</v>
      </c>
      <c r="B8" s="44"/>
      <c r="C8" s="44"/>
      <c r="D8" s="44"/>
      <c r="E8" s="44"/>
      <c r="F8" s="44"/>
    </row>
    <row r="9" spans="1:6" ht="13.8" x14ac:dyDescent="0.25">
      <c r="A9" s="44" t="s">
        <v>129</v>
      </c>
      <c r="B9" s="44"/>
      <c r="C9" s="44"/>
      <c r="D9" s="44"/>
      <c r="E9" s="44"/>
      <c r="F9" s="44"/>
    </row>
    <row r="11" spans="1:6" ht="13.8" x14ac:dyDescent="0.25">
      <c r="A11" s="48" t="s">
        <v>130</v>
      </c>
      <c r="B11" s="48"/>
      <c r="C11" s="48"/>
      <c r="D11" s="48"/>
      <c r="E11" s="48"/>
      <c r="F11" s="48"/>
    </row>
    <row r="12" spans="1:6" ht="13.8" x14ac:dyDescent="0.25">
      <c r="A12" s="44" t="s">
        <v>131</v>
      </c>
      <c r="B12" s="44"/>
      <c r="C12" s="44"/>
      <c r="D12" s="44"/>
      <c r="E12" s="44"/>
      <c r="F12" s="44"/>
    </row>
    <row r="14" spans="1:6" ht="13.8" x14ac:dyDescent="0.25">
      <c r="A14" s="44" t="s">
        <v>132</v>
      </c>
      <c r="B14" s="44"/>
      <c r="C14" s="47" t="s">
        <v>133</v>
      </c>
      <c r="D14" s="44"/>
      <c r="E14" s="44"/>
      <c r="F14" s="44"/>
    </row>
    <row r="15" spans="1:6" ht="13.8" x14ac:dyDescent="0.25">
      <c r="A15" s="44"/>
      <c r="B15" s="44"/>
      <c r="C15" s="49">
        <v>6.6666666666666666E-2</v>
      </c>
      <c r="D15" s="44"/>
      <c r="E15" s="44"/>
      <c r="F15" s="44"/>
    </row>
    <row r="16" spans="1:6" ht="13.8" x14ac:dyDescent="0.25">
      <c r="A16" s="44" t="s">
        <v>134</v>
      </c>
      <c r="B16" s="44"/>
      <c r="C16" s="47" t="s">
        <v>135</v>
      </c>
      <c r="D16" s="44"/>
      <c r="E16" s="44"/>
      <c r="F16" s="44"/>
    </row>
    <row r="17" spans="1:6" ht="13.8" x14ac:dyDescent="0.25">
      <c r="A17" s="44"/>
      <c r="B17" s="44"/>
      <c r="C17" s="50">
        <v>0.4</v>
      </c>
      <c r="D17" s="44"/>
      <c r="E17" s="44"/>
      <c r="F17" s="44"/>
    </row>
    <row r="18" spans="1:6" ht="14.4" x14ac:dyDescent="0.3">
      <c r="A18" s="44" t="s">
        <v>136</v>
      </c>
      <c r="B18" s="44"/>
      <c r="C18" s="44" t="s">
        <v>137</v>
      </c>
      <c r="D18" s="44"/>
      <c r="E18" s="44"/>
      <c r="F18" s="44"/>
    </row>
    <row r="19" spans="1:6" ht="13.8" x14ac:dyDescent="0.25">
      <c r="A19" s="44"/>
      <c r="B19" s="44"/>
      <c r="C19" s="49">
        <v>2.6666666666666668E-2</v>
      </c>
      <c r="D19" s="44"/>
      <c r="E19" s="44"/>
      <c r="F19" s="44"/>
    </row>
    <row r="21" spans="1:6" ht="13.8" x14ac:dyDescent="0.25">
      <c r="A21" s="48" t="s">
        <v>94</v>
      </c>
      <c r="B21" s="48"/>
      <c r="C21" s="48"/>
      <c r="D21" s="48"/>
      <c r="E21" s="48"/>
      <c r="F21" s="48"/>
    </row>
    <row r="22" spans="1:6" ht="13.8" x14ac:dyDescent="0.25">
      <c r="A22" s="44" t="s">
        <v>138</v>
      </c>
      <c r="B22" s="44"/>
      <c r="C22" s="44"/>
      <c r="D22" s="44"/>
      <c r="E22" s="44"/>
      <c r="F22" s="44"/>
    </row>
    <row r="23" spans="1:6" ht="13.8" x14ac:dyDescent="0.25">
      <c r="A23" s="44" t="s">
        <v>139</v>
      </c>
      <c r="B23" s="44"/>
      <c r="C23" s="44"/>
      <c r="D23" s="44"/>
      <c r="E23" s="44"/>
      <c r="F23" s="44"/>
    </row>
    <row r="25" spans="1:6" ht="13.8" x14ac:dyDescent="0.25">
      <c r="A25" s="46" t="s">
        <v>140</v>
      </c>
      <c r="B25" s="46"/>
      <c r="C25" s="46"/>
      <c r="D25" s="46"/>
      <c r="E25" s="46"/>
      <c r="F25" s="46"/>
    </row>
    <row r="26" spans="1:6" ht="13.8" x14ac:dyDescent="0.25">
      <c r="A26" s="44" t="s">
        <v>141</v>
      </c>
      <c r="B26" s="44"/>
      <c r="C26" s="44"/>
      <c r="D26" s="44"/>
      <c r="E26" s="44"/>
      <c r="F26" s="44"/>
    </row>
    <row r="28" spans="1:6" ht="13.8" x14ac:dyDescent="0.25">
      <c r="A28" s="44" t="s">
        <v>142</v>
      </c>
      <c r="B28" s="44"/>
      <c r="C28" s="47" t="s">
        <v>143</v>
      </c>
      <c r="D28" s="44"/>
      <c r="E28" s="44"/>
      <c r="F28" s="44"/>
    </row>
    <row r="29" spans="1:6" ht="13.8" x14ac:dyDescent="0.25">
      <c r="A29" s="44"/>
      <c r="B29" s="44"/>
      <c r="C29" s="49">
        <v>0.26666666666666666</v>
      </c>
      <c r="D29" s="44"/>
      <c r="E29" s="44"/>
      <c r="F29" s="44"/>
    </row>
    <row r="30" spans="1:6" ht="13.8" x14ac:dyDescent="0.25">
      <c r="A30" s="44" t="s">
        <v>144</v>
      </c>
      <c r="B30" s="44"/>
      <c r="C30" s="44" t="s">
        <v>145</v>
      </c>
      <c r="D30" s="44"/>
      <c r="E30" s="44"/>
      <c r="F30" s="44"/>
    </row>
    <row r="31" spans="1:6" ht="13.8" x14ac:dyDescent="0.25">
      <c r="A31" s="44"/>
      <c r="B31" s="44"/>
      <c r="C31" s="49">
        <v>0.53333333333333333</v>
      </c>
      <c r="D31" s="44"/>
      <c r="E31" s="44"/>
      <c r="F31" s="44"/>
    </row>
    <row r="32" spans="1:6" ht="14.4" x14ac:dyDescent="0.3">
      <c r="A32" s="44" t="s">
        <v>146</v>
      </c>
      <c r="B32" s="44"/>
      <c r="C32" s="44" t="s">
        <v>147</v>
      </c>
      <c r="D32" s="44"/>
      <c r="E32" s="44"/>
      <c r="F32" s="44"/>
    </row>
    <row r="33" spans="1:6" ht="13.8" x14ac:dyDescent="0.25">
      <c r="A33" s="44"/>
      <c r="B33" s="44"/>
      <c r="C33" s="49">
        <v>0.14222222222222222</v>
      </c>
      <c r="D33" s="44"/>
      <c r="E33" s="44"/>
      <c r="F33" s="44"/>
    </row>
    <row r="34" spans="1:6" ht="13.8" x14ac:dyDescent="0.25">
      <c r="A34" s="44" t="s">
        <v>148</v>
      </c>
      <c r="B34" s="44"/>
      <c r="C34" s="44" t="s">
        <v>149</v>
      </c>
      <c r="D34" s="44"/>
      <c r="E34" s="44"/>
      <c r="F34" s="44"/>
    </row>
    <row r="35" spans="1:6" ht="13.8" x14ac:dyDescent="0.25">
      <c r="A35" s="44"/>
      <c r="B35" s="44"/>
      <c r="C35" s="49">
        <v>0.26666666666666666</v>
      </c>
      <c r="D35" s="44"/>
      <c r="E35" s="44"/>
      <c r="F35" s="44"/>
    </row>
    <row r="37" spans="1:6" ht="13.8" x14ac:dyDescent="0.25">
      <c r="A37" s="46" t="s">
        <v>94</v>
      </c>
      <c r="B37" s="46"/>
      <c r="C37" s="46"/>
      <c r="D37" s="46"/>
      <c r="E37" s="46"/>
      <c r="F37" s="46"/>
    </row>
    <row r="38" spans="1:6" ht="13.8" x14ac:dyDescent="0.25">
      <c r="A38" s="44" t="s">
        <v>150</v>
      </c>
      <c r="B38" s="44"/>
      <c r="C38" s="44"/>
      <c r="D38" s="44"/>
      <c r="E38" s="44"/>
      <c r="F38" s="44"/>
    </row>
    <row r="39" spans="1:6" ht="13.8" x14ac:dyDescent="0.25">
      <c r="A39" s="44" t="s">
        <v>151</v>
      </c>
      <c r="B39" s="44"/>
      <c r="C39" s="44"/>
      <c r="D39" s="44"/>
      <c r="E39" s="44"/>
      <c r="F39" s="44"/>
    </row>
    <row r="40" spans="1:6" ht="13.8" x14ac:dyDescent="0.25">
      <c r="A40" s="44" t="s">
        <v>152</v>
      </c>
      <c r="B40" s="44"/>
      <c r="C40" s="44"/>
      <c r="D40" s="44"/>
      <c r="E40" s="44"/>
      <c r="F40" s="44"/>
    </row>
    <row r="42" spans="1:6" ht="13.8" x14ac:dyDescent="0.25">
      <c r="A42" s="48" t="s">
        <v>153</v>
      </c>
      <c r="B42" s="48"/>
      <c r="C42" s="48"/>
      <c r="D42" s="48"/>
      <c r="E42" s="48"/>
      <c r="F42" s="48"/>
    </row>
    <row r="43" spans="1:6" ht="13.8" x14ac:dyDescent="0.25">
      <c r="A43" s="44" t="s">
        <v>154</v>
      </c>
      <c r="B43" s="44"/>
      <c r="C43" s="44"/>
      <c r="D43" s="44"/>
      <c r="E43" s="44"/>
      <c r="F43" s="44"/>
    </row>
    <row r="45" spans="1:6" ht="13.8" x14ac:dyDescent="0.25">
      <c r="A45" s="44" t="s">
        <v>155</v>
      </c>
      <c r="B45" s="44"/>
      <c r="C45" s="44" t="s">
        <v>156</v>
      </c>
      <c r="D45" s="44"/>
      <c r="E45" s="44"/>
      <c r="F45" s="44"/>
    </row>
    <row r="46" spans="1:6" ht="13.8" x14ac:dyDescent="0.25">
      <c r="A46" s="44"/>
      <c r="B46" s="44"/>
      <c r="C46" s="49">
        <v>0.43333333333333335</v>
      </c>
      <c r="D46" s="44"/>
      <c r="E46" s="44"/>
      <c r="F46" s="44"/>
    </row>
    <row r="47" spans="1:6" ht="13.8" x14ac:dyDescent="0.25">
      <c r="A47" s="44" t="s">
        <v>157</v>
      </c>
      <c r="B47" s="44"/>
      <c r="C47" s="44" t="s">
        <v>156</v>
      </c>
      <c r="D47" s="44"/>
      <c r="E47" s="44"/>
      <c r="F47" s="44"/>
    </row>
    <row r="48" spans="1:6" ht="13.8" x14ac:dyDescent="0.25">
      <c r="A48" s="44"/>
      <c r="B48" s="44"/>
      <c r="C48" s="49">
        <v>0.16666666666666666</v>
      </c>
      <c r="D48" s="44"/>
      <c r="E48" s="44"/>
      <c r="F48" s="44"/>
    </row>
    <row r="49" spans="1:6" ht="13.8" x14ac:dyDescent="0.25">
      <c r="A49" s="44" t="s">
        <v>158</v>
      </c>
      <c r="B49" s="44"/>
      <c r="C49" s="44" t="s">
        <v>159</v>
      </c>
      <c r="D49" s="44"/>
      <c r="E49" s="44"/>
      <c r="F49" s="44"/>
    </row>
    <row r="50" spans="1:6" ht="13.8" x14ac:dyDescent="0.25">
      <c r="A50" s="44"/>
      <c r="B50" s="44"/>
      <c r="C50" s="49">
        <v>7.2222222222222215E-2</v>
      </c>
      <c r="D50" s="44"/>
      <c r="E50" s="44"/>
      <c r="F50" s="44"/>
    </row>
    <row r="51" spans="1:6" ht="13.8" x14ac:dyDescent="0.25">
      <c r="A51" s="44" t="s">
        <v>160</v>
      </c>
      <c r="B51" s="44"/>
      <c r="C51" s="44" t="s">
        <v>161</v>
      </c>
      <c r="D51" s="44"/>
      <c r="E51" s="44"/>
      <c r="F51" s="44"/>
    </row>
    <row r="52" spans="1:6" ht="13.8" x14ac:dyDescent="0.25">
      <c r="A52" s="44"/>
      <c r="B52" s="44"/>
      <c r="C52" s="49">
        <v>0.52777777777777779</v>
      </c>
      <c r="D52" s="44"/>
      <c r="E52" s="44"/>
      <c r="F52" s="44"/>
    </row>
    <row r="54" spans="1:6" ht="13.8" x14ac:dyDescent="0.25">
      <c r="A54" s="48" t="s">
        <v>94</v>
      </c>
      <c r="B54" s="48"/>
      <c r="C54" s="48"/>
      <c r="D54" s="48"/>
      <c r="E54" s="48"/>
      <c r="F54" s="48"/>
    </row>
    <row r="55" spans="1:6" ht="13.8" x14ac:dyDescent="0.25">
      <c r="A55" s="44" t="s">
        <v>162</v>
      </c>
      <c r="B55" s="44"/>
      <c r="C55" s="44"/>
      <c r="D55" s="44"/>
      <c r="E55" s="44"/>
      <c r="F55" s="44"/>
    </row>
    <row r="56" spans="1:6" ht="13.8" x14ac:dyDescent="0.25">
      <c r="A56" s="44" t="s">
        <v>163</v>
      </c>
      <c r="B56" s="44"/>
      <c r="C56" s="44"/>
      <c r="D56" s="44"/>
      <c r="E56" s="44"/>
      <c r="F56" s="44"/>
    </row>
    <row r="58" spans="1:6" ht="13.8" x14ac:dyDescent="0.25">
      <c r="A58" s="46" t="s">
        <v>164</v>
      </c>
      <c r="B58" s="46"/>
      <c r="C58" s="46"/>
      <c r="D58" s="46"/>
      <c r="E58" s="46"/>
      <c r="F58" s="46"/>
    </row>
    <row r="59" spans="1:6" ht="13.8" x14ac:dyDescent="0.25">
      <c r="A59" s="44" t="s">
        <v>165</v>
      </c>
      <c r="B59" s="44"/>
      <c r="C59" s="44"/>
      <c r="D59" s="44"/>
      <c r="E59" s="44"/>
      <c r="F59" s="44"/>
    </row>
    <row r="61" spans="1:6" ht="13.8" x14ac:dyDescent="0.25">
      <c r="A61" s="44" t="s">
        <v>166</v>
      </c>
      <c r="B61" s="44"/>
      <c r="C61" s="44" t="s">
        <v>167</v>
      </c>
      <c r="D61" s="44"/>
      <c r="E61" s="44"/>
      <c r="F61" s="44"/>
    </row>
    <row r="62" spans="1:6" ht="13.8" x14ac:dyDescent="0.25">
      <c r="A62" s="44"/>
      <c r="B62" s="44"/>
      <c r="C62" s="49">
        <v>0.23333333333333334</v>
      </c>
      <c r="D62" s="44"/>
      <c r="E62" s="44"/>
      <c r="F62" s="44"/>
    </row>
    <row r="63" spans="1:6" ht="13.8" x14ac:dyDescent="0.25">
      <c r="A63" s="44" t="s">
        <v>168</v>
      </c>
      <c r="B63" s="44"/>
      <c r="C63" s="44" t="s">
        <v>169</v>
      </c>
      <c r="D63" s="44"/>
      <c r="E63" s="44"/>
      <c r="F63" s="44"/>
    </row>
    <row r="64" spans="1:6" ht="13.8" x14ac:dyDescent="0.25">
      <c r="A64" s="44"/>
      <c r="B64" s="44"/>
      <c r="C64" s="49">
        <v>0.26666666666666666</v>
      </c>
      <c r="D64" s="44"/>
      <c r="E64" s="44"/>
      <c r="F64" s="44"/>
    </row>
    <row r="65" spans="1:6" ht="13.8" x14ac:dyDescent="0.25">
      <c r="A65" s="44" t="s">
        <v>170</v>
      </c>
      <c r="B65" s="44"/>
      <c r="C65" s="44" t="s">
        <v>171</v>
      </c>
      <c r="D65" s="44"/>
      <c r="E65" s="44"/>
      <c r="F65" s="44"/>
    </row>
    <row r="66" spans="1:6" ht="13.8" x14ac:dyDescent="0.25">
      <c r="A66" s="44"/>
      <c r="B66" s="44"/>
      <c r="C66" s="49">
        <v>6.222222222222222E-2</v>
      </c>
      <c r="D66" s="44"/>
      <c r="E66" s="44"/>
      <c r="F66" s="44"/>
    </row>
    <row r="67" spans="1:6" ht="13.8" x14ac:dyDescent="0.25">
      <c r="A67" s="44" t="s">
        <v>172</v>
      </c>
      <c r="B67" s="44"/>
      <c r="C67" s="44" t="s">
        <v>173</v>
      </c>
      <c r="D67" s="44"/>
      <c r="E67" s="44"/>
      <c r="F67" s="44"/>
    </row>
    <row r="68" spans="1:6" ht="13.8" x14ac:dyDescent="0.25">
      <c r="A68" s="44"/>
      <c r="B68" s="44"/>
      <c r="C68" s="49">
        <v>0.76666666666666661</v>
      </c>
      <c r="D68" s="44"/>
      <c r="E68" s="44"/>
      <c r="F68" s="44"/>
    </row>
    <row r="69" spans="1:6" ht="13.8" x14ac:dyDescent="0.25">
      <c r="A69" s="44" t="s">
        <v>174</v>
      </c>
      <c r="B69" s="44"/>
      <c r="C69" s="44" t="s">
        <v>175</v>
      </c>
      <c r="D69" s="44"/>
      <c r="E69" s="44"/>
      <c r="F69" s="44"/>
    </row>
    <row r="70" spans="1:6" ht="13.8" x14ac:dyDescent="0.25">
      <c r="A70" s="44"/>
      <c r="B70" s="44"/>
      <c r="C70" s="49">
        <v>0.20444444444444443</v>
      </c>
      <c r="D70" s="44"/>
      <c r="E70" s="44"/>
      <c r="F70" s="44"/>
    </row>
    <row r="71" spans="1:6" ht="13.8" x14ac:dyDescent="0.25">
      <c r="A71" s="44" t="s">
        <v>176</v>
      </c>
      <c r="B71" s="44"/>
      <c r="C71" s="44" t="s">
        <v>177</v>
      </c>
      <c r="D71" s="44"/>
      <c r="E71" s="44"/>
      <c r="F71" s="44"/>
    </row>
    <row r="72" spans="1:6" ht="13.8" x14ac:dyDescent="0.25">
      <c r="A72" s="44"/>
      <c r="B72" s="44"/>
      <c r="C72" s="49">
        <v>0.26666666666666666</v>
      </c>
      <c r="D72" s="44"/>
      <c r="E72" s="44"/>
      <c r="F72" s="44"/>
    </row>
    <row r="73" spans="1:6" ht="13.8" x14ac:dyDescent="0.25">
      <c r="A73" s="44" t="s">
        <v>178</v>
      </c>
      <c r="B73" s="44"/>
      <c r="C73" s="44" t="s">
        <v>179</v>
      </c>
      <c r="D73" s="44"/>
      <c r="E73" s="44"/>
      <c r="F73" s="44"/>
    </row>
    <row r="74" spans="1:6" ht="13.8" x14ac:dyDescent="0.25">
      <c r="A74" s="44"/>
      <c r="B74" s="44"/>
      <c r="C74" s="49">
        <v>0.26666666666666666</v>
      </c>
      <c r="D74" s="44"/>
      <c r="E74" s="44"/>
      <c r="F74" s="44"/>
    </row>
    <row r="75" spans="1:6" ht="13.8" x14ac:dyDescent="0.25">
      <c r="A75" s="44" t="s">
        <v>180</v>
      </c>
      <c r="B75" s="44"/>
      <c r="C75" s="44" t="s">
        <v>181</v>
      </c>
      <c r="D75" s="44"/>
      <c r="E75" s="44"/>
      <c r="F75" s="44"/>
    </row>
    <row r="76" spans="1:6" ht="13.8" x14ac:dyDescent="0.25">
      <c r="A76" s="44"/>
      <c r="B76" s="44"/>
      <c r="C76" s="49">
        <v>0.23333333333333334</v>
      </c>
      <c r="D76" s="44"/>
      <c r="E76" s="44"/>
      <c r="F76" s="44"/>
    </row>
    <row r="78" spans="1:6" ht="13.8" x14ac:dyDescent="0.25">
      <c r="A78" s="46" t="s">
        <v>94</v>
      </c>
      <c r="B78" s="46"/>
      <c r="C78" s="46"/>
      <c r="D78" s="46"/>
      <c r="E78" s="46"/>
      <c r="F78" s="46"/>
    </row>
    <row r="79" spans="1:6" ht="13.8" x14ac:dyDescent="0.25">
      <c r="A79" s="44" t="s">
        <v>182</v>
      </c>
      <c r="B79" s="44"/>
      <c r="C79" s="44"/>
      <c r="D79" s="44"/>
      <c r="E79" s="44"/>
      <c r="F79" s="44"/>
    </row>
    <row r="80" spans="1:6" ht="13.8" x14ac:dyDescent="0.25">
      <c r="A80" s="44" t="s">
        <v>183</v>
      </c>
      <c r="B80" s="44"/>
      <c r="C80" s="44"/>
      <c r="D80" s="44"/>
      <c r="E80" s="44"/>
      <c r="F80" s="44"/>
    </row>
    <row r="81" spans="1:9" ht="13.8" x14ac:dyDescent="0.25">
      <c r="A81" s="44" t="s">
        <v>184</v>
      </c>
    </row>
    <row r="85" spans="1:9" x14ac:dyDescent="0.25">
      <c r="A85" t="s">
        <v>205</v>
      </c>
    </row>
    <row r="86" spans="1:9" ht="13.8" x14ac:dyDescent="0.25">
      <c r="A86" s="54" t="s">
        <v>124</v>
      </c>
      <c r="B86" s="54"/>
      <c r="C86" s="54"/>
      <c r="D86" s="54"/>
      <c r="E86" s="54"/>
      <c r="F86" s="54"/>
      <c r="G86" s="54"/>
      <c r="H86" s="54"/>
      <c r="I86" s="54"/>
    </row>
    <row r="87" spans="1:9" ht="13.8" x14ac:dyDescent="0.25">
      <c r="A87" s="51" t="s">
        <v>206</v>
      </c>
      <c r="B87" s="51"/>
      <c r="C87" s="51"/>
      <c r="D87" s="51"/>
      <c r="E87" s="51"/>
      <c r="F87" s="51"/>
      <c r="G87" s="51"/>
      <c r="H87" s="51"/>
      <c r="I87" s="51"/>
    </row>
    <row r="89" spans="1:9" ht="13.8" x14ac:dyDescent="0.25">
      <c r="A89" s="51" t="s">
        <v>207</v>
      </c>
      <c r="B89" s="51"/>
      <c r="C89" s="51"/>
      <c r="D89" s="51"/>
      <c r="E89" s="51"/>
      <c r="F89" s="51"/>
      <c r="G89" s="51"/>
      <c r="H89" s="51"/>
      <c r="I89" s="51"/>
    </row>
    <row r="90" spans="1:9" ht="13.8" x14ac:dyDescent="0.25">
      <c r="A90" s="51" t="s">
        <v>208</v>
      </c>
      <c r="B90" s="51"/>
      <c r="C90" s="51"/>
      <c r="D90" s="51"/>
      <c r="E90" s="51"/>
      <c r="F90" s="51"/>
      <c r="G90" s="51"/>
      <c r="H90" s="51"/>
      <c r="I90" s="51"/>
    </row>
    <row r="92" spans="1:9" ht="13.8" x14ac:dyDescent="0.25">
      <c r="A92" s="51" t="s">
        <v>209</v>
      </c>
      <c r="B92" s="51"/>
      <c r="C92" s="51"/>
      <c r="D92" s="51"/>
      <c r="E92" s="51"/>
      <c r="F92" s="51"/>
      <c r="G92" s="51"/>
      <c r="H92" s="51"/>
      <c r="I92" s="51"/>
    </row>
    <row r="93" spans="1:9" ht="13.8" x14ac:dyDescent="0.25">
      <c r="A93" s="51" t="s">
        <v>210</v>
      </c>
      <c r="B93" s="51"/>
      <c r="C93" s="51"/>
      <c r="D93" s="51"/>
      <c r="E93" s="51"/>
      <c r="F93" s="51"/>
      <c r="G93" s="51"/>
      <c r="H93" s="51"/>
      <c r="I93" s="51"/>
    </row>
    <row r="95" spans="1:9" ht="13.8" x14ac:dyDescent="0.25">
      <c r="A95" s="51" t="s">
        <v>211</v>
      </c>
      <c r="B95" s="51"/>
      <c r="C95" s="51"/>
      <c r="D95" s="52">
        <v>3.3333333333333333E-2</v>
      </c>
      <c r="E95" s="51"/>
      <c r="F95" s="51"/>
      <c r="G95" s="51"/>
      <c r="H95" s="51"/>
      <c r="I95" s="51"/>
    </row>
    <row r="96" spans="1:9" ht="13.8" x14ac:dyDescent="0.25">
      <c r="A96" s="51" t="s">
        <v>168</v>
      </c>
      <c r="B96" s="51"/>
      <c r="C96" s="51"/>
      <c r="D96" s="52">
        <v>0.26666666666666666</v>
      </c>
      <c r="E96" s="51"/>
      <c r="F96" s="51"/>
      <c r="G96" s="51"/>
      <c r="H96" s="51"/>
      <c r="I96" s="51"/>
    </row>
    <row r="97" spans="1:9" ht="14.4" x14ac:dyDescent="0.3">
      <c r="A97" s="51" t="s">
        <v>212</v>
      </c>
      <c r="B97" s="51"/>
      <c r="C97" s="51"/>
      <c r="D97" s="52">
        <v>8.8888888888888889E-3</v>
      </c>
      <c r="E97" s="51"/>
      <c r="F97" s="51"/>
      <c r="G97" s="51"/>
      <c r="H97" s="51"/>
      <c r="I97" s="51"/>
    </row>
    <row r="98" spans="1:9" ht="13.8" x14ac:dyDescent="0.25">
      <c r="A98" s="51" t="s">
        <v>213</v>
      </c>
      <c r="B98" s="51"/>
      <c r="C98" s="51"/>
      <c r="D98" s="52">
        <v>0.2911111111111111</v>
      </c>
      <c r="E98" s="51"/>
      <c r="F98" s="51"/>
      <c r="G98" s="51"/>
      <c r="H98" s="51"/>
      <c r="I98" s="51"/>
    </row>
    <row r="101" spans="1:9" ht="13.8" x14ac:dyDescent="0.25">
      <c r="A101" s="53">
        <v>0</v>
      </c>
      <c r="B101" s="53">
        <v>3.4494548241361291E-5</v>
      </c>
      <c r="C101" s="51"/>
      <c r="D101" s="51"/>
      <c r="E101" s="51"/>
      <c r="F101" s="51"/>
      <c r="G101" s="51"/>
      <c r="H101" s="51"/>
      <c r="I101" s="51"/>
    </row>
    <row r="102" spans="1:9" ht="13.8" x14ac:dyDescent="0.25">
      <c r="A102" s="53">
        <v>1</v>
      </c>
      <c r="B102" s="53">
        <v>4.2267967563358112E-4</v>
      </c>
    </row>
    <row r="103" spans="1:9" ht="13.8" x14ac:dyDescent="0.25">
      <c r="A103" s="53">
        <v>2</v>
      </c>
      <c r="B103" s="53">
        <v>2.5033352620270574E-3</v>
      </c>
    </row>
    <row r="104" spans="1:9" ht="13.8" x14ac:dyDescent="0.25">
      <c r="A104" s="53">
        <v>3</v>
      </c>
      <c r="B104" s="53">
        <v>9.5432311397463387E-3</v>
      </c>
    </row>
    <row r="105" spans="1:9" ht="13.8" x14ac:dyDescent="0.25">
      <c r="A105" s="53">
        <v>4</v>
      </c>
      <c r="B105" s="53">
        <v>2.631109148739923E-2</v>
      </c>
    </row>
    <row r="106" spans="1:9" ht="13.8" x14ac:dyDescent="0.25">
      <c r="A106" s="53">
        <v>5</v>
      </c>
      <c r="B106" s="53">
        <v>5.5883276004222625E-2</v>
      </c>
    </row>
    <row r="107" spans="1:9" ht="13.8" x14ac:dyDescent="0.25">
      <c r="A107" s="53">
        <v>6</v>
      </c>
      <c r="B107" s="53">
        <v>9.5106514326435229E-2</v>
      </c>
    </row>
    <row r="108" spans="1:9" ht="13.8" x14ac:dyDescent="0.25">
      <c r="A108" s="53">
        <v>7</v>
      </c>
      <c r="B108" s="53">
        <v>0.13318739229617493</v>
      </c>
    </row>
    <row r="109" spans="1:9" ht="13.8" x14ac:dyDescent="0.25">
      <c r="A109" s="53">
        <v>8</v>
      </c>
      <c r="B109" s="53">
        <v>0.15640139200976874</v>
      </c>
    </row>
    <row r="110" spans="1:9" ht="13.8" x14ac:dyDescent="0.25">
      <c r="A110" s="53">
        <v>9</v>
      </c>
      <c r="B110" s="53">
        <v>0.15615663239785987</v>
      </c>
    </row>
    <row r="111" spans="1:9" ht="13.8" x14ac:dyDescent="0.25">
      <c r="A111" s="53">
        <v>10</v>
      </c>
      <c r="B111" s="53">
        <v>0.13394280159196714</v>
      </c>
    </row>
    <row r="112" spans="1:9" ht="13.8" x14ac:dyDescent="0.25">
      <c r="A112" s="53">
        <v>11</v>
      </c>
      <c r="B112" s="53">
        <v>9.9470966611191994E-2</v>
      </c>
    </row>
    <row r="113" spans="1:9" ht="13.8" x14ac:dyDescent="0.25">
      <c r="A113" s="53">
        <v>12</v>
      </c>
      <c r="B113" s="53">
        <v>6.4329228407003253E-2</v>
      </c>
    </row>
    <row r="114" spans="1:9" ht="13.8" x14ac:dyDescent="0.25">
      <c r="A114" s="53">
        <v>13</v>
      </c>
      <c r="B114" s="53">
        <v>3.6381210431696342E-2</v>
      </c>
    </row>
    <row r="115" spans="1:9" ht="13.8" x14ac:dyDescent="0.25">
      <c r="A115" s="53">
        <v>14</v>
      </c>
      <c r="B115" s="53">
        <v>1.8044201954553626E-2</v>
      </c>
    </row>
    <row r="116" spans="1:9" ht="13.8" x14ac:dyDescent="0.25">
      <c r="A116" s="53">
        <v>15</v>
      </c>
      <c r="B116" s="53">
        <v>7.8615114618900278E-3</v>
      </c>
    </row>
    <row r="117" spans="1:9" ht="13.8" x14ac:dyDescent="0.25">
      <c r="A117" s="53">
        <v>16</v>
      </c>
      <c r="B117" s="53">
        <v>3.0103498995793687E-3</v>
      </c>
    </row>
    <row r="118" spans="1:9" ht="13.8" x14ac:dyDescent="0.25">
      <c r="A118" s="53">
        <v>17</v>
      </c>
      <c r="B118" s="53">
        <v>1.0125949123688698E-3</v>
      </c>
      <c r="C118" s="51"/>
      <c r="D118" s="51"/>
      <c r="E118" s="51"/>
      <c r="F118" s="51"/>
      <c r="G118" s="51"/>
      <c r="H118" s="51"/>
      <c r="I118" s="51"/>
    </row>
    <row r="119" spans="1:9" ht="13.8" x14ac:dyDescent="0.25">
      <c r="A119" s="53">
        <v>18</v>
      </c>
      <c r="B119" s="53">
        <v>2.9870757587094191E-4</v>
      </c>
      <c r="C119" s="51"/>
      <c r="D119" s="51"/>
      <c r="E119" s="51"/>
      <c r="F119" s="51"/>
      <c r="G119" s="51"/>
      <c r="H119" s="51"/>
      <c r="I119" s="51"/>
    </row>
    <row r="120" spans="1:9" ht="13.8" x14ac:dyDescent="0.25">
      <c r="A120" s="53">
        <v>19</v>
      </c>
      <c r="B120" s="53">
        <v>7.7057254561221336E-5</v>
      </c>
      <c r="C120" s="51"/>
      <c r="D120" s="51"/>
      <c r="E120" s="51"/>
      <c r="F120" s="51"/>
      <c r="G120" s="51"/>
      <c r="H120" s="51"/>
      <c r="I120" s="51"/>
    </row>
    <row r="121" spans="1:9" ht="13.8" x14ac:dyDescent="0.25">
      <c r="A121" s="53">
        <v>20</v>
      </c>
      <c r="B121" s="53">
        <v>1.7310749440161678E-5</v>
      </c>
      <c r="C121" s="51"/>
      <c r="D121" s="51"/>
      <c r="E121" s="51"/>
      <c r="F121" s="51"/>
      <c r="G121" s="51"/>
      <c r="H121" s="51"/>
      <c r="I121" s="51"/>
    </row>
    <row r="122" spans="1:9" ht="13.8" x14ac:dyDescent="0.25">
      <c r="A122" s="53">
        <v>21</v>
      </c>
      <c r="B122" s="53">
        <v>3.3669465711917415E-6</v>
      </c>
      <c r="C122" s="51"/>
      <c r="D122" s="51"/>
      <c r="E122" s="51"/>
      <c r="F122" s="51"/>
      <c r="G122" s="51"/>
      <c r="H122" s="51"/>
      <c r="I122" s="51"/>
    </row>
    <row r="123" spans="1:9" ht="13.8" x14ac:dyDescent="0.25">
      <c r="A123" s="53">
        <v>22</v>
      </c>
      <c r="B123" s="53">
        <v>5.6259478558325731E-7</v>
      </c>
      <c r="C123" s="51"/>
      <c r="D123" s="51"/>
      <c r="E123" s="51"/>
      <c r="F123" s="51"/>
      <c r="G123" s="51"/>
      <c r="H123" s="51"/>
      <c r="I123" s="51"/>
    </row>
    <row r="124" spans="1:9" ht="13.8" x14ac:dyDescent="0.25">
      <c r="A124" s="53">
        <v>23</v>
      </c>
      <c r="B124" s="53">
        <v>7.9927734387823432E-8</v>
      </c>
      <c r="C124" s="51"/>
      <c r="D124" s="51"/>
      <c r="E124" s="51"/>
      <c r="F124" s="51"/>
      <c r="G124" s="51"/>
      <c r="H124" s="51"/>
      <c r="I124" s="51"/>
    </row>
    <row r="125" spans="1:9" ht="13.8" x14ac:dyDescent="0.25">
      <c r="A125" s="53">
        <v>24</v>
      </c>
      <c r="B125" s="53">
        <v>9.5219073243709207E-9</v>
      </c>
      <c r="C125" s="51"/>
      <c r="D125" s="51"/>
      <c r="E125" s="51"/>
      <c r="F125" s="51"/>
      <c r="G125" s="51"/>
      <c r="H125" s="51"/>
      <c r="I125" s="51"/>
    </row>
    <row r="126" spans="1:9" ht="13.8" x14ac:dyDescent="0.25">
      <c r="A126" s="53">
        <v>25</v>
      </c>
      <c r="B126" s="53">
        <v>9.3341514052988687E-10</v>
      </c>
      <c r="C126" s="51"/>
      <c r="D126" s="51"/>
      <c r="E126" s="51"/>
      <c r="F126" s="51"/>
      <c r="G126" s="51"/>
      <c r="H126" s="51"/>
      <c r="I126" s="51"/>
    </row>
    <row r="127" spans="1:9" ht="13.8" x14ac:dyDescent="0.25">
      <c r="A127" s="53">
        <v>26</v>
      </c>
      <c r="B127" s="53">
        <v>7.3318090670007437E-11</v>
      </c>
      <c r="C127" s="51"/>
      <c r="D127" s="51"/>
      <c r="E127" s="51"/>
      <c r="F127" s="51"/>
      <c r="G127" s="51"/>
      <c r="H127" s="51"/>
      <c r="I127" s="51"/>
    </row>
    <row r="128" spans="1:9" ht="13.8" x14ac:dyDescent="0.25">
      <c r="A128" s="53">
        <v>27</v>
      </c>
      <c r="B128" s="53">
        <v>4.4365667802404147E-12</v>
      </c>
      <c r="C128" s="51"/>
      <c r="D128" s="51"/>
      <c r="E128" s="51"/>
      <c r="F128" s="51"/>
      <c r="G128" s="51"/>
      <c r="H128" s="51"/>
      <c r="I128" s="51"/>
    </row>
    <row r="129" spans="1:9" ht="13.8" x14ac:dyDescent="0.25">
      <c r="A129" s="53">
        <v>28</v>
      </c>
      <c r="B129" s="53">
        <v>1.9415558847128475E-13</v>
      </c>
      <c r="C129" s="51"/>
      <c r="D129" s="51"/>
      <c r="E129" s="51"/>
      <c r="F129" s="51"/>
      <c r="G129" s="51"/>
      <c r="H129" s="51"/>
      <c r="I129" s="51"/>
    </row>
    <row r="130" spans="1:9" ht="13.8" x14ac:dyDescent="0.25">
      <c r="A130" s="53">
        <v>29</v>
      </c>
      <c r="B130" s="53">
        <v>5.4691715062333685E-15</v>
      </c>
      <c r="C130" s="51"/>
      <c r="D130" s="51"/>
      <c r="E130" s="51"/>
      <c r="F130" s="51"/>
      <c r="G130" s="51"/>
      <c r="H130" s="51"/>
      <c r="I130" s="51"/>
    </row>
    <row r="131" spans="1:9" ht="13.8" x14ac:dyDescent="0.25">
      <c r="A131" s="53">
        <v>30</v>
      </c>
      <c r="B131" s="53">
        <v>7.4462898441675134E-17</v>
      </c>
      <c r="C131" s="51"/>
      <c r="D131" s="51"/>
      <c r="E131" s="51"/>
      <c r="F131" s="51"/>
      <c r="G131" s="51"/>
      <c r="H131" s="51"/>
      <c r="I131" s="51"/>
    </row>
    <row r="133" spans="1:9" ht="13.8" x14ac:dyDescent="0.25">
      <c r="A133" s="56" t="s">
        <v>130</v>
      </c>
      <c r="B133" s="56"/>
      <c r="C133" s="56"/>
      <c r="D133" s="56"/>
      <c r="E133" s="56"/>
      <c r="F133" s="56"/>
      <c r="G133" s="56"/>
      <c r="H133" s="56"/>
      <c r="I133" s="56"/>
    </row>
    <row r="134" spans="1:9" ht="13.8" x14ac:dyDescent="0.25">
      <c r="A134" s="51" t="s">
        <v>214</v>
      </c>
      <c r="B134" s="51"/>
      <c r="C134" s="51"/>
      <c r="D134" s="51"/>
      <c r="E134" s="51"/>
      <c r="F134" s="51"/>
      <c r="G134" s="51"/>
      <c r="H134" s="51"/>
      <c r="I134" s="51"/>
    </row>
    <row r="136" spans="1:9" ht="13.8" x14ac:dyDescent="0.25">
      <c r="A136" s="51" t="s">
        <v>215</v>
      </c>
      <c r="B136" s="51"/>
      <c r="C136" s="51"/>
      <c r="D136" s="51"/>
      <c r="E136" s="51"/>
      <c r="F136" s="51"/>
      <c r="G136" s="51"/>
      <c r="H136" s="51"/>
      <c r="I136" s="51"/>
    </row>
    <row r="137" spans="1:9" ht="13.8" x14ac:dyDescent="0.25">
      <c r="A137" s="51" t="s">
        <v>216</v>
      </c>
      <c r="B137" s="53">
        <v>29</v>
      </c>
      <c r="C137" s="51" t="s">
        <v>217</v>
      </c>
      <c r="D137" s="51"/>
      <c r="E137" s="51"/>
      <c r="F137" s="51"/>
      <c r="G137" s="51"/>
      <c r="H137" s="51"/>
      <c r="I137" s="51"/>
    </row>
    <row r="138" spans="1:9" ht="13.8" x14ac:dyDescent="0.25">
      <c r="A138" s="51" t="s">
        <v>218</v>
      </c>
      <c r="B138" s="53">
        <v>30</v>
      </c>
      <c r="C138" s="51" t="s">
        <v>219</v>
      </c>
      <c r="D138" s="51"/>
      <c r="E138" s="51"/>
      <c r="F138" s="51"/>
      <c r="G138" s="51"/>
      <c r="H138" s="51"/>
      <c r="I138" s="51"/>
    </row>
    <row r="139" spans="1:9" ht="13.8" x14ac:dyDescent="0.25">
      <c r="A139" s="51" t="s">
        <v>220</v>
      </c>
      <c r="B139" s="55">
        <v>0.96666666666666667</v>
      </c>
      <c r="C139" s="51" t="s">
        <v>221</v>
      </c>
      <c r="D139" s="51"/>
      <c r="E139" s="51"/>
      <c r="F139" s="51"/>
      <c r="G139" s="51"/>
      <c r="H139" s="51"/>
      <c r="I139" s="51"/>
    </row>
    <row r="140" spans="1:9" ht="13.8" x14ac:dyDescent="0.25">
      <c r="A140" s="51"/>
      <c r="B140" s="53"/>
      <c r="C140" s="51"/>
      <c r="D140" s="51"/>
      <c r="E140" s="51"/>
      <c r="F140" s="51"/>
      <c r="G140" s="51"/>
      <c r="H140" s="51"/>
      <c r="I140" s="51"/>
    </row>
    <row r="141" spans="1:9" ht="14.4" x14ac:dyDescent="0.3">
      <c r="A141" s="51" t="s">
        <v>222</v>
      </c>
      <c r="B141" s="55">
        <v>0.63833848653838943</v>
      </c>
      <c r="C141" s="51"/>
      <c r="D141" s="51"/>
      <c r="E141" s="51"/>
      <c r="F141" s="51"/>
      <c r="G141" s="51"/>
      <c r="H141" s="51"/>
      <c r="I141" s="51"/>
    </row>
    <row r="143" spans="1:9" ht="13.8" x14ac:dyDescent="0.25">
      <c r="A143" s="51" t="s">
        <v>223</v>
      </c>
      <c r="B143" s="51"/>
      <c r="C143" s="51"/>
      <c r="D143" s="51"/>
      <c r="E143" s="51"/>
      <c r="F143" s="51"/>
      <c r="G143" s="51"/>
      <c r="H143" s="51"/>
      <c r="I143" s="51"/>
    </row>
    <row r="144" spans="1:9" ht="13.8" x14ac:dyDescent="0.25">
      <c r="A144" s="51" t="s">
        <v>224</v>
      </c>
      <c r="B144" s="51"/>
      <c r="C144" s="51"/>
      <c r="D144" s="51"/>
      <c r="E144" s="51"/>
      <c r="F144" s="51"/>
      <c r="G144" s="51"/>
      <c r="H144" s="51"/>
      <c r="I144" s="51"/>
    </row>
    <row r="146" spans="1:9" ht="13.8" x14ac:dyDescent="0.25">
      <c r="A146" s="54" t="s">
        <v>225</v>
      </c>
      <c r="B146" s="54"/>
      <c r="C146" s="54"/>
      <c r="D146" s="54"/>
      <c r="E146" s="54"/>
      <c r="F146" s="54"/>
      <c r="G146" s="54"/>
      <c r="H146" s="54"/>
      <c r="I146" s="54"/>
    </row>
    <row r="147" spans="1:9" ht="13.8" x14ac:dyDescent="0.25">
      <c r="A147" s="51" t="s">
        <v>226</v>
      </c>
      <c r="B147" s="51"/>
      <c r="C147" s="51"/>
      <c r="D147" s="51"/>
      <c r="E147" s="51"/>
      <c r="F147" s="51"/>
      <c r="G147" s="51"/>
      <c r="H147" s="51"/>
      <c r="I147" s="51"/>
    </row>
    <row r="148" spans="1:9" ht="13.8" x14ac:dyDescent="0.25">
      <c r="A148" s="51" t="s">
        <v>227</v>
      </c>
      <c r="B148" s="51"/>
      <c r="C148" s="51"/>
      <c r="D148" s="51"/>
      <c r="E148" s="51"/>
      <c r="F148" s="51"/>
      <c r="G148" s="51"/>
      <c r="H148" s="51"/>
      <c r="I148" s="51"/>
    </row>
    <row r="150" spans="1:9" ht="13.8" x14ac:dyDescent="0.25">
      <c r="A150" s="51" t="s">
        <v>215</v>
      </c>
      <c r="B150" s="51"/>
      <c r="C150" s="51"/>
    </row>
    <row r="151" spans="1:9" ht="13.8" x14ac:dyDescent="0.25">
      <c r="A151" s="51" t="s">
        <v>216</v>
      </c>
      <c r="B151" s="53">
        <v>3</v>
      </c>
      <c r="C151" s="51" t="s">
        <v>228</v>
      </c>
    </row>
    <row r="152" spans="1:9" ht="13.8" x14ac:dyDescent="0.25">
      <c r="A152" s="51" t="s">
        <v>229</v>
      </c>
      <c r="B152" s="53">
        <v>2</v>
      </c>
      <c r="C152" s="51" t="s">
        <v>230</v>
      </c>
    </row>
    <row r="154" spans="1:9" ht="13.8" x14ac:dyDescent="0.25">
      <c r="A154" s="51" t="s">
        <v>231</v>
      </c>
      <c r="B154" s="52">
        <v>0.18044704431548364</v>
      </c>
      <c r="C154" s="51"/>
    </row>
    <row r="156" spans="1:9" ht="13.8" x14ac:dyDescent="0.25">
      <c r="A156" s="51" t="s">
        <v>232</v>
      </c>
      <c r="B156" s="51"/>
      <c r="C156" s="51"/>
    </row>
    <row r="157" spans="1:9" ht="13.8" x14ac:dyDescent="0.25">
      <c r="A157" s="51" t="s">
        <v>233</v>
      </c>
      <c r="B157" s="51"/>
      <c r="C157" s="5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0693-E397-43EC-A834-57A66285DFD7}">
  <dimension ref="A1:I31"/>
  <sheetViews>
    <sheetView workbookViewId="0">
      <selection activeCell="H5" sqref="H5"/>
    </sheetView>
  </sheetViews>
  <sheetFormatPr baseColWidth="10" defaultRowHeight="13.2" x14ac:dyDescent="0.25"/>
  <sheetData>
    <row r="1" spans="1:9" x14ac:dyDescent="0.25">
      <c r="A1" t="s">
        <v>185</v>
      </c>
      <c r="B1" t="s">
        <v>186</v>
      </c>
      <c r="C1" t="s">
        <v>187</v>
      </c>
      <c r="E1" t="s">
        <v>188</v>
      </c>
      <c r="F1" t="s">
        <v>189</v>
      </c>
      <c r="G1" t="s">
        <v>190</v>
      </c>
      <c r="H1" t="s">
        <v>191</v>
      </c>
    </row>
    <row r="2" spans="1:9" x14ac:dyDescent="0.25">
      <c r="A2">
        <v>20</v>
      </c>
      <c r="B2">
        <v>24.3666667</v>
      </c>
      <c r="C2">
        <v>5.6242530369999999</v>
      </c>
      <c r="E2">
        <v>19</v>
      </c>
      <c r="F2">
        <v>4.4991745E-2</v>
      </c>
      <c r="G2">
        <v>0.84173509000000002</v>
      </c>
      <c r="H2">
        <v>0.54482914900000001</v>
      </c>
      <c r="I2">
        <v>0.84173509000000002</v>
      </c>
    </row>
    <row r="3" spans="1:9" x14ac:dyDescent="0.25">
      <c r="A3">
        <v>21</v>
      </c>
      <c r="E3">
        <v>20</v>
      </c>
      <c r="F3">
        <v>5.2474671000000001E-2</v>
      </c>
    </row>
    <row r="4" spans="1:9" x14ac:dyDescent="0.25">
      <c r="A4">
        <v>20</v>
      </c>
      <c r="E4">
        <v>21</v>
      </c>
      <c r="F4">
        <v>5.9297598999999999E-2</v>
      </c>
    </row>
    <row r="5" spans="1:9" x14ac:dyDescent="0.25">
      <c r="A5">
        <v>20</v>
      </c>
      <c r="E5">
        <v>22</v>
      </c>
      <c r="F5">
        <v>6.4922463999999999E-2</v>
      </c>
      <c r="H5" t="s">
        <v>192</v>
      </c>
    </row>
    <row r="6" spans="1:9" x14ac:dyDescent="0.25">
      <c r="A6">
        <v>32</v>
      </c>
      <c r="E6">
        <v>23</v>
      </c>
      <c r="F6">
        <v>6.8868939000000004E-2</v>
      </c>
    </row>
    <row r="7" spans="1:9" x14ac:dyDescent="0.25">
      <c r="A7">
        <v>31</v>
      </c>
      <c r="B7" t="s">
        <v>193</v>
      </c>
      <c r="C7">
        <v>42</v>
      </c>
      <c r="E7">
        <v>24</v>
      </c>
      <c r="F7">
        <v>7.0781912000000002E-2</v>
      </c>
    </row>
    <row r="8" spans="1:9" x14ac:dyDescent="0.25">
      <c r="A8">
        <v>19</v>
      </c>
      <c r="B8" t="s">
        <v>194</v>
      </c>
      <c r="C8">
        <v>19</v>
      </c>
      <c r="E8">
        <v>25</v>
      </c>
      <c r="F8">
        <v>7.0484186000000004E-2</v>
      </c>
    </row>
    <row r="9" spans="1:9" x14ac:dyDescent="0.25">
      <c r="A9">
        <v>19</v>
      </c>
      <c r="E9">
        <v>26</v>
      </c>
      <c r="F9">
        <v>6.8003550999999995E-2</v>
      </c>
    </row>
    <row r="10" spans="1:9" x14ac:dyDescent="0.25">
      <c r="A10">
        <v>20</v>
      </c>
      <c r="E10">
        <v>27</v>
      </c>
      <c r="F10">
        <v>6.3568504999999997E-2</v>
      </c>
    </row>
    <row r="11" spans="1:9" x14ac:dyDescent="0.25">
      <c r="A11">
        <v>19</v>
      </c>
      <c r="E11">
        <v>28</v>
      </c>
      <c r="F11">
        <v>5.7573537000000001E-2</v>
      </c>
    </row>
    <row r="12" spans="1:9" x14ac:dyDescent="0.25">
      <c r="A12">
        <v>20</v>
      </c>
      <c r="E12">
        <v>29</v>
      </c>
      <c r="F12">
        <v>5.0521278000000003E-2</v>
      </c>
    </row>
    <row r="13" spans="1:9" x14ac:dyDescent="0.25">
      <c r="A13">
        <v>26</v>
      </c>
      <c r="E13">
        <v>30</v>
      </c>
      <c r="F13">
        <v>4.2953271000000001E-2</v>
      </c>
    </row>
    <row r="14" spans="1:9" x14ac:dyDescent="0.25">
      <c r="A14">
        <v>22</v>
      </c>
      <c r="E14">
        <v>31</v>
      </c>
      <c r="F14">
        <v>3.5382511999999998E-2</v>
      </c>
    </row>
    <row r="15" spans="1:9" x14ac:dyDescent="0.25">
      <c r="A15">
        <v>26</v>
      </c>
      <c r="E15">
        <v>32</v>
      </c>
      <c r="F15">
        <v>2.8239147999999999E-2</v>
      </c>
    </row>
    <row r="16" spans="1:9" x14ac:dyDescent="0.25">
      <c r="A16">
        <v>28</v>
      </c>
      <c r="E16">
        <v>33</v>
      </c>
      <c r="F16">
        <v>2.1836600000000001E-2</v>
      </c>
    </row>
    <row r="17" spans="1:6" x14ac:dyDescent="0.25">
      <c r="A17">
        <v>24</v>
      </c>
      <c r="E17">
        <v>34</v>
      </c>
      <c r="F17">
        <v>1.6360212999999998E-2</v>
      </c>
    </row>
    <row r="18" spans="1:6" x14ac:dyDescent="0.25">
      <c r="A18">
        <v>24</v>
      </c>
      <c r="E18">
        <v>35</v>
      </c>
      <c r="F18">
        <v>1.1875814E-2</v>
      </c>
    </row>
    <row r="19" spans="1:6" x14ac:dyDescent="0.25">
      <c r="A19">
        <v>19</v>
      </c>
      <c r="E19">
        <v>36</v>
      </c>
      <c r="F19">
        <v>8.3523429999999999E-3</v>
      </c>
    </row>
    <row r="20" spans="1:6" x14ac:dyDescent="0.25">
      <c r="A20">
        <v>25</v>
      </c>
      <c r="E20">
        <v>37</v>
      </c>
      <c r="F20">
        <v>5.6914610000000001E-3</v>
      </c>
    </row>
    <row r="21" spans="1:6" x14ac:dyDescent="0.25">
      <c r="A21">
        <v>20</v>
      </c>
      <c r="E21">
        <v>38</v>
      </c>
      <c r="F21">
        <v>3.757593E-3</v>
      </c>
    </row>
    <row r="22" spans="1:6" x14ac:dyDescent="0.25">
      <c r="A22">
        <v>42</v>
      </c>
      <c r="E22">
        <v>39</v>
      </c>
      <c r="F22">
        <v>2.4036219999999998E-3</v>
      </c>
    </row>
    <row r="23" spans="1:6" x14ac:dyDescent="0.25">
      <c r="A23">
        <v>20</v>
      </c>
      <c r="E23">
        <v>40</v>
      </c>
      <c r="F23">
        <v>1.48968E-3</v>
      </c>
    </row>
    <row r="24" spans="1:6" x14ac:dyDescent="0.25">
      <c r="A24">
        <v>28</v>
      </c>
      <c r="E24">
        <v>41</v>
      </c>
      <c r="F24">
        <v>8.9452100000000001E-4</v>
      </c>
    </row>
    <row r="25" spans="1:6" x14ac:dyDescent="0.25">
      <c r="A25">
        <v>28</v>
      </c>
      <c r="E25">
        <v>42</v>
      </c>
      <c r="F25">
        <v>5.2042500000000003E-4</v>
      </c>
    </row>
    <row r="26" spans="1:6" x14ac:dyDescent="0.25">
      <c r="A26">
        <v>28</v>
      </c>
    </row>
    <row r="27" spans="1:6" x14ac:dyDescent="0.25">
      <c r="A27">
        <v>35</v>
      </c>
    </row>
    <row r="28" spans="1:6" x14ac:dyDescent="0.25">
      <c r="A28">
        <v>32</v>
      </c>
    </row>
    <row r="29" spans="1:6" x14ac:dyDescent="0.25">
      <c r="A29">
        <v>22</v>
      </c>
    </row>
    <row r="30" spans="1:6" x14ac:dyDescent="0.25">
      <c r="A30">
        <v>22</v>
      </c>
    </row>
    <row r="31" spans="1:6" x14ac:dyDescent="0.25">
      <c r="A31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C22A-DACA-4D83-99FF-95228F8B6234}">
  <dimension ref="A1:G24"/>
  <sheetViews>
    <sheetView workbookViewId="0">
      <selection activeCell="M5" sqref="M5"/>
    </sheetView>
  </sheetViews>
  <sheetFormatPr baseColWidth="10" defaultRowHeight="13.2" x14ac:dyDescent="0.25"/>
  <sheetData>
    <row r="1" spans="1:7" x14ac:dyDescent="0.25">
      <c r="A1" t="s">
        <v>185</v>
      </c>
      <c r="B1" t="s">
        <v>195</v>
      </c>
      <c r="C1" t="s">
        <v>196</v>
      </c>
      <c r="D1" t="s">
        <v>197</v>
      </c>
      <c r="F1" t="s">
        <v>203</v>
      </c>
      <c r="G1" t="s">
        <v>204</v>
      </c>
    </row>
    <row r="2" spans="1:7" x14ac:dyDescent="0.25">
      <c r="A2">
        <v>20</v>
      </c>
      <c r="B2">
        <v>24.366666670000001</v>
      </c>
      <c r="C2">
        <v>29</v>
      </c>
      <c r="D2">
        <v>0.96666666700000003</v>
      </c>
      <c r="F2">
        <v>13</v>
      </c>
      <c r="G2">
        <v>9.202633E-3</v>
      </c>
    </row>
    <row r="3" spans="1:7" x14ac:dyDescent="0.25">
      <c r="A3">
        <v>21</v>
      </c>
      <c r="B3" t="s">
        <v>198</v>
      </c>
      <c r="C3" t="s">
        <v>199</v>
      </c>
      <c r="D3" t="s">
        <v>200</v>
      </c>
      <c r="F3">
        <v>14</v>
      </c>
      <c r="G3">
        <v>1.2974958999999999E-2</v>
      </c>
    </row>
    <row r="4" spans="1:7" x14ac:dyDescent="0.25">
      <c r="A4">
        <v>20</v>
      </c>
      <c r="B4">
        <v>5.6242530369999999</v>
      </c>
      <c r="C4">
        <v>1</v>
      </c>
      <c r="D4">
        <v>3.3333333E-2</v>
      </c>
      <c r="F4">
        <v>15</v>
      </c>
      <c r="G4">
        <v>1.7724350999999999E-2</v>
      </c>
    </row>
    <row r="5" spans="1:7" x14ac:dyDescent="0.25">
      <c r="A5">
        <v>20</v>
      </c>
      <c r="B5" t="s">
        <v>201</v>
      </c>
      <c r="F5">
        <v>16</v>
      </c>
      <c r="G5">
        <v>2.3458769000000001E-2</v>
      </c>
    </row>
    <row r="6" spans="1:7" x14ac:dyDescent="0.25">
      <c r="A6">
        <v>32</v>
      </c>
      <c r="B6">
        <v>13.11816059</v>
      </c>
      <c r="F6">
        <v>17</v>
      </c>
      <c r="G6">
        <v>3.0082268999999998E-2</v>
      </c>
    </row>
    <row r="7" spans="1:7" x14ac:dyDescent="0.25">
      <c r="A7">
        <v>31</v>
      </c>
      <c r="B7" t="s">
        <v>202</v>
      </c>
      <c r="F7">
        <v>18</v>
      </c>
      <c r="G7">
        <v>3.7375452000000003E-2</v>
      </c>
    </row>
    <row r="8" spans="1:7" x14ac:dyDescent="0.25">
      <c r="A8">
        <v>19</v>
      </c>
      <c r="B8">
        <v>35.615172739999998</v>
      </c>
      <c r="F8">
        <v>19</v>
      </c>
      <c r="G8">
        <v>4.4991745E-2</v>
      </c>
    </row>
    <row r="9" spans="1:7" x14ac:dyDescent="0.25">
      <c r="A9">
        <v>19</v>
      </c>
      <c r="F9">
        <v>20</v>
      </c>
      <c r="G9">
        <v>5.2474671000000001E-2</v>
      </c>
    </row>
    <row r="10" spans="1:7" x14ac:dyDescent="0.25">
      <c r="A10">
        <v>20</v>
      </c>
      <c r="F10">
        <v>21</v>
      </c>
      <c r="G10">
        <v>5.9297598999999999E-2</v>
      </c>
    </row>
    <row r="11" spans="1:7" x14ac:dyDescent="0.25">
      <c r="A11">
        <v>19</v>
      </c>
      <c r="F11">
        <v>22</v>
      </c>
      <c r="G11">
        <v>6.4922463999999999E-2</v>
      </c>
    </row>
    <row r="12" spans="1:7" x14ac:dyDescent="0.25">
      <c r="A12">
        <v>20</v>
      </c>
      <c r="F12">
        <v>23</v>
      </c>
      <c r="G12">
        <v>6.8868939000000004E-2</v>
      </c>
    </row>
    <row r="13" spans="1:7" x14ac:dyDescent="0.25">
      <c r="A13">
        <v>26</v>
      </c>
      <c r="F13">
        <v>24</v>
      </c>
      <c r="G13">
        <v>7.0781912000000002E-2</v>
      </c>
    </row>
    <row r="14" spans="1:7" x14ac:dyDescent="0.25">
      <c r="A14">
        <v>22</v>
      </c>
      <c r="F14">
        <v>25</v>
      </c>
      <c r="G14">
        <v>7.0484186000000004E-2</v>
      </c>
    </row>
    <row r="15" spans="1:7" x14ac:dyDescent="0.25">
      <c r="A15">
        <v>26</v>
      </c>
      <c r="F15">
        <v>26</v>
      </c>
      <c r="G15">
        <v>6.8003550999999995E-2</v>
      </c>
    </row>
    <row r="16" spans="1:7" x14ac:dyDescent="0.25">
      <c r="A16">
        <v>28</v>
      </c>
      <c r="F16">
        <v>27</v>
      </c>
      <c r="G16">
        <v>6.3568504999999997E-2</v>
      </c>
    </row>
    <row r="17" spans="1:7" x14ac:dyDescent="0.25">
      <c r="A17">
        <v>24</v>
      </c>
      <c r="F17">
        <v>28</v>
      </c>
      <c r="G17">
        <v>5.7573537000000001E-2</v>
      </c>
    </row>
    <row r="18" spans="1:7" x14ac:dyDescent="0.25">
      <c r="A18">
        <v>24</v>
      </c>
      <c r="F18">
        <v>29</v>
      </c>
      <c r="G18">
        <v>5.0521278000000003E-2</v>
      </c>
    </row>
    <row r="19" spans="1:7" x14ac:dyDescent="0.25">
      <c r="A19">
        <v>19</v>
      </c>
      <c r="F19">
        <v>30</v>
      </c>
      <c r="G19">
        <v>4.2953271000000001E-2</v>
      </c>
    </row>
    <row r="20" spans="1:7" x14ac:dyDescent="0.25">
      <c r="A20">
        <v>25</v>
      </c>
      <c r="F20">
        <v>31</v>
      </c>
      <c r="G20">
        <v>3.5382511999999998E-2</v>
      </c>
    </row>
    <row r="21" spans="1:7" x14ac:dyDescent="0.25">
      <c r="A21">
        <v>20</v>
      </c>
      <c r="F21">
        <v>32</v>
      </c>
      <c r="G21">
        <v>2.8239147999999999E-2</v>
      </c>
    </row>
    <row r="22" spans="1:7" x14ac:dyDescent="0.25">
      <c r="A22">
        <v>42</v>
      </c>
      <c r="F22">
        <v>33</v>
      </c>
      <c r="G22">
        <v>2.1836600000000001E-2</v>
      </c>
    </row>
    <row r="23" spans="1:7" x14ac:dyDescent="0.25">
      <c r="A23">
        <v>20</v>
      </c>
      <c r="F23">
        <v>34</v>
      </c>
      <c r="G23">
        <v>1.6360212999999998E-2</v>
      </c>
    </row>
    <row r="24" spans="1:7" x14ac:dyDescent="0.25">
      <c r="A24">
        <v>28</v>
      </c>
      <c r="F24">
        <v>35</v>
      </c>
      <c r="G24">
        <v>1.1875814E-2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Respuestas de formulario 1</vt:lpstr>
      <vt:lpstr>Temas 1 y 2</vt:lpstr>
      <vt:lpstr>Temas 3 y 4</vt:lpstr>
      <vt:lpstr>Temas 5 y 6</vt:lpstr>
      <vt:lpstr>Temas 7 P1</vt:lpstr>
      <vt:lpstr>Tema 7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 BENITEZ</cp:lastModifiedBy>
  <dcterms:modified xsi:type="dcterms:W3CDTF">2024-11-21T05:07:05Z</dcterms:modified>
</cp:coreProperties>
</file>