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a/Desktop/CurvilinearFEM_master/"/>
    </mc:Choice>
  </mc:AlternateContent>
  <xr:revisionPtr revIDLastSave="0" documentId="13_ncr:1_{96197396-8B49-1D4A-B646-D4E53DBD5251}" xr6:coauthVersionLast="47" xr6:coauthVersionMax="47" xr10:uidLastSave="{00000000-0000-0000-0000-000000000000}"/>
  <bookViews>
    <workbookView xWindow="240" yWindow="500" windowWidth="28300" windowHeight="16900" xr2:uid="{3D09A1C8-2A89-6F45-9D84-864D2A7C7913}"/>
  </bookViews>
  <sheets>
    <sheet name="Sheet1" sheetId="1" r:id="rId1"/>
    <sheet name="Sheet2" sheetId="2" r:id="rId2"/>
  </sheets>
  <definedNames>
    <definedName name="_xlchart.v1.0" hidden="1">Sheet1!$B$10:$B$30</definedName>
    <definedName name="_xlchart.v1.1" hidden="1">Sheet1!$E$10:$E$30</definedName>
    <definedName name="_xlchart.v1.2" hidden="1">Sheet1!$B$10:$B$30</definedName>
    <definedName name="_xlchart.v1.3" hidden="1">Sheet1!$E$10:$E$30</definedName>
    <definedName name="_xlchart.v1.4" hidden="1">Sheet1!$B$10:$B$30</definedName>
    <definedName name="_xlchart.v1.5" hidden="1">Sheet1!$E$10:$E$30</definedName>
    <definedName name="_xlchart.v1.6" hidden="1">Sheet1!$B$10:$B$30</definedName>
    <definedName name="_xlchart.v1.7" hidden="1">Sheet1!$E$10:$E$30</definedName>
    <definedName name="_xlchart.v1.8" hidden="1">Sheet1!$B$10:$B$30</definedName>
    <definedName name="_xlchart.v1.9" hidden="1">Sheet1!$E$10:$E$30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F4" i="1" s="1"/>
  <c r="B2" i="1"/>
  <c r="G2" i="1"/>
  <c r="B2" i="2"/>
  <c r="D4" i="2" s="1"/>
  <c r="D2" i="2"/>
  <c r="B8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K2" i="2"/>
  <c r="I2" i="2" s="1"/>
  <c r="B8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L2" i="1"/>
  <c r="K2" i="1" s="1"/>
  <c r="B29" i="1" l="1"/>
  <c r="B30" i="1" s="1"/>
  <c r="B31" i="1" s="1"/>
  <c r="B32" i="1" s="1"/>
  <c r="B4" i="1"/>
  <c r="C4" i="2"/>
  <c r="J2" i="2"/>
  <c r="B29" i="2"/>
  <c r="E9" i="2"/>
  <c r="B4" i="2"/>
  <c r="C4" i="1"/>
  <c r="J2" i="1"/>
  <c r="D2" i="1" s="1"/>
  <c r="F31" i="1" s="1"/>
  <c r="D14" i="1" l="1"/>
  <c r="E14" i="1" s="1"/>
  <c r="D18" i="1"/>
  <c r="E18" i="1" s="1"/>
  <c r="D22" i="1"/>
  <c r="E22" i="1" s="1"/>
  <c r="D26" i="1"/>
  <c r="E26" i="1" s="1"/>
  <c r="D30" i="1"/>
  <c r="E30" i="1" s="1"/>
  <c r="D34" i="1"/>
  <c r="E34" i="1" s="1"/>
  <c r="D38" i="1"/>
  <c r="E38" i="1" s="1"/>
  <c r="D42" i="1"/>
  <c r="E42" i="1" s="1"/>
  <c r="D46" i="1"/>
  <c r="E46" i="1" s="1"/>
  <c r="D50" i="1"/>
  <c r="E50" i="1" s="1"/>
  <c r="D54" i="1"/>
  <c r="E54" i="1" s="1"/>
  <c r="D58" i="1"/>
  <c r="E58" i="1" s="1"/>
  <c r="D62" i="1"/>
  <c r="E62" i="1" s="1"/>
  <c r="D66" i="1"/>
  <c r="E66" i="1" s="1"/>
  <c r="D70" i="1"/>
  <c r="E70" i="1" s="1"/>
  <c r="D74" i="1"/>
  <c r="E74" i="1" s="1"/>
  <c r="D78" i="1"/>
  <c r="E78" i="1" s="1"/>
  <c r="D82" i="1"/>
  <c r="E82" i="1" s="1"/>
  <c r="D86" i="1"/>
  <c r="E86" i="1" s="1"/>
  <c r="D90" i="1"/>
  <c r="E90" i="1" s="1"/>
  <c r="D94" i="1"/>
  <c r="E94" i="1" s="1"/>
  <c r="D98" i="1"/>
  <c r="E98" i="1" s="1"/>
  <c r="D102" i="1"/>
  <c r="E102" i="1" s="1"/>
  <c r="D106" i="1"/>
  <c r="E106" i="1" s="1"/>
  <c r="D110" i="1"/>
  <c r="E110" i="1" s="1"/>
  <c r="D99" i="1"/>
  <c r="E99" i="1" s="1"/>
  <c r="D10" i="1"/>
  <c r="E10" i="1" s="1"/>
  <c r="D11" i="1"/>
  <c r="E11" i="1" s="1"/>
  <c r="D15" i="1"/>
  <c r="E15" i="1" s="1"/>
  <c r="D19" i="1"/>
  <c r="E19" i="1" s="1"/>
  <c r="D23" i="1"/>
  <c r="E23" i="1" s="1"/>
  <c r="D27" i="1"/>
  <c r="E27" i="1" s="1"/>
  <c r="D31" i="1"/>
  <c r="E31" i="1" s="1"/>
  <c r="D35" i="1"/>
  <c r="E35" i="1" s="1"/>
  <c r="D39" i="1"/>
  <c r="E39" i="1" s="1"/>
  <c r="D43" i="1"/>
  <c r="E43" i="1" s="1"/>
  <c r="D47" i="1"/>
  <c r="E47" i="1" s="1"/>
  <c r="D51" i="1"/>
  <c r="E51" i="1" s="1"/>
  <c r="D55" i="1"/>
  <c r="E55" i="1" s="1"/>
  <c r="D59" i="1"/>
  <c r="E59" i="1" s="1"/>
  <c r="D63" i="1"/>
  <c r="E63" i="1" s="1"/>
  <c r="D67" i="1"/>
  <c r="E67" i="1" s="1"/>
  <c r="D71" i="1"/>
  <c r="E71" i="1" s="1"/>
  <c r="D75" i="1"/>
  <c r="E75" i="1" s="1"/>
  <c r="D79" i="1"/>
  <c r="E79" i="1" s="1"/>
  <c r="D83" i="1"/>
  <c r="E83" i="1" s="1"/>
  <c r="D87" i="1"/>
  <c r="E87" i="1" s="1"/>
  <c r="D91" i="1"/>
  <c r="E91" i="1" s="1"/>
  <c r="D95" i="1"/>
  <c r="E95" i="1" s="1"/>
  <c r="D103" i="1"/>
  <c r="E103" i="1" s="1"/>
  <c r="D12" i="1"/>
  <c r="E12" i="1" s="1"/>
  <c r="D16" i="1"/>
  <c r="E16" i="1" s="1"/>
  <c r="D20" i="1"/>
  <c r="E20" i="1" s="1"/>
  <c r="D24" i="1"/>
  <c r="E24" i="1" s="1"/>
  <c r="D28" i="1"/>
  <c r="E28" i="1" s="1"/>
  <c r="D32" i="1"/>
  <c r="E32" i="1" s="1"/>
  <c r="D36" i="1"/>
  <c r="E36" i="1" s="1"/>
  <c r="D40" i="1"/>
  <c r="E40" i="1" s="1"/>
  <c r="D44" i="1"/>
  <c r="E44" i="1" s="1"/>
  <c r="D48" i="1"/>
  <c r="E48" i="1" s="1"/>
  <c r="D52" i="1"/>
  <c r="E52" i="1" s="1"/>
  <c r="D56" i="1"/>
  <c r="E56" i="1" s="1"/>
  <c r="D60" i="1"/>
  <c r="E60" i="1" s="1"/>
  <c r="D64" i="1"/>
  <c r="E64" i="1" s="1"/>
  <c r="D68" i="1"/>
  <c r="E68" i="1" s="1"/>
  <c r="D72" i="1"/>
  <c r="E72" i="1" s="1"/>
  <c r="D76" i="1"/>
  <c r="E76" i="1" s="1"/>
  <c r="D80" i="1"/>
  <c r="E80" i="1" s="1"/>
  <c r="D84" i="1"/>
  <c r="E84" i="1" s="1"/>
  <c r="D88" i="1"/>
  <c r="E88" i="1" s="1"/>
  <c r="D92" i="1"/>
  <c r="E92" i="1" s="1"/>
  <c r="D96" i="1"/>
  <c r="E96" i="1" s="1"/>
  <c r="D100" i="1"/>
  <c r="E100" i="1" s="1"/>
  <c r="D104" i="1"/>
  <c r="E104" i="1" s="1"/>
  <c r="D13" i="1"/>
  <c r="E13" i="1" s="1"/>
  <c r="D17" i="1"/>
  <c r="E17" i="1" s="1"/>
  <c r="D21" i="1"/>
  <c r="E21" i="1" s="1"/>
  <c r="D25" i="1"/>
  <c r="E25" i="1" s="1"/>
  <c r="D29" i="1"/>
  <c r="E29" i="1" s="1"/>
  <c r="D33" i="1"/>
  <c r="E33" i="1" s="1"/>
  <c r="D37" i="1"/>
  <c r="E37" i="1" s="1"/>
  <c r="D41" i="1"/>
  <c r="E41" i="1" s="1"/>
  <c r="D45" i="1"/>
  <c r="E45" i="1" s="1"/>
  <c r="D49" i="1"/>
  <c r="E49" i="1" s="1"/>
  <c r="D53" i="1"/>
  <c r="E53" i="1" s="1"/>
  <c r="D57" i="1"/>
  <c r="E57" i="1" s="1"/>
  <c r="D61" i="1"/>
  <c r="E61" i="1" s="1"/>
  <c r="D65" i="1"/>
  <c r="E65" i="1" s="1"/>
  <c r="D69" i="1"/>
  <c r="E69" i="1" s="1"/>
  <c r="D73" i="1"/>
  <c r="E73" i="1" s="1"/>
  <c r="D77" i="1"/>
  <c r="E77" i="1" s="1"/>
  <c r="D81" i="1"/>
  <c r="E81" i="1" s="1"/>
  <c r="D85" i="1"/>
  <c r="E85" i="1" s="1"/>
  <c r="D89" i="1"/>
  <c r="E89" i="1" s="1"/>
  <c r="D93" i="1"/>
  <c r="E93" i="1" s="1"/>
  <c r="D97" i="1"/>
  <c r="E97" i="1" s="1"/>
  <c r="D101" i="1"/>
  <c r="E101" i="1" s="1"/>
  <c r="D105" i="1"/>
  <c r="E105" i="1" s="1"/>
  <c r="D109" i="1"/>
  <c r="E109" i="1" s="1"/>
  <c r="D107" i="1"/>
  <c r="E107" i="1" s="1"/>
  <c r="D108" i="1"/>
  <c r="E108" i="1" s="1"/>
  <c r="F32" i="1"/>
  <c r="B33" i="1"/>
  <c r="B34" i="1"/>
  <c r="D4" i="1"/>
  <c r="F10" i="1"/>
  <c r="F22" i="1"/>
  <c r="F26" i="1"/>
  <c r="F13" i="1"/>
  <c r="F16" i="1"/>
  <c r="F11" i="1"/>
  <c r="F18" i="1"/>
  <c r="F25" i="1"/>
  <c r="F12" i="1"/>
  <c r="F28" i="1"/>
  <c r="F14" i="1"/>
  <c r="F21" i="1"/>
  <c r="F24" i="1"/>
  <c r="F19" i="1"/>
  <c r="F27" i="1"/>
  <c r="F23" i="1"/>
  <c r="F17" i="1"/>
  <c r="F20" i="1"/>
  <c r="F15" i="1"/>
  <c r="F29" i="1"/>
  <c r="F30" i="1"/>
  <c r="C28" i="2"/>
  <c r="C21" i="2"/>
  <c r="C15" i="2"/>
  <c r="C22" i="2"/>
  <c r="C24" i="2"/>
  <c r="C18" i="2"/>
  <c r="C13" i="2"/>
  <c r="C17" i="2"/>
  <c r="C23" i="2"/>
  <c r="C16" i="2"/>
  <c r="C14" i="2"/>
  <c r="C25" i="2"/>
  <c r="C27" i="2"/>
  <c r="C10" i="2"/>
  <c r="C20" i="2"/>
  <c r="C11" i="2"/>
  <c r="C12" i="2"/>
  <c r="C19" i="2"/>
  <c r="C26" i="2"/>
  <c r="C29" i="2"/>
  <c r="B30" i="2"/>
  <c r="C30" i="2" s="1"/>
  <c r="F33" i="1" l="1"/>
  <c r="F34" i="1"/>
  <c r="B35" i="1"/>
  <c r="H4" i="1"/>
  <c r="E4" i="1"/>
  <c r="G34" i="1" s="1"/>
  <c r="G4" i="1"/>
  <c r="G15" i="1" l="1"/>
  <c r="H15" i="1" s="1"/>
  <c r="G32" i="1"/>
  <c r="G31" i="1"/>
  <c r="G33" i="1"/>
  <c r="F35" i="1"/>
  <c r="B36" i="1"/>
  <c r="G35" i="1"/>
  <c r="H34" i="1"/>
  <c r="I34" i="1"/>
  <c r="G29" i="1"/>
  <c r="H29" i="1" s="1"/>
  <c r="G12" i="1"/>
  <c r="H12" i="1" s="1"/>
  <c r="G11" i="1"/>
  <c r="H11" i="1" s="1"/>
  <c r="G13" i="1"/>
  <c r="H13" i="1" s="1"/>
  <c r="G14" i="1"/>
  <c r="H14" i="1" s="1"/>
  <c r="G30" i="1"/>
  <c r="H30" i="1" s="1"/>
  <c r="G28" i="1"/>
  <c r="H28" i="1" s="1"/>
  <c r="G16" i="1"/>
  <c r="H16" i="1" s="1"/>
  <c r="H33" i="1" l="1"/>
  <c r="I33" i="1"/>
  <c r="J33" i="1" s="1"/>
  <c r="K33" i="1" s="1"/>
  <c r="L33" i="1" s="1"/>
  <c r="M33" i="1" s="1"/>
  <c r="H31" i="1"/>
  <c r="I31" i="1"/>
  <c r="J31" i="1" s="1"/>
  <c r="K31" i="1" s="1"/>
  <c r="L31" i="1" s="1"/>
  <c r="M31" i="1" s="1"/>
  <c r="I15" i="1"/>
  <c r="J15" i="1" s="1"/>
  <c r="K15" i="1" s="1"/>
  <c r="L15" i="1" s="1"/>
  <c r="H32" i="1"/>
  <c r="I32" i="1"/>
  <c r="H35" i="1"/>
  <c r="I35" i="1"/>
  <c r="F36" i="1"/>
  <c r="B37" i="1"/>
  <c r="G36" i="1"/>
  <c r="J34" i="1"/>
  <c r="K34" i="1" s="1"/>
  <c r="L34" i="1" s="1"/>
  <c r="M34" i="1" s="1"/>
  <c r="G10" i="1"/>
  <c r="H10" i="1" s="1"/>
  <c r="I12" i="1"/>
  <c r="I28" i="1"/>
  <c r="I14" i="1"/>
  <c r="I29" i="1"/>
  <c r="I13" i="1"/>
  <c r="I16" i="1"/>
  <c r="I30" i="1"/>
  <c r="I11" i="1"/>
  <c r="G17" i="1"/>
  <c r="H17" i="1" s="1"/>
  <c r="J32" i="1" l="1"/>
  <c r="K32" i="1" s="1"/>
  <c r="L32" i="1" s="1"/>
  <c r="M32" i="1" s="1"/>
  <c r="G37" i="1"/>
  <c r="F37" i="1"/>
  <c r="B38" i="1"/>
  <c r="J35" i="1"/>
  <c r="K35" i="1" s="1"/>
  <c r="L35" i="1" s="1"/>
  <c r="M35" i="1" s="1"/>
  <c r="H36" i="1"/>
  <c r="I36" i="1"/>
  <c r="I10" i="1"/>
  <c r="J10" i="1" s="1"/>
  <c r="J14" i="1"/>
  <c r="K14" i="1" s="1"/>
  <c r="L14" i="1" s="1"/>
  <c r="M15" i="1"/>
  <c r="J30" i="1"/>
  <c r="J28" i="1"/>
  <c r="K28" i="1" s="1"/>
  <c r="L28" i="1" s="1"/>
  <c r="J16" i="1"/>
  <c r="K16" i="1" s="1"/>
  <c r="L16" i="1" s="1"/>
  <c r="J13" i="1"/>
  <c r="K13" i="1" s="1"/>
  <c r="L13" i="1" s="1"/>
  <c r="J11" i="1"/>
  <c r="K11" i="1" s="1"/>
  <c r="L11" i="1" s="1"/>
  <c r="J29" i="1"/>
  <c r="J12" i="1"/>
  <c r="K12" i="1" s="1"/>
  <c r="L12" i="1" s="1"/>
  <c r="I17" i="1"/>
  <c r="G18" i="1"/>
  <c r="H18" i="1" s="1"/>
  <c r="F38" i="1" l="1"/>
  <c r="B39" i="1"/>
  <c r="G38" i="1"/>
  <c r="J36" i="1"/>
  <c r="K36" i="1" s="1"/>
  <c r="L36" i="1" s="1"/>
  <c r="M36" i="1" s="1"/>
  <c r="H37" i="1"/>
  <c r="I37" i="1"/>
  <c r="J17" i="1"/>
  <c r="K17" i="1" s="1"/>
  <c r="L17" i="1" s="1"/>
  <c r="M28" i="1"/>
  <c r="M12" i="1"/>
  <c r="M11" i="1"/>
  <c r="M13" i="1"/>
  <c r="K29" i="1"/>
  <c r="L29" i="1" s="1"/>
  <c r="M29" i="1" s="1"/>
  <c r="K10" i="1"/>
  <c r="L10" i="1" s="1"/>
  <c r="M10" i="1" s="1"/>
  <c r="M16" i="1"/>
  <c r="K30" i="1"/>
  <c r="L30" i="1" s="1"/>
  <c r="M30" i="1" s="1"/>
  <c r="M14" i="1"/>
  <c r="I18" i="1"/>
  <c r="G19" i="1"/>
  <c r="H19" i="1" s="1"/>
  <c r="J37" i="1" l="1"/>
  <c r="K37" i="1" s="1"/>
  <c r="L37" i="1" s="1"/>
  <c r="M37" i="1" s="1"/>
  <c r="H38" i="1"/>
  <c r="I38" i="1"/>
  <c r="F39" i="1"/>
  <c r="B40" i="1"/>
  <c r="G39" i="1"/>
  <c r="J18" i="1"/>
  <c r="K18" i="1" s="1"/>
  <c r="L18" i="1" s="1"/>
  <c r="M17" i="1"/>
  <c r="I19" i="1"/>
  <c r="G20" i="1"/>
  <c r="H20" i="1" s="1"/>
  <c r="J38" i="1" l="1"/>
  <c r="K38" i="1" s="1"/>
  <c r="L38" i="1" s="1"/>
  <c r="M38" i="1" s="1"/>
  <c r="H39" i="1"/>
  <c r="I39" i="1"/>
  <c r="F40" i="1"/>
  <c r="B41" i="1"/>
  <c r="G40" i="1"/>
  <c r="M18" i="1"/>
  <c r="J19" i="1"/>
  <c r="K19" i="1" s="1"/>
  <c r="L19" i="1" s="1"/>
  <c r="I20" i="1"/>
  <c r="G21" i="1"/>
  <c r="H21" i="1" s="1"/>
  <c r="J39" i="1" l="1"/>
  <c r="K39" i="1" s="1"/>
  <c r="L39" i="1" s="1"/>
  <c r="M39" i="1" s="1"/>
  <c r="H40" i="1"/>
  <c r="I40" i="1"/>
  <c r="F41" i="1"/>
  <c r="B42" i="1"/>
  <c r="G41" i="1"/>
  <c r="J20" i="1"/>
  <c r="K20" i="1" s="1"/>
  <c r="L20" i="1" s="1"/>
  <c r="M19" i="1"/>
  <c r="I21" i="1"/>
  <c r="G22" i="1"/>
  <c r="H22" i="1" s="1"/>
  <c r="J40" i="1" l="1"/>
  <c r="K40" i="1" s="1"/>
  <c r="L40" i="1" s="1"/>
  <c r="M40" i="1" s="1"/>
  <c r="H41" i="1"/>
  <c r="I41" i="1"/>
  <c r="F42" i="1"/>
  <c r="B43" i="1"/>
  <c r="G42" i="1"/>
  <c r="J21" i="1"/>
  <c r="K21" i="1" s="1"/>
  <c r="L21" i="1" s="1"/>
  <c r="M20" i="1"/>
  <c r="I22" i="1"/>
  <c r="G23" i="1"/>
  <c r="H23" i="1" s="1"/>
  <c r="G43" i="1" l="1"/>
  <c r="F43" i="1"/>
  <c r="B44" i="1"/>
  <c r="J41" i="1"/>
  <c r="K41" i="1" s="1"/>
  <c r="L41" i="1" s="1"/>
  <c r="M41" i="1" s="1"/>
  <c r="H42" i="1"/>
  <c r="I42" i="1"/>
  <c r="J22" i="1"/>
  <c r="K22" i="1" s="1"/>
  <c r="L22" i="1" s="1"/>
  <c r="M21" i="1"/>
  <c r="I23" i="1"/>
  <c r="G24" i="1"/>
  <c r="H24" i="1" s="1"/>
  <c r="J42" i="1" l="1"/>
  <c r="K42" i="1" s="1"/>
  <c r="L42" i="1" s="1"/>
  <c r="M42" i="1" s="1"/>
  <c r="F44" i="1"/>
  <c r="B45" i="1"/>
  <c r="B46" i="1" s="1"/>
  <c r="G44" i="1"/>
  <c r="H43" i="1"/>
  <c r="I43" i="1"/>
  <c r="J23" i="1"/>
  <c r="K23" i="1" s="1"/>
  <c r="L23" i="1" s="1"/>
  <c r="M22" i="1"/>
  <c r="I24" i="1"/>
  <c r="G25" i="1"/>
  <c r="H25" i="1" s="1"/>
  <c r="F46" i="1" l="1"/>
  <c r="B47" i="1"/>
  <c r="G46" i="1"/>
  <c r="H44" i="1"/>
  <c r="I44" i="1"/>
  <c r="J43" i="1"/>
  <c r="K43" i="1" s="1"/>
  <c r="L43" i="1" s="1"/>
  <c r="M43" i="1" s="1"/>
  <c r="F45" i="1"/>
  <c r="G45" i="1"/>
  <c r="J24" i="1"/>
  <c r="K24" i="1" s="1"/>
  <c r="L24" i="1" s="1"/>
  <c r="M23" i="1"/>
  <c r="I25" i="1"/>
  <c r="G27" i="1"/>
  <c r="H27" i="1" s="1"/>
  <c r="G26" i="1"/>
  <c r="H26" i="1" s="1"/>
  <c r="B48" i="1" l="1"/>
  <c r="F47" i="1"/>
  <c r="G47" i="1"/>
  <c r="H46" i="1"/>
  <c r="I46" i="1"/>
  <c r="J44" i="1"/>
  <c r="K44" i="1" s="1"/>
  <c r="L44" i="1" s="1"/>
  <c r="M44" i="1" s="1"/>
  <c r="H45" i="1"/>
  <c r="I45" i="1"/>
  <c r="J25" i="1"/>
  <c r="K25" i="1" s="1"/>
  <c r="L25" i="1" s="1"/>
  <c r="M24" i="1"/>
  <c r="I26" i="1"/>
  <c r="I27" i="1"/>
  <c r="H47" i="1" l="1"/>
  <c r="I47" i="1"/>
  <c r="J47" i="1" s="1"/>
  <c r="K47" i="1" s="1"/>
  <c r="L47" i="1" s="1"/>
  <c r="M47" i="1" s="1"/>
  <c r="J46" i="1"/>
  <c r="K46" i="1" s="1"/>
  <c r="L46" i="1" s="1"/>
  <c r="M46" i="1" s="1"/>
  <c r="F48" i="1"/>
  <c r="G48" i="1"/>
  <c r="B49" i="1"/>
  <c r="J45" i="1"/>
  <c r="K45" i="1" s="1"/>
  <c r="L45" i="1" s="1"/>
  <c r="M45" i="1" s="1"/>
  <c r="J26" i="1"/>
  <c r="K26" i="1" s="1"/>
  <c r="L26" i="1" s="1"/>
  <c r="J27" i="1"/>
  <c r="K27" i="1" s="1"/>
  <c r="L27" i="1" s="1"/>
  <c r="M25" i="1"/>
  <c r="H48" i="1" l="1"/>
  <c r="I48" i="1"/>
  <c r="J48" i="1" s="1"/>
  <c r="K48" i="1" s="1"/>
  <c r="L48" i="1" s="1"/>
  <c r="M48" i="1" s="1"/>
  <c r="F49" i="1"/>
  <c r="G49" i="1"/>
  <c r="B50" i="1"/>
  <c r="M27" i="1"/>
  <c r="M26" i="1"/>
  <c r="H49" i="1" l="1"/>
  <c r="I49" i="1"/>
  <c r="J49" i="1" s="1"/>
  <c r="K49" i="1" s="1"/>
  <c r="L49" i="1" s="1"/>
  <c r="M49" i="1" s="1"/>
  <c r="F50" i="1"/>
  <c r="B51" i="1"/>
  <c r="G50" i="1"/>
  <c r="J7" i="1"/>
  <c r="K7" i="1" s="1"/>
  <c r="H50" i="1" l="1"/>
  <c r="I50" i="1"/>
  <c r="F51" i="1"/>
  <c r="G51" i="1"/>
  <c r="B52" i="1"/>
  <c r="J50" i="1" l="1"/>
  <c r="K50" i="1" s="1"/>
  <c r="L50" i="1" s="1"/>
  <c r="M50" i="1" s="1"/>
  <c r="G52" i="1"/>
  <c r="F52" i="1"/>
  <c r="B53" i="1"/>
  <c r="I51" i="1"/>
  <c r="H51" i="1"/>
  <c r="H52" i="1" l="1"/>
  <c r="I52" i="1"/>
  <c r="J52" i="1" s="1"/>
  <c r="K52" i="1" s="1"/>
  <c r="L52" i="1" s="1"/>
  <c r="M52" i="1" s="1"/>
  <c r="J51" i="1"/>
  <c r="K51" i="1" s="1"/>
  <c r="L51" i="1" s="1"/>
  <c r="M51" i="1" s="1"/>
  <c r="F53" i="1"/>
  <c r="G53" i="1"/>
  <c r="B54" i="1"/>
  <c r="F54" i="1" l="1"/>
  <c r="B55" i="1"/>
  <c r="G54" i="1"/>
  <c r="H53" i="1"/>
  <c r="I53" i="1"/>
  <c r="J53" i="1" s="1"/>
  <c r="K53" i="1" s="1"/>
  <c r="L53" i="1" s="1"/>
  <c r="M53" i="1" s="1"/>
  <c r="I54" i="1" l="1"/>
  <c r="H54" i="1"/>
  <c r="F55" i="1"/>
  <c r="G55" i="1"/>
  <c r="B56" i="1"/>
  <c r="I55" i="1" l="1"/>
  <c r="J55" i="1" s="1"/>
  <c r="K55" i="1" s="1"/>
  <c r="L55" i="1" s="1"/>
  <c r="M55" i="1" s="1"/>
  <c r="H55" i="1"/>
  <c r="F56" i="1"/>
  <c r="B57" i="1"/>
  <c r="G56" i="1"/>
  <c r="J54" i="1"/>
  <c r="K54" i="1" s="1"/>
  <c r="L54" i="1" s="1"/>
  <c r="M54" i="1" s="1"/>
  <c r="F57" i="1" l="1"/>
  <c r="B58" i="1"/>
  <c r="G57" i="1"/>
  <c r="H56" i="1"/>
  <c r="I56" i="1"/>
  <c r="I57" i="1" l="1"/>
  <c r="J57" i="1" s="1"/>
  <c r="K57" i="1" s="1"/>
  <c r="L57" i="1" s="1"/>
  <c r="M57" i="1" s="1"/>
  <c r="H57" i="1"/>
  <c r="B59" i="1"/>
  <c r="F58" i="1"/>
  <c r="G58" i="1"/>
  <c r="J56" i="1"/>
  <c r="K56" i="1" s="1"/>
  <c r="L56" i="1" s="1"/>
  <c r="M56" i="1" s="1"/>
  <c r="I58" i="1" l="1"/>
  <c r="H58" i="1"/>
  <c r="G59" i="1"/>
  <c r="B60" i="1"/>
  <c r="F59" i="1"/>
  <c r="F60" i="1" l="1"/>
  <c r="G60" i="1"/>
  <c r="B61" i="1"/>
  <c r="H59" i="1"/>
  <c r="I59" i="1"/>
  <c r="J59" i="1" s="1"/>
  <c r="K59" i="1" s="1"/>
  <c r="L59" i="1" s="1"/>
  <c r="M59" i="1" s="1"/>
  <c r="J58" i="1"/>
  <c r="K58" i="1" s="1"/>
  <c r="L58" i="1" s="1"/>
  <c r="M58" i="1" s="1"/>
  <c r="H60" i="1" l="1"/>
  <c r="I60" i="1"/>
  <c r="B62" i="1"/>
  <c r="G61" i="1"/>
  <c r="F61" i="1"/>
  <c r="H61" i="1" l="1"/>
  <c r="I61" i="1"/>
  <c r="J61" i="1" s="1"/>
  <c r="K61" i="1" s="1"/>
  <c r="L61" i="1" s="1"/>
  <c r="M61" i="1" s="1"/>
  <c r="F62" i="1"/>
  <c r="B63" i="1"/>
  <c r="G62" i="1"/>
  <c r="J60" i="1"/>
  <c r="K60" i="1" s="1"/>
  <c r="L60" i="1" s="1"/>
  <c r="M60" i="1" s="1"/>
  <c r="B64" i="1" l="1"/>
  <c r="G63" i="1"/>
  <c r="F63" i="1"/>
  <c r="I62" i="1"/>
  <c r="H62" i="1"/>
  <c r="J62" i="1" l="1"/>
  <c r="K62" i="1" s="1"/>
  <c r="L62" i="1" s="1"/>
  <c r="M62" i="1" s="1"/>
  <c r="H63" i="1"/>
  <c r="I63" i="1"/>
  <c r="J63" i="1" s="1"/>
  <c r="K63" i="1" s="1"/>
  <c r="L63" i="1" s="1"/>
  <c r="M63" i="1" s="1"/>
  <c r="G64" i="1"/>
  <c r="F64" i="1"/>
  <c r="B65" i="1"/>
  <c r="B66" i="1" l="1"/>
  <c r="G65" i="1"/>
  <c r="F65" i="1"/>
  <c r="I64" i="1"/>
  <c r="H64" i="1"/>
  <c r="J64" i="1" l="1"/>
  <c r="K64" i="1" s="1"/>
  <c r="L64" i="1" s="1"/>
  <c r="M64" i="1" s="1"/>
  <c r="H65" i="1"/>
  <c r="I65" i="1"/>
  <c r="B67" i="1"/>
  <c r="F66" i="1"/>
  <c r="G66" i="1"/>
  <c r="J65" i="1" l="1"/>
  <c r="K65" i="1" s="1"/>
  <c r="L65" i="1" s="1"/>
  <c r="M65" i="1" s="1"/>
  <c r="H66" i="1"/>
  <c r="I66" i="1"/>
  <c r="J66" i="1" s="1"/>
  <c r="K66" i="1" s="1"/>
  <c r="L66" i="1" s="1"/>
  <c r="M66" i="1" s="1"/>
  <c r="B68" i="1"/>
  <c r="F67" i="1"/>
  <c r="G67" i="1"/>
  <c r="H67" i="1" l="1"/>
  <c r="I67" i="1"/>
  <c r="J67" i="1" s="1"/>
  <c r="K67" i="1" s="1"/>
  <c r="L67" i="1" s="1"/>
  <c r="M67" i="1" s="1"/>
  <c r="G68" i="1"/>
  <c r="F68" i="1"/>
  <c r="B69" i="1"/>
  <c r="I68" i="1" l="1"/>
  <c r="J68" i="1" s="1"/>
  <c r="K68" i="1" s="1"/>
  <c r="L68" i="1" s="1"/>
  <c r="M68" i="1" s="1"/>
  <c r="H68" i="1"/>
  <c r="F69" i="1"/>
  <c r="B70" i="1"/>
  <c r="G69" i="1"/>
  <c r="F70" i="1" l="1"/>
  <c r="B71" i="1"/>
  <c r="G70" i="1"/>
  <c r="I69" i="1"/>
  <c r="J69" i="1" s="1"/>
  <c r="K69" i="1" s="1"/>
  <c r="L69" i="1" s="1"/>
  <c r="M69" i="1" s="1"/>
  <c r="H69" i="1"/>
  <c r="F71" i="1" l="1"/>
  <c r="G71" i="1"/>
  <c r="B72" i="1"/>
  <c r="H70" i="1"/>
  <c r="I70" i="1"/>
  <c r="G72" i="1" l="1"/>
  <c r="B73" i="1"/>
  <c r="F72" i="1"/>
  <c r="H71" i="1"/>
  <c r="I71" i="1"/>
  <c r="J70" i="1"/>
  <c r="K70" i="1" s="1"/>
  <c r="L70" i="1" s="1"/>
  <c r="M70" i="1" s="1"/>
  <c r="H72" i="1" l="1"/>
  <c r="I72" i="1"/>
  <c r="J71" i="1"/>
  <c r="K71" i="1" s="1"/>
  <c r="L71" i="1" s="1"/>
  <c r="M71" i="1" s="1"/>
  <c r="G73" i="1"/>
  <c r="F73" i="1"/>
  <c r="B74" i="1"/>
  <c r="G74" i="1" l="1"/>
  <c r="B75" i="1"/>
  <c r="F74" i="1"/>
  <c r="J72" i="1"/>
  <c r="K72" i="1" s="1"/>
  <c r="L72" i="1" s="1"/>
  <c r="M72" i="1" s="1"/>
  <c r="H73" i="1"/>
  <c r="I73" i="1"/>
  <c r="J73" i="1" l="1"/>
  <c r="K73" i="1" s="1"/>
  <c r="L73" i="1" s="1"/>
  <c r="M73" i="1" s="1"/>
  <c r="H74" i="1"/>
  <c r="I74" i="1"/>
  <c r="B76" i="1"/>
  <c r="F75" i="1"/>
  <c r="G75" i="1"/>
  <c r="J74" i="1" l="1"/>
  <c r="K74" i="1" s="1"/>
  <c r="L74" i="1" s="1"/>
  <c r="M74" i="1" s="1"/>
  <c r="I75" i="1"/>
  <c r="H75" i="1"/>
  <c r="F76" i="1"/>
  <c r="B77" i="1"/>
  <c r="G76" i="1"/>
  <c r="I76" i="1" l="1"/>
  <c r="J76" i="1" s="1"/>
  <c r="K76" i="1" s="1"/>
  <c r="L76" i="1" s="1"/>
  <c r="M76" i="1" s="1"/>
  <c r="H76" i="1"/>
  <c r="J75" i="1"/>
  <c r="K75" i="1" s="1"/>
  <c r="L75" i="1" s="1"/>
  <c r="M75" i="1" s="1"/>
  <c r="B78" i="1"/>
  <c r="G77" i="1"/>
  <c r="F77" i="1"/>
  <c r="I77" i="1" l="1"/>
  <c r="H77" i="1"/>
  <c r="F78" i="1"/>
  <c r="B79" i="1"/>
  <c r="G78" i="1"/>
  <c r="G79" i="1" l="1"/>
  <c r="F79" i="1"/>
  <c r="B80" i="1"/>
  <c r="H78" i="1"/>
  <c r="I78" i="1"/>
  <c r="J78" i="1" s="1"/>
  <c r="K78" i="1" s="1"/>
  <c r="L78" i="1" s="1"/>
  <c r="M78" i="1" s="1"/>
  <c r="J77" i="1"/>
  <c r="K77" i="1" s="1"/>
  <c r="L77" i="1" s="1"/>
  <c r="M77" i="1" s="1"/>
  <c r="G80" i="1" l="1"/>
  <c r="B81" i="1"/>
  <c r="F80" i="1"/>
  <c r="I79" i="1"/>
  <c r="H79" i="1"/>
  <c r="J79" i="1" l="1"/>
  <c r="K79" i="1" s="1"/>
  <c r="L79" i="1" s="1"/>
  <c r="M79" i="1" s="1"/>
  <c r="F81" i="1"/>
  <c r="G81" i="1"/>
  <c r="B82" i="1"/>
  <c r="I80" i="1"/>
  <c r="J80" i="1" s="1"/>
  <c r="K80" i="1" s="1"/>
  <c r="L80" i="1" s="1"/>
  <c r="M80" i="1" s="1"/>
  <c r="H80" i="1"/>
  <c r="H81" i="1" l="1"/>
  <c r="I81" i="1"/>
  <c r="B83" i="1"/>
  <c r="F82" i="1"/>
  <c r="G82" i="1"/>
  <c r="F83" i="1" l="1"/>
  <c r="B84" i="1"/>
  <c r="G83" i="1"/>
  <c r="J81" i="1"/>
  <c r="K81" i="1" s="1"/>
  <c r="L81" i="1" s="1"/>
  <c r="M81" i="1" s="1"/>
  <c r="H82" i="1"/>
  <c r="I82" i="1"/>
  <c r="J82" i="1" s="1"/>
  <c r="K82" i="1" s="1"/>
  <c r="L82" i="1" s="1"/>
  <c r="M82" i="1" s="1"/>
  <c r="I83" i="1" l="1"/>
  <c r="J83" i="1" s="1"/>
  <c r="K83" i="1" s="1"/>
  <c r="L83" i="1" s="1"/>
  <c r="M83" i="1" s="1"/>
  <c r="H83" i="1"/>
  <c r="B85" i="1"/>
  <c r="G84" i="1"/>
  <c r="F84" i="1"/>
  <c r="H84" i="1" l="1"/>
  <c r="I84" i="1"/>
  <c r="J84" i="1" s="1"/>
  <c r="K84" i="1" s="1"/>
  <c r="L84" i="1" s="1"/>
  <c r="M84" i="1" s="1"/>
  <c r="F85" i="1"/>
  <c r="B86" i="1"/>
  <c r="G85" i="1"/>
  <c r="H85" i="1" l="1"/>
  <c r="I85" i="1"/>
  <c r="J85" i="1" s="1"/>
  <c r="K85" i="1" s="1"/>
  <c r="L85" i="1" s="1"/>
  <c r="M85" i="1" s="1"/>
  <c r="F86" i="1"/>
  <c r="G86" i="1"/>
  <c r="B87" i="1"/>
  <c r="H86" i="1" l="1"/>
  <c r="I86" i="1"/>
  <c r="J86" i="1" s="1"/>
  <c r="K86" i="1" s="1"/>
  <c r="L86" i="1" s="1"/>
  <c r="M86" i="1" s="1"/>
  <c r="F87" i="1"/>
  <c r="B88" i="1"/>
  <c r="G87" i="1"/>
  <c r="H87" i="1" l="1"/>
  <c r="I87" i="1"/>
  <c r="J87" i="1" s="1"/>
  <c r="K87" i="1" s="1"/>
  <c r="L87" i="1" s="1"/>
  <c r="M87" i="1" s="1"/>
  <c r="F88" i="1"/>
  <c r="B89" i="1"/>
  <c r="G88" i="1"/>
  <c r="F89" i="1" l="1"/>
  <c r="B90" i="1"/>
  <c r="G89" i="1"/>
  <c r="I88" i="1"/>
  <c r="H88" i="1"/>
  <c r="J88" i="1" l="1"/>
  <c r="K88" i="1" s="1"/>
  <c r="L88" i="1" s="1"/>
  <c r="M88" i="1" s="1"/>
  <c r="H89" i="1"/>
  <c r="I89" i="1"/>
  <c r="G90" i="1"/>
  <c r="F90" i="1"/>
  <c r="B91" i="1"/>
  <c r="J89" i="1" l="1"/>
  <c r="K89" i="1" s="1"/>
  <c r="L89" i="1" s="1"/>
  <c r="M89" i="1" s="1"/>
  <c r="G91" i="1"/>
  <c r="B92" i="1"/>
  <c r="F91" i="1"/>
  <c r="H90" i="1"/>
  <c r="I90" i="1"/>
  <c r="B93" i="1" l="1"/>
  <c r="F92" i="1"/>
  <c r="G92" i="1"/>
  <c r="J90" i="1"/>
  <c r="K90" i="1" s="1"/>
  <c r="L90" i="1" s="1"/>
  <c r="M90" i="1" s="1"/>
  <c r="I91" i="1"/>
  <c r="H91" i="1"/>
  <c r="H92" i="1" l="1"/>
  <c r="I92" i="1"/>
  <c r="J92" i="1" s="1"/>
  <c r="K92" i="1" s="1"/>
  <c r="L92" i="1" s="1"/>
  <c r="M92" i="1" s="1"/>
  <c r="J91" i="1"/>
  <c r="K91" i="1" s="1"/>
  <c r="L91" i="1" s="1"/>
  <c r="M91" i="1" s="1"/>
  <c r="F93" i="1"/>
  <c r="B94" i="1"/>
  <c r="G93" i="1"/>
  <c r="H93" i="1" l="1"/>
  <c r="I93" i="1"/>
  <c r="G94" i="1"/>
  <c r="B95" i="1"/>
  <c r="F94" i="1"/>
  <c r="G95" i="1" l="1"/>
  <c r="F95" i="1"/>
  <c r="B96" i="1"/>
  <c r="H94" i="1"/>
  <c r="I94" i="1"/>
  <c r="J94" i="1" s="1"/>
  <c r="K94" i="1" s="1"/>
  <c r="L94" i="1" s="1"/>
  <c r="M94" i="1" s="1"/>
  <c r="J93" i="1"/>
  <c r="K93" i="1" s="1"/>
  <c r="L93" i="1" s="1"/>
  <c r="M93" i="1" s="1"/>
  <c r="B97" i="1" l="1"/>
  <c r="F96" i="1"/>
  <c r="G96" i="1"/>
  <c r="H95" i="1"/>
  <c r="I95" i="1"/>
  <c r="I96" i="1" l="1"/>
  <c r="H96" i="1"/>
  <c r="J95" i="1"/>
  <c r="K95" i="1" s="1"/>
  <c r="L95" i="1" s="1"/>
  <c r="M95" i="1" s="1"/>
  <c r="F97" i="1"/>
  <c r="G97" i="1"/>
  <c r="B98" i="1"/>
  <c r="F98" i="1" l="1"/>
  <c r="G98" i="1"/>
  <c r="B99" i="1"/>
  <c r="I97" i="1"/>
  <c r="H97" i="1"/>
  <c r="J96" i="1"/>
  <c r="K96" i="1" s="1"/>
  <c r="L96" i="1" s="1"/>
  <c r="M96" i="1" s="1"/>
  <c r="J97" i="1" l="1"/>
  <c r="K97" i="1" s="1"/>
  <c r="L97" i="1" s="1"/>
  <c r="M97" i="1" s="1"/>
  <c r="G99" i="1"/>
  <c r="F99" i="1"/>
  <c r="B100" i="1"/>
  <c r="H98" i="1"/>
  <c r="I98" i="1"/>
  <c r="J98" i="1" l="1"/>
  <c r="K98" i="1" s="1"/>
  <c r="L98" i="1" s="1"/>
  <c r="M98" i="1" s="1"/>
  <c r="H99" i="1"/>
  <c r="I99" i="1"/>
  <c r="J99" i="1" s="1"/>
  <c r="K99" i="1" s="1"/>
  <c r="L99" i="1" s="1"/>
  <c r="M99" i="1" s="1"/>
  <c r="G100" i="1"/>
  <c r="B101" i="1"/>
  <c r="F100" i="1"/>
  <c r="B102" i="1" l="1"/>
  <c r="F101" i="1"/>
  <c r="G101" i="1"/>
  <c r="I100" i="1"/>
  <c r="J100" i="1" s="1"/>
  <c r="K100" i="1" s="1"/>
  <c r="L100" i="1" s="1"/>
  <c r="M100" i="1" s="1"/>
  <c r="H100" i="1"/>
  <c r="I101" i="1" l="1"/>
  <c r="J101" i="1" s="1"/>
  <c r="K101" i="1" s="1"/>
  <c r="L101" i="1" s="1"/>
  <c r="M101" i="1" s="1"/>
  <c r="H101" i="1"/>
  <c r="G102" i="1"/>
  <c r="B103" i="1"/>
  <c r="F102" i="1"/>
  <c r="F103" i="1" l="1"/>
  <c r="B104" i="1"/>
  <c r="G103" i="1"/>
  <c r="I102" i="1"/>
  <c r="J102" i="1" s="1"/>
  <c r="K102" i="1" s="1"/>
  <c r="L102" i="1" s="1"/>
  <c r="M102" i="1" s="1"/>
  <c r="H102" i="1"/>
  <c r="I103" i="1" l="1"/>
  <c r="H103" i="1"/>
  <c r="B105" i="1"/>
  <c r="F104" i="1"/>
  <c r="G104" i="1"/>
  <c r="F105" i="1" l="1"/>
  <c r="B106" i="1"/>
  <c r="G105" i="1"/>
  <c r="I104" i="1"/>
  <c r="J104" i="1" s="1"/>
  <c r="K104" i="1" s="1"/>
  <c r="L104" i="1" s="1"/>
  <c r="M104" i="1" s="1"/>
  <c r="H104" i="1"/>
  <c r="J103" i="1"/>
  <c r="K103" i="1" s="1"/>
  <c r="L103" i="1" s="1"/>
  <c r="M103" i="1" s="1"/>
  <c r="H105" i="1" l="1"/>
  <c r="I105" i="1"/>
  <c r="F106" i="1"/>
  <c r="G106" i="1"/>
  <c r="B107" i="1"/>
  <c r="F107" i="1" l="1"/>
  <c r="B108" i="1"/>
  <c r="G107" i="1"/>
  <c r="I106" i="1"/>
  <c r="H106" i="1"/>
  <c r="J105" i="1"/>
  <c r="K105" i="1" s="1"/>
  <c r="L105" i="1" s="1"/>
  <c r="M105" i="1" s="1"/>
  <c r="J106" i="1" l="1"/>
  <c r="K106" i="1" s="1"/>
  <c r="L106" i="1" s="1"/>
  <c r="M106" i="1" s="1"/>
  <c r="H107" i="1"/>
  <c r="I107" i="1"/>
  <c r="G108" i="1"/>
  <c r="B109" i="1"/>
  <c r="F108" i="1"/>
  <c r="J107" i="1" l="1"/>
  <c r="K107" i="1" s="1"/>
  <c r="L107" i="1" s="1"/>
  <c r="M107" i="1" s="1"/>
  <c r="B110" i="1"/>
  <c r="F109" i="1"/>
  <c r="G109" i="1"/>
  <c r="H108" i="1"/>
  <c r="I108" i="1"/>
  <c r="J108" i="1" s="1"/>
  <c r="K108" i="1" s="1"/>
  <c r="L108" i="1" s="1"/>
  <c r="M108" i="1" s="1"/>
  <c r="G110" i="1" l="1"/>
  <c r="F110" i="1"/>
  <c r="H109" i="1"/>
  <c r="I109" i="1"/>
  <c r="J109" i="1" l="1"/>
  <c r="K109" i="1" s="1"/>
  <c r="L109" i="1" s="1"/>
  <c r="M109" i="1" s="1"/>
  <c r="H110" i="1"/>
  <c r="I110" i="1"/>
  <c r="J110" i="1" l="1"/>
  <c r="K110" i="1" s="1"/>
  <c r="L110" i="1" s="1"/>
  <c r="M110" i="1" s="1"/>
</calcChain>
</file>

<file path=xl/sharedStrings.xml><?xml version="1.0" encoding="utf-8"?>
<sst xmlns="http://schemas.openxmlformats.org/spreadsheetml/2006/main" count="53" uniqueCount="35">
  <si>
    <t>parameters</t>
    <phoneticPr fontId="1"/>
  </si>
  <si>
    <t>a</t>
    <phoneticPr fontId="1"/>
  </si>
  <si>
    <t>b</t>
    <phoneticPr fontId="1"/>
  </si>
  <si>
    <t>alpha</t>
    <phoneticPr fontId="1"/>
  </si>
  <si>
    <t>H</t>
    <phoneticPr fontId="1"/>
  </si>
  <si>
    <t>C</t>
    <phoneticPr fontId="1"/>
  </si>
  <si>
    <t>t</t>
    <phoneticPr fontId="1"/>
  </si>
  <si>
    <t>y</t>
    <phoneticPr fontId="1"/>
  </si>
  <si>
    <t>steps</t>
    <phoneticPr fontId="1"/>
  </si>
  <si>
    <t>num_div</t>
    <phoneticPr fontId="1"/>
  </si>
  <si>
    <t>mu</t>
    <phoneticPr fontId="1"/>
  </si>
  <si>
    <t>lambda</t>
    <phoneticPr fontId="1"/>
  </si>
  <si>
    <t>E</t>
    <phoneticPr fontId="1"/>
  </si>
  <si>
    <t>poisson</t>
    <phoneticPr fontId="1"/>
  </si>
  <si>
    <t>rho</t>
    <phoneticPr fontId="1"/>
  </si>
  <si>
    <t>g</t>
    <phoneticPr fontId="1"/>
  </si>
  <si>
    <t>1/a</t>
    <phoneticPr fontId="1"/>
  </si>
  <si>
    <t>exp(aC)</t>
    <phoneticPr fontId="1"/>
  </si>
  <si>
    <t>a/2alphaH</t>
    <phoneticPr fontId="1"/>
  </si>
  <si>
    <t>exp(aC)=A</t>
    <phoneticPr fontId="1"/>
  </si>
  <si>
    <t>anlytical</t>
    <phoneticPr fontId="1"/>
  </si>
  <si>
    <t>et=dy/dt</t>
    <phoneticPr fontId="1"/>
  </si>
  <si>
    <t>at+b</t>
    <phoneticPr fontId="1"/>
  </si>
  <si>
    <t>2alphaH/a</t>
    <phoneticPr fontId="1"/>
  </si>
  <si>
    <t>2alphaH</t>
    <phoneticPr fontId="1"/>
  </si>
  <si>
    <t>(at+b)et</t>
    <phoneticPr fontId="1"/>
  </si>
  <si>
    <t>It completely matches the analytical one!!!</t>
    <phoneticPr fontId="1"/>
  </si>
  <si>
    <t>error</t>
    <phoneticPr fontId="1"/>
  </si>
  <si>
    <t>RMSE</t>
    <phoneticPr fontId="1"/>
  </si>
  <si>
    <t xml:space="preserve">A=(-at-b)^2alphaH/a </t>
    <phoneticPr fontId="1"/>
  </si>
  <si>
    <t>B=e^2CalphaH</t>
    <phoneticPr fontId="1"/>
  </si>
  <si>
    <t>(A/B +1)2</t>
    <phoneticPr fontId="1"/>
  </si>
  <si>
    <t>at+b&lt;0</t>
    <phoneticPr fontId="1"/>
  </si>
  <si>
    <t>-b/a</t>
    <phoneticPr fontId="1"/>
  </si>
  <si>
    <t>-e^aC (2H/y-1)^xx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</si>
</sst>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Sheet1!$B$11:$B$110</c:f>
              <c:numCache>
                <c:formatCode>General</c:formatCode>
                <c:ptCount val="1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</c:numCache>
            </c:numRef>
          </c:xVal>
          <c:yVal>
            <c:numRef>
              <c:f>Sheet1!$E$11:$E$110</c:f>
              <c:numCache>
                <c:formatCode>General</c:formatCode>
                <c:ptCount val="100"/>
                <c:pt idx="0">
                  <c:v>9.8009972890727113</c:v>
                </c:pt>
                <c:pt idx="1">
                  <c:v>33.165728761331565</c:v>
                </c:pt>
                <c:pt idx="2">
                  <c:v>48.297333869099759</c:v>
                </c:pt>
                <c:pt idx="3">
                  <c:v>59.772201403112973</c:v>
                </c:pt>
                <c:pt idx="4">
                  <c:v>69.135433497302898</c:v>
                </c:pt>
                <c:pt idx="5">
                  <c:v>77.109886883772305</c:v>
                </c:pt>
                <c:pt idx="6">
                  <c:v>84.095804397195309</c:v>
                </c:pt>
                <c:pt idx="7">
                  <c:v>90.339430234156168</c:v>
                </c:pt>
                <c:pt idx="8">
                  <c:v>96.003699019473004</c:v>
                </c:pt>
                <c:pt idx="9">
                  <c:v>101.20234433846383</c:v>
                </c:pt>
                <c:pt idx="10">
                  <c:v>106.01808327874153</c:v>
                </c:pt>
                <c:pt idx="11">
                  <c:v>110.51306571223694</c:v>
                </c:pt>
                <c:pt idx="12">
                  <c:v>114.73524078389005</c:v>
                </c:pt>
                <c:pt idx="13">
                  <c:v>118.72242297656118</c:v>
                </c:pt>
                <c:pt idx="14">
                  <c:v>122.50499165550536</c:v>
                </c:pt>
                <c:pt idx="15">
                  <c:v>126.10774257295867</c:v>
                </c:pt>
                <c:pt idx="16">
                  <c:v>129.55119335555321</c:v>
                </c:pt>
                <c:pt idx="17">
                  <c:v>132.85252620219518</c:v>
                </c:pt>
                <c:pt idx="18">
                  <c:v>136.02628288973409</c:v>
                </c:pt>
                <c:pt idx="19">
                  <c:v>139.0848866032901</c:v>
                </c:pt>
                <c:pt idx="20">
                  <c:v>142.03904012851928</c:v>
                </c:pt>
                <c:pt idx="21">
                  <c:v>144.89803411593425</c:v>
                </c:pt>
                <c:pt idx="22">
                  <c:v>147.6699888393149</c:v>
                </c:pt>
                <c:pt idx="23">
                  <c:v>150.36204602832333</c:v>
                </c:pt>
                <c:pt idx="24">
                  <c:v>152.98052271108946</c:v>
                </c:pt>
                <c:pt idx="25">
                  <c:v>155.53103579104703</c:v>
                </c:pt>
                <c:pt idx="26">
                  <c:v>158.01860382398087</c:v>
                </c:pt>
                <c:pt idx="27">
                  <c:v>160.447730848682</c:v>
                </c:pt>
                <c:pt idx="28">
                  <c:v>162.82247595688318</c:v>
                </c:pt>
                <c:pt idx="29">
                  <c:v>165.14651143157801</c:v>
                </c:pt>
                <c:pt idx="30">
                  <c:v>167.42317164697033</c:v>
                </c:pt>
                <c:pt idx="31">
                  <c:v>169.65549444608268</c:v>
                </c:pt>
                <c:pt idx="32">
                  <c:v>171.84625635018807</c:v>
                </c:pt>
                <c:pt idx="33">
                  <c:v>173.9980026772414</c:v>
                </c:pt>
                <c:pt idx="34">
                  <c:v>176.11307343255697</c:v>
                </c:pt>
                <c:pt idx="35">
                  <c:v>178.1936256683818</c:v>
                </c:pt>
                <c:pt idx="36">
                  <c:v>180.24165287827077</c:v>
                </c:pt>
                <c:pt idx="37">
                  <c:v>182.25900188879547</c:v>
                </c:pt>
                <c:pt idx="38">
                  <c:v>184.24738762883908</c:v>
                </c:pt>
                <c:pt idx="39">
                  <c:v>186.20840609079619</c:v>
                </c:pt>
                <c:pt idx="40">
                  <c:v>188.14354574485407</c:v>
                </c:pt>
                <c:pt idx="41">
                  <c:v>190.05419762443398</c:v>
                </c:pt>
                <c:pt idx="42">
                  <c:v>191.94166426574191</c:v>
                </c:pt>
                <c:pt idx="43">
                  <c:v>193.80716765558316</c:v>
                </c:pt>
                <c:pt idx="44">
                  <c:v>195.65185631788216</c:v>
                </c:pt>
                <c:pt idx="45">
                  <c:v>197.47681164972664</c:v>
                </c:pt>
                <c:pt idx="46">
                  <c:v>199.28305360144452</c:v>
                </c:pt>
                <c:pt idx="47">
                  <c:v>201.07154578160805</c:v>
                </c:pt>
                <c:pt idx="48">
                  <c:v>202.84320005644605</c:v>
                </c:pt>
                <c:pt idx="49">
                  <c:v>204.59888070354623</c:v>
                </c:pt>
                <c:pt idx="50">
                  <c:v>206.33940817161817</c:v>
                </c:pt>
                <c:pt idx="51">
                  <c:v>208.06556249121428</c:v>
                </c:pt>
                <c:pt idx="52">
                  <c:v>209.77808637546246</c:v>
                </c:pt>
                <c:pt idx="53">
                  <c:v>211.47768804487379</c:v>
                </c:pt>
                <c:pt idx="54">
                  <c:v>213.16504380602231</c:v>
                </c:pt>
                <c:pt idx="55">
                  <c:v>214.84080041022651</c:v>
                </c:pt>
                <c:pt idx="56">
                  <c:v>216.50557721520875</c:v>
                </c:pt>
                <c:pt idx="57">
                  <c:v>218.15996816998302</c:v>
                </c:pt>
                <c:pt idx="58">
                  <c:v>219.80454364086461</c:v>
                </c:pt>
                <c:pt idx="59">
                  <c:v>221.43985209444571</c:v>
                </c:pt>
                <c:pt idx="60">
                  <c:v>223.06642165160559</c:v>
                </c:pt>
                <c:pt idx="61">
                  <c:v>224.684761525064</c:v>
                </c:pt>
                <c:pt idx="62">
                  <c:v>226.29536335163709</c:v>
                </c:pt>
                <c:pt idx="63">
                  <c:v>227.89870242915993</c:v>
                </c:pt>
                <c:pt idx="64">
                  <c:v>229.49523886700018</c:v>
                </c:pt>
                <c:pt idx="65">
                  <c:v>231.08541865817028</c:v>
                </c:pt>
                <c:pt idx="66">
                  <c:v>232.66967468023313</c:v>
                </c:pt>
                <c:pt idx="67">
                  <c:v>234.24842763148854</c:v>
                </c:pt>
                <c:pt idx="68">
                  <c:v>235.82208690829265</c:v>
                </c:pt>
                <c:pt idx="69">
                  <c:v>237.39105142880538</c:v>
                </c:pt>
                <c:pt idx="70">
                  <c:v>238.95571040796733</c:v>
                </c:pt>
                <c:pt idx="71">
                  <c:v>240.51644408806538</c:v>
                </c:pt>
                <c:pt idx="72">
                  <c:v>242.07362442885636</c:v>
                </c:pt>
                <c:pt idx="73">
                  <c:v>243.62761576087183</c:v>
                </c:pt>
                <c:pt idx="74">
                  <c:v>245.17877540521539</c:v>
                </c:pt>
                <c:pt idx="75">
                  <c:v>246.72745426288782</c:v>
                </c:pt>
                <c:pt idx="76">
                  <c:v>248.27399737643043</c:v>
                </c:pt>
                <c:pt idx="77">
                  <c:v>249.81874446645747</c:v>
                </c:pt>
                <c:pt idx="78">
                  <c:v>251.36203044544959</c:v>
                </c:pt>
                <c:pt idx="79">
                  <c:v>252.90418591101155</c:v>
                </c:pt>
                <c:pt idx="80">
                  <c:v>254.4455376206347</c:v>
                </c:pt>
                <c:pt idx="81">
                  <c:v>255.98640894987125</c:v>
                </c:pt>
                <c:pt idx="82">
                  <c:v>257.52712033570413</c:v>
                </c:pt>
                <c:pt idx="83">
                  <c:v>259.06798970678312</c:v>
                </c:pt>
                <c:pt idx="84">
                  <c:v>260.60933290210744</c:v>
                </c:pt>
                <c:pt idx="85">
                  <c:v>262.15146407964414</c:v>
                </c:pt>
                <c:pt idx="86">
                  <c:v>263.69469611630376</c:v>
                </c:pt>
                <c:pt idx="87">
                  <c:v>265.23934100062564</c:v>
                </c:pt>
                <c:pt idx="88">
                  <c:v>266.78571021947096</c:v>
                </c:pt>
                <c:pt idx="89">
                  <c:v>268.3341151399797</c:v>
                </c:pt>
                <c:pt idx="90">
                  <c:v>269.88486738799963</c:v>
                </c:pt>
                <c:pt idx="91">
                  <c:v>271.43827922417461</c:v>
                </c:pt>
                <c:pt idx="92">
                  <c:v>272.99466391884749</c:v>
                </c:pt>
                <c:pt idx="93">
                  <c:v>274.55433612692019</c:v>
                </c:pt>
                <c:pt idx="94">
                  <c:v>276.11761226380008</c:v>
                </c:pt>
                <c:pt idx="95">
                  <c:v>277.68481088355969</c:v>
                </c:pt>
                <c:pt idx="96">
                  <c:v>279.25625306043827</c:v>
                </c:pt>
                <c:pt idx="97">
                  <c:v>280.83226277482203</c:v>
                </c:pt>
                <c:pt idx="98">
                  <c:v>282.41316730485397</c:v>
                </c:pt>
                <c:pt idx="99">
                  <c:v>283.99929762484862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CD-F741-841D-42AA155C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8304"/>
        <c:axId val="418763904"/>
      </c:scatterChart>
      <c:valAx>
        <c:axId val="4137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8763904"/>
        <c:crosses val="autoZero"/>
        <c:crossBetween val="midCat"/>
      </c:valAx>
      <c:valAx>
        <c:axId val="4187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79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4</xdr:row>
      <xdr:rowOff>215900</xdr:rowOff>
    </xdr:from>
    <xdr:to>
      <xdr:col>19</xdr:col>
      <xdr:colOff>323850</xdr:colOff>
      <xdr:row>15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F88429-0F71-7582-E245-E8922862A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158B-73B6-2C48-8618-BE229829E8EF}">
  <dimension ref="A1:M110"/>
  <sheetViews>
    <sheetView tabSelected="1" workbookViewId="0">
      <selection activeCell="H7" sqref="H7"/>
    </sheetView>
  </sheetViews>
  <sheetFormatPr baseColWidth="10" defaultRowHeight="20"/>
  <cols>
    <col min="2" max="2" width="9.28515625" customWidth="1"/>
    <col min="3" max="3" width="8.140625" customWidth="1"/>
    <col min="4" max="4" width="12.7109375" bestFit="1" customWidth="1"/>
    <col min="7" max="7" width="12" bestFit="1" customWidth="1"/>
    <col min="8" max="8" width="13" bestFit="1" customWidth="1"/>
    <col min="9" max="9" width="13.85546875" bestFit="1" customWidth="1"/>
    <col min="10" max="10" width="13" bestFit="1" customWidth="1"/>
    <col min="11" max="11" width="13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15</v>
      </c>
      <c r="I1" t="s">
        <v>14</v>
      </c>
      <c r="J1" t="s">
        <v>10</v>
      </c>
      <c r="K1" t="s">
        <v>11</v>
      </c>
      <c r="L1" t="s">
        <v>12</v>
      </c>
      <c r="M1" t="s">
        <v>13</v>
      </c>
    </row>
    <row r="2" spans="1:13">
      <c r="B2" s="2">
        <f>-1*10^(-7)</f>
        <v>-9.9999999999999995E-8</v>
      </c>
      <c r="C2" s="2">
        <f>-170*10^(-7)</f>
        <v>-1.7E-5</v>
      </c>
      <c r="D2">
        <f>-H2*I2/(K2+2*J2)/2</f>
        <v>1.4287000000000001E-7</v>
      </c>
      <c r="E2" s="2">
        <v>2</v>
      </c>
      <c r="F2" s="2"/>
      <c r="G2" s="2">
        <f>10^8</f>
        <v>100000000</v>
      </c>
      <c r="H2" s="2">
        <v>-9.8000000000000007</v>
      </c>
      <c r="I2" s="2">
        <v>7850</v>
      </c>
      <c r="J2">
        <f>L2/(2*(1+M2))</f>
        <v>76923076923.07692</v>
      </c>
      <c r="K2">
        <f>L2*M2/((1+M2)*(1-2*M2))</f>
        <v>115384615384.61539</v>
      </c>
      <c r="L2" s="2">
        <f>200*10^9</f>
        <v>200000000000</v>
      </c>
      <c r="M2" s="2">
        <v>0.3</v>
      </c>
    </row>
    <row r="3" spans="1:13">
      <c r="B3" t="s">
        <v>16</v>
      </c>
      <c r="C3" t="s">
        <v>17</v>
      </c>
      <c r="D3" t="s">
        <v>24</v>
      </c>
      <c r="E3" t="s">
        <v>18</v>
      </c>
      <c r="F3" s="1" t="s">
        <v>33</v>
      </c>
      <c r="G3" t="s">
        <v>23</v>
      </c>
      <c r="H3" t="s">
        <v>30</v>
      </c>
    </row>
    <row r="4" spans="1:13">
      <c r="B4">
        <f>1/B2</f>
        <v>-10000000</v>
      </c>
      <c r="C4">
        <f>EXP(B2*G2)</f>
        <v>4.5399929762484854E-5</v>
      </c>
      <c r="D4">
        <f>2*D2*E2</f>
        <v>5.7148000000000003E-7</v>
      </c>
      <c r="E4">
        <f>B2/D4</f>
        <v>-0.17498425141737242</v>
      </c>
      <c r="F4">
        <f>-C$2*B$4</f>
        <v>-170</v>
      </c>
      <c r="G4">
        <f>D4/B2</f>
        <v>-5.7148000000000003</v>
      </c>
      <c r="H4">
        <f>EXP(1)^(D$4*G$2)</f>
        <v>6.5926656643389146E+24</v>
      </c>
    </row>
    <row r="6" spans="1:13">
      <c r="J6" t="s">
        <v>28</v>
      </c>
    </row>
    <row r="7" spans="1:13">
      <c r="A7" t="s">
        <v>9</v>
      </c>
      <c r="B7">
        <v>100</v>
      </c>
      <c r="J7">
        <f>SQRT(AVERAGE(SUMSQ(M11:M30)))</f>
        <v>1.9096517423244509E-21</v>
      </c>
      <c r="K7" t="str">
        <f>IF(J7&lt;10^(-15),"YES","ERROR")</f>
        <v>YES</v>
      </c>
      <c r="L7" t="s">
        <v>26</v>
      </c>
    </row>
    <row r="8" spans="1:13">
      <c r="A8" t="s">
        <v>8</v>
      </c>
      <c r="B8">
        <f>E2/B7</f>
        <v>0.02</v>
      </c>
    </row>
    <row r="9" spans="1:13">
      <c r="B9" t="s">
        <v>7</v>
      </c>
      <c r="C9" s="1"/>
      <c r="D9" s="1" t="s">
        <v>34</v>
      </c>
      <c r="E9" t="s">
        <v>6</v>
      </c>
      <c r="F9" t="s">
        <v>20</v>
      </c>
      <c r="G9" t="s">
        <v>22</v>
      </c>
      <c r="H9" t="s">
        <v>32</v>
      </c>
      <c r="I9" t="s">
        <v>29</v>
      </c>
      <c r="J9" t="s">
        <v>31</v>
      </c>
      <c r="K9" t="s">
        <v>21</v>
      </c>
      <c r="L9" t="s">
        <v>25</v>
      </c>
      <c r="M9" t="s">
        <v>27</v>
      </c>
    </row>
    <row r="10" spans="1:13">
      <c r="B10">
        <v>0</v>
      </c>
      <c r="D10" t="e">
        <f>-C$4*(2*E$2/B10-1)^E$4*B$4</f>
        <v>#DIV/0!</v>
      </c>
      <c r="E10" t="e">
        <f>D10+F$4</f>
        <v>#DIV/0!</v>
      </c>
      <c r="F10">
        <f>D$2*B10*(B10-2*E$2)</f>
        <v>0</v>
      </c>
      <c r="G10" t="e">
        <f>B$2*E10+C$2</f>
        <v>#DIV/0!</v>
      </c>
      <c r="H10" t="b">
        <f>IF(IFERROR(G10&lt;0,TRUE),TRUE,FALSE)</f>
        <v>1</v>
      </c>
      <c r="I10" t="e">
        <f>(-G10)^G$4</f>
        <v>#DIV/0!</v>
      </c>
      <c r="J10" t="e">
        <f>(I10/H$4+1)^2</f>
        <v>#DIV/0!</v>
      </c>
      <c r="K10">
        <f>IFERROR(2*E$2*D$4*I10/(-G10)/J10/H$4,0)</f>
        <v>0</v>
      </c>
      <c r="L10">
        <f>IF(K10=0,0,G10*K10)</f>
        <v>0</v>
      </c>
      <c r="M10">
        <f>F10-L10</f>
        <v>0</v>
      </c>
    </row>
    <row r="11" spans="1:13">
      <c r="B11">
        <f>B10+B$8</f>
        <v>0.02</v>
      </c>
      <c r="D11">
        <f t="shared" ref="D11:D74" si="0">-C$4*(2*E$2/B11-1)^E$4*B$4</f>
        <v>179.80099728907271</v>
      </c>
      <c r="E11">
        <f t="shared" ref="E11:E74" si="1">D11+F$4</f>
        <v>9.8009972890727113</v>
      </c>
      <c r="F11">
        <f>D$2*B11*(B11-2*E$2)</f>
        <v>-1.1372452000000001E-8</v>
      </c>
      <c r="G11">
        <f>B$2*E11+C$2</f>
        <v>-1.7980099728907272E-5</v>
      </c>
      <c r="H11" t="b">
        <f t="shared" ref="H11:H74" si="2">IF(IFERROR(G11&lt;0,TRUE),TRUE,FALSE)</f>
        <v>1</v>
      </c>
      <c r="I11">
        <f>(-G11)^G$4</f>
        <v>1.311940467203446E+27</v>
      </c>
      <c r="J11">
        <f>(I11/H$4+1)^2</f>
        <v>40000.000000000124</v>
      </c>
      <c r="K11">
        <f>IFERROR(2*E$2*D$4*I11/(-G11)/J11/H$4,0)</f>
        <v>6.3250216469689941E-4</v>
      </c>
      <c r="L11">
        <f t="shared" ref="L11:L30" si="3">IF(K11=0,0,G11*K11)</f>
        <v>-1.1372451999999984E-8</v>
      </c>
      <c r="M11">
        <f>F11-L11</f>
        <v>-1.6543612251060553E-23</v>
      </c>
    </row>
    <row r="12" spans="1:13">
      <c r="B12">
        <f t="shared" ref="B12:B75" si="4">B11+B$8</f>
        <v>0.04</v>
      </c>
      <c r="D12">
        <f t="shared" si="0"/>
        <v>203.16572876133156</v>
      </c>
      <c r="E12">
        <f t="shared" si="1"/>
        <v>33.165728761331565</v>
      </c>
      <c r="F12">
        <f>D$2*B12*(B12-2*E$2)</f>
        <v>-2.2630608E-8</v>
      </c>
      <c r="G12">
        <f>B$2*E12+C$2</f>
        <v>-2.0316572876133155E-5</v>
      </c>
      <c r="H12" t="b">
        <f t="shared" si="2"/>
        <v>1</v>
      </c>
      <c r="I12">
        <f>(-G12)^G$4</f>
        <v>6.5267390076955068E+26</v>
      </c>
      <c r="J12">
        <f>(I12/H$4+1)^2</f>
        <v>9999.9999999999436</v>
      </c>
      <c r="K12">
        <f>IFERROR(2*E$2*D$4*I12/(-G12)/J12/H$4,0)</f>
        <v>1.1138988912143403E-3</v>
      </c>
      <c r="L12">
        <f t="shared" si="3"/>
        <v>-2.2630608000000063E-8</v>
      </c>
      <c r="M12">
        <f>F12-L12</f>
        <v>6.2865726554030103E-23</v>
      </c>
    </row>
    <row r="13" spans="1:13">
      <c r="B13">
        <f t="shared" si="4"/>
        <v>0.06</v>
      </c>
      <c r="D13">
        <f t="shared" si="0"/>
        <v>218.29733386909976</v>
      </c>
      <c r="E13">
        <f t="shared" si="1"/>
        <v>48.297333869099759</v>
      </c>
      <c r="F13">
        <f>D$2*B13*(B13-2*E$2)</f>
        <v>-3.3774467999999999E-8</v>
      </c>
      <c r="G13">
        <f>B$2*E13+C$2</f>
        <v>-2.1829733386909975E-5</v>
      </c>
      <c r="H13" t="b">
        <f t="shared" si="2"/>
        <v>1</v>
      </c>
      <c r="I13">
        <f>(-G13)^G$4</f>
        <v>4.3291837862492268E+26</v>
      </c>
      <c r="J13">
        <f>(I13/H$4+1)^2</f>
        <v>4444.4444444444562</v>
      </c>
      <c r="K13">
        <f>IFERROR(2*E$2*D$4*I13/(-G13)/J13/H$4,0)</f>
        <v>1.5471773017737612E-3</v>
      </c>
      <c r="L13">
        <f t="shared" si="3"/>
        <v>-3.3774467999999966E-8</v>
      </c>
      <c r="M13">
        <f>F13-L13</f>
        <v>0</v>
      </c>
    </row>
    <row r="14" spans="1:13">
      <c r="B14">
        <f t="shared" si="4"/>
        <v>0.08</v>
      </c>
      <c r="D14">
        <f t="shared" si="0"/>
        <v>229.77220140311297</v>
      </c>
      <c r="E14">
        <f t="shared" si="1"/>
        <v>59.772201403112973</v>
      </c>
      <c r="F14">
        <f>D$2*B14*(B14-2*E$2)</f>
        <v>-4.4804031999999999E-8</v>
      </c>
      <c r="G14">
        <f>B$2*E14+C$2</f>
        <v>-2.2977220140311298E-5</v>
      </c>
      <c r="H14" t="b">
        <f t="shared" si="2"/>
        <v>1</v>
      </c>
      <c r="I14">
        <f>(-G14)^G$4</f>
        <v>3.2304061755260804E+26</v>
      </c>
      <c r="J14">
        <f>(I14/H$4+1)^2</f>
        <v>2500.0000000000186</v>
      </c>
      <c r="K14">
        <f>IFERROR(2*E$2*D$4*I14/(-G14)/J14/H$4,0)</f>
        <v>1.9499326605395364E-3</v>
      </c>
      <c r="L14">
        <f t="shared" si="3"/>
        <v>-4.4804031999999827E-8</v>
      </c>
      <c r="M14">
        <f>F14-L14</f>
        <v>-1.7205356741102976E-22</v>
      </c>
    </row>
    <row r="15" spans="1:13">
      <c r="B15">
        <f t="shared" si="4"/>
        <v>0.1</v>
      </c>
      <c r="D15">
        <f t="shared" si="0"/>
        <v>239.1354334973029</v>
      </c>
      <c r="E15">
        <f t="shared" si="1"/>
        <v>69.135433497302898</v>
      </c>
      <c r="F15">
        <f>D$2*B15*(B15-2*E$2)</f>
        <v>-5.5719300000000001E-8</v>
      </c>
      <c r="G15">
        <f>B$2*E15+C$2</f>
        <v>-2.391354334973029E-5</v>
      </c>
      <c r="H15" t="b">
        <f t="shared" si="2"/>
        <v>1</v>
      </c>
      <c r="I15">
        <f>(-G15)^G$4</f>
        <v>2.5711396090921877E+26</v>
      </c>
      <c r="J15">
        <f>(I15/H$4+1)^2</f>
        <v>1600.0000000000132</v>
      </c>
      <c r="K15">
        <f>IFERROR(2*E$2*D$4*I15/(-G15)/J15/H$4,0)</f>
        <v>2.3300311118731893E-3</v>
      </c>
      <c r="L15">
        <f t="shared" si="3"/>
        <v>-5.5719299999999782E-8</v>
      </c>
      <c r="M15">
        <f>F15-L15</f>
        <v>-2.1837568171399931E-22</v>
      </c>
    </row>
    <row r="16" spans="1:13">
      <c r="B16">
        <f t="shared" si="4"/>
        <v>0.12000000000000001</v>
      </c>
      <c r="D16">
        <f t="shared" si="0"/>
        <v>247.1098868837723</v>
      </c>
      <c r="E16">
        <f t="shared" si="1"/>
        <v>77.109886883772305</v>
      </c>
      <c r="F16">
        <f>D$2*B16*(B16-2*E$2)</f>
        <v>-6.652027200000001E-8</v>
      </c>
      <c r="G16">
        <f>B$2*E16+C$2</f>
        <v>-2.471098868837723E-5</v>
      </c>
      <c r="H16" t="b">
        <f t="shared" si="2"/>
        <v>1</v>
      </c>
      <c r="I16">
        <f>(-G16)^G$4</f>
        <v>2.1316285648029054E+26</v>
      </c>
      <c r="J16">
        <f>(I16/H$4+1)^2</f>
        <v>1111.1111111111009</v>
      </c>
      <c r="K16">
        <f>IFERROR(2*E$2*D$4*I16/(-G16)/J16/H$4,0)</f>
        <v>2.6919308182633737E-3</v>
      </c>
      <c r="L16">
        <f t="shared" si="3"/>
        <v>-6.6520272000000288E-8</v>
      </c>
      <c r="M16">
        <f>F16-L16</f>
        <v>2.779326858178173E-22</v>
      </c>
    </row>
    <row r="17" spans="2:13">
      <c r="B17">
        <f t="shared" si="4"/>
        <v>0.14000000000000001</v>
      </c>
      <c r="D17">
        <f t="shared" si="0"/>
        <v>254.09580439719531</v>
      </c>
      <c r="E17">
        <f t="shared" si="1"/>
        <v>84.095804397195309</v>
      </c>
      <c r="F17">
        <f>D$2*B17*(B17-2*E$2)</f>
        <v>-7.7206948000000008E-8</v>
      </c>
      <c r="G17">
        <f>B$2*E17+C$2</f>
        <v>-2.540958043971953E-5</v>
      </c>
      <c r="H17" t="b">
        <f t="shared" si="2"/>
        <v>1</v>
      </c>
      <c r="I17">
        <f>(-G17)^G$4</f>
        <v>1.8176921045963068E+26</v>
      </c>
      <c r="J17">
        <f>(I17/H$4+1)^2</f>
        <v>816.32653061225028</v>
      </c>
      <c r="K17">
        <f>IFERROR(2*E$2*D$4*I17/(-G17)/J17/H$4,0)</f>
        <v>3.0384975534390197E-3</v>
      </c>
      <c r="L17">
        <f t="shared" si="3"/>
        <v>-7.7206947999999756E-8</v>
      </c>
      <c r="M17">
        <f>F17-L17</f>
        <v>-2.5146290621612041E-22</v>
      </c>
    </row>
    <row r="18" spans="2:13">
      <c r="B18">
        <f t="shared" si="4"/>
        <v>0.16</v>
      </c>
      <c r="D18">
        <f t="shared" si="0"/>
        <v>260.33943023415617</v>
      </c>
      <c r="E18">
        <f t="shared" si="1"/>
        <v>90.339430234156168</v>
      </c>
      <c r="F18">
        <f>D$2*B18*(B18-2*E$2)</f>
        <v>-8.7779327999999993E-8</v>
      </c>
      <c r="G18">
        <f>B$2*E18+C$2</f>
        <v>-2.6033943023415615E-5</v>
      </c>
      <c r="H18" t="b">
        <f t="shared" si="2"/>
        <v>1</v>
      </c>
      <c r="I18">
        <f>(-G18)^G$4</f>
        <v>1.5822397594413445E+26</v>
      </c>
      <c r="J18">
        <f>(I18/H$4+1)^2</f>
        <v>625.00000000000375</v>
      </c>
      <c r="K18">
        <f>IFERROR(2*E$2*D$4*I18/(-G18)/J18/H$4,0)</f>
        <v>3.3717262083983483E-3</v>
      </c>
      <c r="L18">
        <f t="shared" si="3"/>
        <v>-8.7779327999999768E-8</v>
      </c>
      <c r="M18">
        <f>F18-L18</f>
        <v>-2.2499312661442353E-22</v>
      </c>
    </row>
    <row r="19" spans="2:13">
      <c r="B19">
        <f t="shared" si="4"/>
        <v>0.18</v>
      </c>
      <c r="D19">
        <f t="shared" si="0"/>
        <v>266.003699019473</v>
      </c>
      <c r="E19">
        <f t="shared" si="1"/>
        <v>96.003699019473004</v>
      </c>
      <c r="F19">
        <f>D$2*B19*(B19-2*E$2)</f>
        <v>-9.8237411999999994E-8</v>
      </c>
      <c r="G19">
        <f>B$2*E19+C$2</f>
        <v>-2.6600369901947298E-5</v>
      </c>
      <c r="H19" t="b">
        <f t="shared" si="2"/>
        <v>1</v>
      </c>
      <c r="I19">
        <f>(-G19)^G$4</f>
        <v>1.3991101576541414E+26</v>
      </c>
      <c r="J19">
        <f>(I19/H$4+1)^2</f>
        <v>493.82716049382316</v>
      </c>
      <c r="K19">
        <f>IFERROR(2*E$2*D$4*I19/(-G19)/J19/H$4,0)</f>
        <v>3.693084433115678E-3</v>
      </c>
      <c r="L19">
        <f t="shared" si="3"/>
        <v>-9.8237412000000378E-8</v>
      </c>
      <c r="M19">
        <f>F19-L19</f>
        <v>3.8381180422460484E-22</v>
      </c>
    </row>
    <row r="20" spans="2:13">
      <c r="B20">
        <f t="shared" si="4"/>
        <v>0.19999999999999998</v>
      </c>
      <c r="D20">
        <f t="shared" si="0"/>
        <v>271.20234433846383</v>
      </c>
      <c r="E20">
        <f t="shared" si="1"/>
        <v>101.20234433846383</v>
      </c>
      <c r="F20">
        <f>D$2*B20*(B20-2*E$2)</f>
        <v>-1.0858119999999998E-7</v>
      </c>
      <c r="G20">
        <f>B$2*E20+C$2</f>
        <v>-2.7120234433846384E-5</v>
      </c>
      <c r="H20" t="b">
        <f t="shared" si="2"/>
        <v>1</v>
      </c>
      <c r="I20">
        <f>(-G20)^G$4</f>
        <v>1.2526064762243957E+26</v>
      </c>
      <c r="J20">
        <f>(I20/H$4+1)^2</f>
        <v>400.00000000000114</v>
      </c>
      <c r="K20">
        <f>IFERROR(2*E$2*D$4*I20/(-G20)/J20/H$4,0)</f>
        <v>4.0036969542007047E-3</v>
      </c>
      <c r="L20">
        <f t="shared" si="3"/>
        <v>-1.0858119999999984E-7</v>
      </c>
      <c r="M20">
        <f>F20-L20</f>
        <v>-1.4558378780933287E-22</v>
      </c>
    </row>
    <row r="21" spans="2:13">
      <c r="B21">
        <f t="shared" si="4"/>
        <v>0.21999999999999997</v>
      </c>
      <c r="D21">
        <f t="shared" si="0"/>
        <v>276.01808327874153</v>
      </c>
      <c r="E21">
        <f t="shared" si="1"/>
        <v>106.01808327874153</v>
      </c>
      <c r="F21">
        <f>D$2*B21*(B21-2*E$2)</f>
        <v>-1.1881069200000001E-7</v>
      </c>
      <c r="G21">
        <f>B$2*E21+C$2</f>
        <v>-2.7601808327874154E-5</v>
      </c>
      <c r="H21" t="b">
        <f t="shared" si="2"/>
        <v>1</v>
      </c>
      <c r="I21">
        <f>(-G21)^G$4</f>
        <v>1.1327398277818599E+26</v>
      </c>
      <c r="J21">
        <f>(I21/H$4+1)^2</f>
        <v>330.57851239668975</v>
      </c>
      <c r="K21">
        <f>IFERROR(2*E$2*D$4*I21/(-G21)/J21/H$4,0)</f>
        <v>4.3044531933807313E-3</v>
      </c>
      <c r="L21">
        <f t="shared" si="3"/>
        <v>-1.1881069200000077E-7</v>
      </c>
      <c r="M21">
        <f>F21-L21</f>
        <v>7.5438871864836124E-22</v>
      </c>
    </row>
    <row r="22" spans="2:13">
      <c r="B22">
        <f t="shared" si="4"/>
        <v>0.23999999999999996</v>
      </c>
      <c r="D22">
        <f t="shared" si="0"/>
        <v>280.51306571223694</v>
      </c>
      <c r="E22">
        <f t="shared" si="1"/>
        <v>110.51306571223694</v>
      </c>
      <c r="F22">
        <f>D$2*B22*(B22-2*E$2)</f>
        <v>-1.2892588800000002E-7</v>
      </c>
      <c r="G22">
        <f>B$2*E22+C$2</f>
        <v>-2.8051306571223695E-5</v>
      </c>
      <c r="H22" t="b">
        <f>IF(IFERROR(G22&lt;0,TRUE),TRUE,FALSE)</f>
        <v>1</v>
      </c>
      <c r="I22">
        <f>(-G22)^G$4</f>
        <v>1.0328509540797554E+26</v>
      </c>
      <c r="J22">
        <f>(I22/H$4+1)^2</f>
        <v>277.77777777777379</v>
      </c>
      <c r="K22">
        <f>IFERROR(2*E$2*D$4*I22/(-G22)/J22/H$4,0)</f>
        <v>4.5960742567427819E-3</v>
      </c>
      <c r="L22">
        <f t="shared" si="3"/>
        <v>-1.2892588800000086E-7</v>
      </c>
      <c r="M22">
        <f>F22-L22</f>
        <v>8.4703294725430034E-22</v>
      </c>
    </row>
    <row r="23" spans="2:13">
      <c r="B23">
        <f t="shared" si="4"/>
        <v>0.25999999999999995</v>
      </c>
      <c r="D23">
        <f t="shared" si="0"/>
        <v>284.73524078389005</v>
      </c>
      <c r="E23">
        <f t="shared" si="1"/>
        <v>114.73524078389005</v>
      </c>
      <c r="F23">
        <f>D$2*B23*(B23-2*E$2)</f>
        <v>-1.3892678800000001E-7</v>
      </c>
      <c r="G23">
        <f>B$2*E23+C$2</f>
        <v>-2.8473524078389006E-5</v>
      </c>
      <c r="H23" t="b">
        <f t="shared" si="2"/>
        <v>1</v>
      </c>
      <c r="I23">
        <f>(-G23)^G$4</f>
        <v>9.4832959940874963E+25</v>
      </c>
      <c r="J23">
        <f>(I23/H$4+1)^2</f>
        <v>236.68639053254347</v>
      </c>
      <c r="K23">
        <f>IFERROR(2*E$2*D$4*I23/(-G23)/J23/H$4,0)</f>
        <v>4.8791567779783076E-3</v>
      </c>
      <c r="L23">
        <f t="shared" si="3"/>
        <v>-1.3892678800000027E-7</v>
      </c>
      <c r="M23">
        <f>F23-L23</f>
        <v>2.6469779601696886E-22</v>
      </c>
    </row>
    <row r="24" spans="2:13">
      <c r="B24">
        <f t="shared" si="4"/>
        <v>0.27999999999999997</v>
      </c>
      <c r="D24">
        <f t="shared" si="0"/>
        <v>288.72242297656118</v>
      </c>
      <c r="E24">
        <f t="shared" si="1"/>
        <v>118.72242297656118</v>
      </c>
      <c r="F24">
        <f>D$2*B24*(B24-2*E$2)</f>
        <v>-1.4881339199999999E-7</v>
      </c>
      <c r="G24">
        <f>B$2*E24+C$2</f>
        <v>-2.8872242297656118E-5</v>
      </c>
      <c r="H24" t="b">
        <f t="shared" si="2"/>
        <v>1</v>
      </c>
      <c r="I24">
        <f>(-G24)^G$4</f>
        <v>8.7588272397645429E+25</v>
      </c>
      <c r="J24">
        <f>(I24/H$4+1)^2</f>
        <v>204.08163265306058</v>
      </c>
      <c r="K24">
        <f>IFERROR(2*E$2*D$4*I24/(-G24)/J24/H$4,0)</f>
        <v>5.1542027967838534E-3</v>
      </c>
      <c r="L24">
        <f t="shared" si="3"/>
        <v>-1.4881339200000023E-7</v>
      </c>
      <c r="M24">
        <f>F24-L24</f>
        <v>2.3822801641527197E-22</v>
      </c>
    </row>
    <row r="25" spans="2:13">
      <c r="B25">
        <f t="shared" si="4"/>
        <v>0.3</v>
      </c>
      <c r="D25">
        <f t="shared" si="0"/>
        <v>292.50499165550536</v>
      </c>
      <c r="E25">
        <f t="shared" si="1"/>
        <v>122.50499165550536</v>
      </c>
      <c r="F25">
        <f>D$2*B25*(B25-2*E$2)</f>
        <v>-1.5858570000000001E-7</v>
      </c>
      <c r="G25">
        <f>B$2*E25+C$2</f>
        <v>-2.9250499165550534E-5</v>
      </c>
      <c r="H25" t="b">
        <f t="shared" si="2"/>
        <v>1</v>
      </c>
      <c r="I25">
        <f>(-G25)^G$4</f>
        <v>8.1309543193512991E+25</v>
      </c>
      <c r="J25">
        <f>(I25/H$4+1)^2</f>
        <v>177.77777777777661</v>
      </c>
      <c r="K25">
        <f>IFERROR(2*E$2*D$4*I25/(-G25)/J25/H$4,0)</f>
        <v>5.4216408103822424E-3</v>
      </c>
      <c r="L25">
        <f t="shared" si="3"/>
        <v>-1.5858570000000051E-7</v>
      </c>
      <c r="M25">
        <f>F25-L25</f>
        <v>5.0292581243224083E-22</v>
      </c>
    </row>
    <row r="26" spans="2:13">
      <c r="B26">
        <f t="shared" si="4"/>
        <v>0.32</v>
      </c>
      <c r="D26">
        <f t="shared" si="0"/>
        <v>296.10774257295867</v>
      </c>
      <c r="E26">
        <f t="shared" si="1"/>
        <v>126.10774257295867</v>
      </c>
      <c r="F26">
        <f>D$2*B26*(B26-2*E$2)</f>
        <v>-1.6824371200000002E-7</v>
      </c>
      <c r="G26">
        <f>B$2*E26+C$2</f>
        <v>-2.9610774257295866E-5</v>
      </c>
      <c r="H26" t="b">
        <f t="shared" si="2"/>
        <v>1</v>
      </c>
      <c r="I26">
        <f>(-G26)^G$4</f>
        <v>7.581565513989737E+25</v>
      </c>
      <c r="J26">
        <f>(I26/H$4+1)^2</f>
        <v>156.24999999999943</v>
      </c>
      <c r="K26">
        <f>IFERROR(2*E$2*D$4*I26/(-G26)/J26/H$4,0)</f>
        <v>5.6818410264482134E-3</v>
      </c>
      <c r="L26">
        <f t="shared" si="3"/>
        <v>-1.6824371200000029E-7</v>
      </c>
      <c r="M26">
        <f>F26-L26</f>
        <v>2.6469779601696886E-22</v>
      </c>
    </row>
    <row r="27" spans="2:13">
      <c r="B27">
        <f t="shared" si="4"/>
        <v>0.34</v>
      </c>
      <c r="D27">
        <f t="shared" si="0"/>
        <v>299.55119335555321</v>
      </c>
      <c r="E27">
        <f t="shared" si="1"/>
        <v>129.55119335555321</v>
      </c>
      <c r="F27">
        <f>D$2*B27*(B27-2*E$2)</f>
        <v>-1.7778742800000002E-7</v>
      </c>
      <c r="G27">
        <f>B$2*E27+C$2</f>
        <v>-2.995511933555532E-5</v>
      </c>
      <c r="H27" t="b">
        <f t="shared" si="2"/>
        <v>1</v>
      </c>
      <c r="I27">
        <f>(-G27)^G$4</f>
        <v>7.0968106857295714E+25</v>
      </c>
      <c r="J27">
        <f>(I27/H$4+1)^2</f>
        <v>138.40830449827112</v>
      </c>
      <c r="K27">
        <f>IFERROR(2*E$2*D$4*I27/(-G27)/J27/H$4,0)</f>
        <v>5.935126680966814E-3</v>
      </c>
      <c r="L27">
        <f t="shared" si="3"/>
        <v>-1.7778742799999928E-7</v>
      </c>
      <c r="M27">
        <f>F27-L27</f>
        <v>-7.411538288475128E-22</v>
      </c>
    </row>
    <row r="28" spans="2:13">
      <c r="B28">
        <f t="shared" si="4"/>
        <v>0.36000000000000004</v>
      </c>
      <c r="D28">
        <f t="shared" si="0"/>
        <v>302.85252620219518</v>
      </c>
      <c r="E28">
        <f t="shared" si="1"/>
        <v>132.85252620219518</v>
      </c>
      <c r="F28">
        <f>D$2*B28*(B28-2*E$2)</f>
        <v>-1.8721684800000006E-7</v>
      </c>
      <c r="G28">
        <f>B$2*E28+C$2</f>
        <v>-3.0285252620219518E-5</v>
      </c>
      <c r="H28" t="b">
        <f t="shared" si="2"/>
        <v>1</v>
      </c>
      <c r="I28">
        <f>(-G28)^G$4</f>
        <v>6.6659175050537854E+25</v>
      </c>
      <c r="J28">
        <f>(I28/H$4+1)^2</f>
        <v>123.45679012345659</v>
      </c>
      <c r="K28">
        <f>IFERROR(2*E$2*D$4*I28/(-G28)/J28/H$4,0)</f>
        <v>6.181782610424966E-3</v>
      </c>
      <c r="L28">
        <f t="shared" si="3"/>
        <v>-1.8721684800000016E-7</v>
      </c>
      <c r="M28">
        <f>F28-L28</f>
        <v>0</v>
      </c>
    </row>
    <row r="29" spans="2:13">
      <c r="B29">
        <f t="shared" si="4"/>
        <v>0.38000000000000006</v>
      </c>
      <c r="D29">
        <f t="shared" si="0"/>
        <v>306.02628288973409</v>
      </c>
      <c r="E29">
        <f t="shared" si="1"/>
        <v>136.02628288973409</v>
      </c>
      <c r="F29">
        <f>D$2*B29*(B29-2*E$2)</f>
        <v>-1.9653197200000003E-7</v>
      </c>
      <c r="G29">
        <f>B$2*E29+C$2</f>
        <v>-3.0602628288973409E-5</v>
      </c>
      <c r="H29" t="b">
        <f t="shared" si="2"/>
        <v>1</v>
      </c>
      <c r="I29">
        <f>(-G29)^G$4</f>
        <v>6.2803815012912569E+25</v>
      </c>
      <c r="J29">
        <f>(I29/H$4+1)^2</f>
        <v>110.80332409972219</v>
      </c>
      <c r="K29">
        <f>IFERROR(2*E$2*D$4*I29/(-G29)/J29/H$4,0)</f>
        <v>6.4220618616216731E-3</v>
      </c>
      <c r="L29">
        <f t="shared" si="3"/>
        <v>-1.9653197200000064E-7</v>
      </c>
      <c r="M29">
        <f>F29-L29</f>
        <v>6.0880493083902837E-22</v>
      </c>
    </row>
    <row r="30" spans="2:13">
      <c r="B30">
        <f t="shared" si="4"/>
        <v>0.40000000000000008</v>
      </c>
      <c r="D30">
        <f t="shared" si="0"/>
        <v>309.0848866032901</v>
      </c>
      <c r="E30">
        <f t="shared" si="1"/>
        <v>139.0848866032901</v>
      </c>
      <c r="F30">
        <f>D$2*B30*(B30-2*E$2)</f>
        <v>-2.0573280000000008E-7</v>
      </c>
      <c r="G30">
        <f>B$2*E30+C$2</f>
        <v>-3.0908488660329008E-5</v>
      </c>
      <c r="H30" t="b">
        <f t="shared" si="2"/>
        <v>1</v>
      </c>
      <c r="I30">
        <f>(-G30)^G$4</f>
        <v>5.933399097904995E+25</v>
      </c>
      <c r="J30">
        <f>(I30/H$4+1)^2</f>
        <v>99.999999999999147</v>
      </c>
      <c r="K30">
        <f>IFERROR(2*E$2*D$4*I30/(-G30)/J30/H$4,0)</f>
        <v>6.656190869146524E-3</v>
      </c>
      <c r="L30">
        <f t="shared" si="3"/>
        <v>-2.0573280000000082E-7</v>
      </c>
      <c r="M30">
        <f>F30-L30</f>
        <v>7.411538288475128E-22</v>
      </c>
    </row>
    <row r="31" spans="2:13">
      <c r="B31">
        <f t="shared" si="4"/>
        <v>0.4200000000000001</v>
      </c>
      <c r="D31">
        <f t="shared" si="0"/>
        <v>312.03904012851928</v>
      </c>
      <c r="E31">
        <f t="shared" si="1"/>
        <v>142.03904012851928</v>
      </c>
      <c r="F31">
        <f>D$2*B31*(B31-2*E$2)</f>
        <v>-2.1481933200000008E-7</v>
      </c>
      <c r="G31">
        <f>B$2*E31+C$2</f>
        <v>-3.1203904012851928E-5</v>
      </c>
      <c r="H31" t="b">
        <f t="shared" si="2"/>
        <v>1</v>
      </c>
      <c r="I31">
        <f>(-G31)^G$4</f>
        <v>5.61946263769841E+25</v>
      </c>
      <c r="J31">
        <f>(I31/H$4+1)^2</f>
        <v>90.702947845805056</v>
      </c>
      <c r="K31">
        <f>IFERROR(2*E$2*D$4*I31/(-G31)/J31/H$4,0)</f>
        <v>6.8843735678562031E-3</v>
      </c>
      <c r="L31">
        <f t="shared" ref="L31:L50" si="5">IF(K31=0,0,G31*K31)</f>
        <v>-2.1481933199999992E-7</v>
      </c>
      <c r="M31">
        <f t="shared" ref="M31:M45" si="6">F31-L31</f>
        <v>0</v>
      </c>
    </row>
    <row r="32" spans="2:13">
      <c r="B32">
        <f t="shared" si="4"/>
        <v>0.44000000000000011</v>
      </c>
      <c r="D32">
        <f t="shared" si="0"/>
        <v>314.89803411593425</v>
      </c>
      <c r="E32">
        <f t="shared" si="1"/>
        <v>144.89803411593425</v>
      </c>
      <c r="F32">
        <f>D$2*B32*(B32-2*E$2)</f>
        <v>-2.2379156800000004E-7</v>
      </c>
      <c r="G32">
        <f>B$2*E32+C$2</f>
        <v>-3.1489803411593421E-5</v>
      </c>
      <c r="H32" t="b">
        <f t="shared" si="2"/>
        <v>1</v>
      </c>
      <c r="I32">
        <f>(-G32)^G$4</f>
        <v>5.3340658556923924E+25</v>
      </c>
      <c r="J32">
        <f>(I32/H$4+1)^2</f>
        <v>82.644628099173502</v>
      </c>
      <c r="K32">
        <f>IFERROR(2*E$2*D$4*I32/(-G32)/J32/H$4,0)</f>
        <v>7.1067947003317271E-3</v>
      </c>
      <c r="L32">
        <f t="shared" si="5"/>
        <v>-2.2379156800000007E-7</v>
      </c>
      <c r="M32">
        <f t="shared" si="6"/>
        <v>0</v>
      </c>
    </row>
    <row r="33" spans="2:13">
      <c r="B33">
        <f t="shared" si="4"/>
        <v>0.46000000000000013</v>
      </c>
      <c r="D33">
        <f t="shared" si="0"/>
        <v>317.6699888393149</v>
      </c>
      <c r="E33">
        <f t="shared" si="1"/>
        <v>147.6699888393149</v>
      </c>
      <c r="F33">
        <f>D$2*B33*(B33-2*E$2)</f>
        <v>-2.3264950800000008E-7</v>
      </c>
      <c r="G33">
        <f>B$2*E33+C$2</f>
        <v>-3.1766998883931488E-5</v>
      </c>
      <c r="H33" t="b">
        <f t="shared" si="2"/>
        <v>1</v>
      </c>
      <c r="I33">
        <f>(-G33)^G$4</f>
        <v>5.0734861851651858E+25</v>
      </c>
      <c r="J33">
        <f>(I33/H$4+1)^2</f>
        <v>75.61436672967919</v>
      </c>
      <c r="K33">
        <f>IFERROR(2*E$2*D$4*I33/(-G33)/J33/H$4,0)</f>
        <v>7.3236225068046643E-3</v>
      </c>
      <c r="L33">
        <f t="shared" si="5"/>
        <v>-2.3264950799999931E-7</v>
      </c>
      <c r="M33">
        <f t="shared" si="6"/>
        <v>-7.6762360844920968E-22</v>
      </c>
    </row>
    <row r="34" spans="2:13">
      <c r="B34">
        <f t="shared" si="4"/>
        <v>0.48000000000000015</v>
      </c>
      <c r="D34">
        <f t="shared" si="0"/>
        <v>320.36204602832333</v>
      </c>
      <c r="E34">
        <f t="shared" si="1"/>
        <v>150.36204602832333</v>
      </c>
      <c r="F34">
        <f>D$2*B34*(B34-2*E$2)</f>
        <v>-2.4139315200000007E-7</v>
      </c>
      <c r="G34">
        <f>B$2*E34+C$2</f>
        <v>-3.2036204602832333E-5</v>
      </c>
      <c r="H34" t="b">
        <f t="shared" si="2"/>
        <v>1</v>
      </c>
      <c r="I34">
        <f>(-G34)^G$4</f>
        <v>4.8346214871818313E+25</v>
      </c>
      <c r="J34">
        <f>(I34/H$4+1)^2</f>
        <v>69.444444444443448</v>
      </c>
      <c r="K34">
        <f>IFERROR(2*E$2*D$4*I34/(-G34)/J34/H$4,0)</f>
        <v>7.5350109350550178E-3</v>
      </c>
      <c r="L34">
        <f t="shared" si="5"/>
        <v>-2.413931520000015E-7</v>
      </c>
      <c r="M34">
        <f t="shared" si="6"/>
        <v>1.4293680984916318E-21</v>
      </c>
    </row>
    <row r="35" spans="2:13">
      <c r="B35">
        <f t="shared" si="4"/>
        <v>0.50000000000000011</v>
      </c>
      <c r="D35">
        <f t="shared" si="0"/>
        <v>322.98052271108946</v>
      </c>
      <c r="E35">
        <f t="shared" si="1"/>
        <v>152.98052271108946</v>
      </c>
      <c r="F35">
        <f>D$2*B35*(B35-2*E$2)</f>
        <v>-2.5002250000000008E-7</v>
      </c>
      <c r="G35">
        <f>B$2*E35+C$2</f>
        <v>-3.2298052271108945E-5</v>
      </c>
      <c r="H35" t="b">
        <f t="shared" si="2"/>
        <v>1</v>
      </c>
      <c r="I35">
        <f>(-G35)^G$4</f>
        <v>4.6148659650372494E+25</v>
      </c>
      <c r="J35">
        <f>(I35/H$4+1)^2</f>
        <v>64.000000000000227</v>
      </c>
      <c r="K35">
        <f>IFERROR(2*E$2*D$4*I35/(-G35)/J35/H$4,0)</f>
        <v>7.7411014726621206E-3</v>
      </c>
      <c r="L35">
        <f t="shared" si="5"/>
        <v>-2.500224999999996E-7</v>
      </c>
      <c r="M35">
        <f t="shared" si="6"/>
        <v>-4.7645603283054394E-22</v>
      </c>
    </row>
    <row r="36" spans="2:13">
      <c r="B36">
        <f t="shared" si="4"/>
        <v>0.52000000000000013</v>
      </c>
      <c r="D36">
        <f t="shared" si="0"/>
        <v>325.53103579104703</v>
      </c>
      <c r="E36">
        <f t="shared" si="1"/>
        <v>155.53103579104703</v>
      </c>
      <c r="F36">
        <f>D$2*B36*(B36-2*E$2)</f>
        <v>-2.585375520000001E-7</v>
      </c>
      <c r="G36">
        <f>B$2*E36+C$2</f>
        <v>-3.2553103579104703E-5</v>
      </c>
      <c r="H36" t="b">
        <f t="shared" si="2"/>
        <v>1</v>
      </c>
      <c r="I36">
        <f>(-G36)^G$4</f>
        <v>4.4120147138267748E+25</v>
      </c>
      <c r="J36">
        <f>(I36/H$4+1)^2</f>
        <v>59.171597633135221</v>
      </c>
      <c r="K36">
        <f>IFERROR(2*E$2*D$4*I36/(-G36)/J36/H$4,0)</f>
        <v>7.9420246788988996E-3</v>
      </c>
      <c r="L36">
        <f t="shared" si="5"/>
        <v>-2.5853755200000164E-7</v>
      </c>
      <c r="M36">
        <f t="shared" si="6"/>
        <v>1.5352472168984194E-21</v>
      </c>
    </row>
    <row r="37" spans="2:13">
      <c r="B37">
        <f t="shared" si="4"/>
        <v>0.54000000000000015</v>
      </c>
      <c r="D37">
        <f t="shared" si="0"/>
        <v>328.01860382398087</v>
      </c>
      <c r="E37">
        <f t="shared" si="1"/>
        <v>158.01860382398087</v>
      </c>
      <c r="F37">
        <f>D$2*B37*(B37-2*E$2)</f>
        <v>-2.6693830800000009E-7</v>
      </c>
      <c r="G37">
        <f>B$2*E37+C$2</f>
        <v>-3.2801860382398085E-5</v>
      </c>
      <c r="H37" t="b">
        <f t="shared" si="2"/>
        <v>1</v>
      </c>
      <c r="I37">
        <f>(-G37)^G$4</f>
        <v>4.2241894812245388E+25</v>
      </c>
      <c r="J37">
        <f>(I37/H$4+1)^2</f>
        <v>54.869684499313564</v>
      </c>
      <c r="K37">
        <f>IFERROR(2*E$2*D$4*I37/(-G37)/J37/H$4,0)</f>
        <v>8.137901475345705E-3</v>
      </c>
      <c r="L37">
        <f t="shared" si="5"/>
        <v>-2.669383080000012E-7</v>
      </c>
      <c r="M37">
        <f t="shared" si="6"/>
        <v>1.1117307432712692E-21</v>
      </c>
    </row>
    <row r="38" spans="2:13">
      <c r="B38">
        <f t="shared" si="4"/>
        <v>0.56000000000000016</v>
      </c>
      <c r="D38">
        <f t="shared" si="0"/>
        <v>330.447730848682</v>
      </c>
      <c r="E38">
        <f t="shared" si="1"/>
        <v>160.447730848682</v>
      </c>
      <c r="F38">
        <f>D$2*B38*(B38-2*E$2)</f>
        <v>-2.7522476800000009E-7</v>
      </c>
      <c r="G38">
        <f>B$2*E38+C$2</f>
        <v>-3.30447730848682E-5</v>
      </c>
      <c r="H38" t="b">
        <f t="shared" si="2"/>
        <v>1</v>
      </c>
      <c r="I38">
        <f>(-G38)^G$4</f>
        <v>4.049780336665323E+25</v>
      </c>
      <c r="J38">
        <f>(I38/H$4+1)^2</f>
        <v>51.020408163265081</v>
      </c>
      <c r="K38">
        <f>IFERROR(2*E$2*D$4*I38/(-G38)/J38/H$4,0)</f>
        <v>8.328844240907525E-3</v>
      </c>
      <c r="L38">
        <f t="shared" si="5"/>
        <v>-2.7522476800000051E-7</v>
      </c>
      <c r="M38">
        <f t="shared" si="6"/>
        <v>4.2351647362715017E-22</v>
      </c>
    </row>
    <row r="39" spans="2:13">
      <c r="B39">
        <f t="shared" si="4"/>
        <v>0.58000000000000018</v>
      </c>
      <c r="D39">
        <f t="shared" si="0"/>
        <v>332.82247595688318</v>
      </c>
      <c r="E39">
        <f t="shared" si="1"/>
        <v>162.82247595688318</v>
      </c>
      <c r="F39">
        <f>D$2*B39*(B39-2*E$2)</f>
        <v>-2.833969320000001E-7</v>
      </c>
      <c r="G39">
        <f>B$2*E39+C$2</f>
        <v>-3.3282247595688321E-5</v>
      </c>
      <c r="H39" t="b">
        <f t="shared" si="2"/>
        <v>1</v>
      </c>
      <c r="I39">
        <f>(-G39)^G$4</f>
        <v>3.88739940897227E+25</v>
      </c>
      <c r="J39">
        <f>(I39/H$4+1)^2</f>
        <v>47.562425683710146</v>
      </c>
      <c r="K39">
        <f>IFERROR(2*E$2*D$4*I39/(-G39)/J39/H$4,0)</f>
        <v>8.5149577469255146E-3</v>
      </c>
      <c r="L39">
        <f t="shared" si="5"/>
        <v>-2.8339693199999936E-7</v>
      </c>
      <c r="M39">
        <f t="shared" si="6"/>
        <v>-7.411538288475128E-22</v>
      </c>
    </row>
    <row r="40" spans="2:13">
      <c r="B40">
        <f t="shared" si="4"/>
        <v>0.6000000000000002</v>
      </c>
      <c r="D40">
        <f t="shared" si="0"/>
        <v>335.14651143157801</v>
      </c>
      <c r="E40">
        <f t="shared" si="1"/>
        <v>165.14651143157801</v>
      </c>
      <c r="F40">
        <f>D$2*B40*(B40-2*E$2)</f>
        <v>-2.9145480000000008E-7</v>
      </c>
      <c r="G40">
        <f>B$2*E40+C$2</f>
        <v>-3.3514651143157803E-5</v>
      </c>
      <c r="H40" t="b">
        <f t="shared" si="2"/>
        <v>1</v>
      </c>
      <c r="I40">
        <f>(-G40)^G$4</f>
        <v>3.7358438764587372E+25</v>
      </c>
      <c r="J40">
        <f>(I40/H$4+1)^2</f>
        <v>44.444444444444827</v>
      </c>
      <c r="K40">
        <f>IFERROR(2*E$2*D$4*I40/(-G40)/J40/H$4,0)</f>
        <v>8.6963399605459128E-3</v>
      </c>
      <c r="L40">
        <f t="shared" si="5"/>
        <v>-2.9145479999999897E-7</v>
      </c>
      <c r="M40">
        <f t="shared" si="6"/>
        <v>-1.1117307432712692E-21</v>
      </c>
    </row>
    <row r="41" spans="2:13">
      <c r="B41">
        <f t="shared" si="4"/>
        <v>0.62000000000000022</v>
      </c>
      <c r="D41">
        <f t="shared" si="0"/>
        <v>337.42317164697033</v>
      </c>
      <c r="E41">
        <f t="shared" si="1"/>
        <v>167.42317164697033</v>
      </c>
      <c r="F41">
        <f>D$2*B41*(B41-2*E$2)</f>
        <v>-2.9939837200000012E-7</v>
      </c>
      <c r="G41">
        <f>B$2*E41+C$2</f>
        <v>-3.3742317164697029E-5</v>
      </c>
      <c r="H41" t="b">
        <f t="shared" si="2"/>
        <v>1</v>
      </c>
      <c r="I41">
        <f>(-G41)^G$4</f>
        <v>3.5940661202363888E+25</v>
      </c>
      <c r="J41">
        <f>(I41/H$4+1)^2</f>
        <v>41.623309053069967</v>
      </c>
      <c r="K41">
        <f>IFERROR(2*E$2*D$4*I41/(-G41)/J41/H$4,0)</f>
        <v>8.8730827387647655E-3</v>
      </c>
      <c r="L41">
        <f t="shared" si="5"/>
        <v>-2.9939837199999928E-7</v>
      </c>
      <c r="M41">
        <f t="shared" si="6"/>
        <v>-8.4703294725430034E-22</v>
      </c>
    </row>
    <row r="42" spans="2:13">
      <c r="B42">
        <f t="shared" si="4"/>
        <v>0.64000000000000024</v>
      </c>
      <c r="D42">
        <f t="shared" si="0"/>
        <v>339.65549444608268</v>
      </c>
      <c r="E42">
        <f t="shared" si="1"/>
        <v>169.65549444608268</v>
      </c>
      <c r="F42">
        <f>D$2*B42*(B42-2*E$2)</f>
        <v>-3.0722764800000013E-7</v>
      </c>
      <c r="G42">
        <f>B$2*E42+C$2</f>
        <v>-3.3965549444608264E-5</v>
      </c>
      <c r="H42" t="b">
        <f t="shared" si="2"/>
        <v>1</v>
      </c>
      <c r="I42">
        <f>(-G42)^G$4</f>
        <v>3.4611494737779407E+25</v>
      </c>
      <c r="J42">
        <f>(I42/H$4+1)^2</f>
        <v>39.062500000000199</v>
      </c>
      <c r="K42">
        <f>IFERROR(2*E$2*D$4*I42/(-G42)/J42/H$4,0)</f>
        <v>9.0452724311447623E-3</v>
      </c>
      <c r="L42">
        <f t="shared" si="5"/>
        <v>-3.0722764799999944E-7</v>
      </c>
      <c r="M42">
        <f t="shared" si="6"/>
        <v>-6.8821426964411903E-22</v>
      </c>
    </row>
    <row r="43" spans="2:13">
      <c r="B43">
        <f t="shared" si="4"/>
        <v>0.66000000000000025</v>
      </c>
      <c r="D43">
        <f t="shared" si="0"/>
        <v>341.84625635018807</v>
      </c>
      <c r="E43">
        <f t="shared" si="1"/>
        <v>171.84625635018807</v>
      </c>
      <c r="F43">
        <f>D$2*B43*(B43-2*E$2)</f>
        <v>-3.1494262800000015E-7</v>
      </c>
      <c r="G43">
        <f>B$2*E43+C$2</f>
        <v>-3.4184625635018805E-5</v>
      </c>
      <c r="H43" t="b">
        <f t="shared" si="2"/>
        <v>1</v>
      </c>
      <c r="I43">
        <f>(-G43)^G$4</f>
        <v>3.3362883816503043E+25</v>
      </c>
      <c r="J43">
        <f>(I43/H$4+1)^2</f>
        <v>36.730945821855009</v>
      </c>
      <c r="K43">
        <f>IFERROR(2*E$2*D$4*I43/(-G43)/J43/H$4,0)</f>
        <v>9.2129904057621677E-3</v>
      </c>
      <c r="L43">
        <f t="shared" si="5"/>
        <v>-3.1494262799999967E-7</v>
      </c>
      <c r="M43">
        <f t="shared" si="6"/>
        <v>-4.7645603283054394E-22</v>
      </c>
    </row>
    <row r="44" spans="2:13">
      <c r="B44">
        <f t="shared" si="4"/>
        <v>0.68000000000000027</v>
      </c>
      <c r="D44">
        <f t="shared" si="0"/>
        <v>343.9980026772414</v>
      </c>
      <c r="E44">
        <f t="shared" si="1"/>
        <v>173.9980026772414</v>
      </c>
      <c r="F44">
        <f>D$2*B44*(B44-2*E$2)</f>
        <v>-3.2254331200000013E-7</v>
      </c>
      <c r="G44">
        <f>B$2*E44+C$2</f>
        <v>-3.4399800267724139E-5</v>
      </c>
      <c r="H44" t="b">
        <f t="shared" si="2"/>
        <v>1</v>
      </c>
      <c r="I44">
        <f>(-G44)^G$4</f>
        <v>3.2187720596478321E+25</v>
      </c>
      <c r="J44">
        <f>(I44/H$4+1)^2</f>
        <v>34.602076124567638</v>
      </c>
      <c r="K44">
        <f>IFERROR(2*E$2*D$4*I44/(-G44)/J44/H$4,0)</f>
        <v>9.3763135102452322E-3</v>
      </c>
      <c r="L44">
        <f t="shared" si="5"/>
        <v>-3.2254331199999939E-7</v>
      </c>
      <c r="M44">
        <f t="shared" si="6"/>
        <v>-7.411538288475128E-22</v>
      </c>
    </row>
    <row r="45" spans="2:13">
      <c r="B45">
        <f t="shared" si="4"/>
        <v>0.70000000000000029</v>
      </c>
      <c r="D45">
        <f t="shared" si="0"/>
        <v>346.11307343255697</v>
      </c>
      <c r="E45">
        <f t="shared" si="1"/>
        <v>176.11307343255697</v>
      </c>
      <c r="F45">
        <f>D$2*B45*(B45-2*E$2)</f>
        <v>-3.3002970000000013E-7</v>
      </c>
      <c r="G45">
        <f>B$2*E45+C$2</f>
        <v>-3.4611307343255695E-5</v>
      </c>
      <c r="H45" t="b">
        <f t="shared" si="2"/>
        <v>1</v>
      </c>
      <c r="I45">
        <f>(-G45)^G$4</f>
        <v>3.107970956045481E+25</v>
      </c>
      <c r="J45">
        <f>(I45/H$4+1)^2</f>
        <v>32.653061224489669</v>
      </c>
      <c r="K45">
        <f>IFERROR(2*E$2*D$4*I45/(-G45)/J45/H$4,0)</f>
        <v>9.5353144776344195E-3</v>
      </c>
      <c r="L45">
        <f t="shared" si="5"/>
        <v>-3.300297000000005E-7</v>
      </c>
      <c r="M45">
        <f t="shared" si="6"/>
        <v>0</v>
      </c>
    </row>
    <row r="46" spans="2:13">
      <c r="B46">
        <f t="shared" si="4"/>
        <v>0.72000000000000031</v>
      </c>
      <c r="D46">
        <f t="shared" si="0"/>
        <v>348.1936256683818</v>
      </c>
      <c r="E46">
        <f t="shared" si="1"/>
        <v>178.1936256683818</v>
      </c>
      <c r="F46">
        <f>D$2*B46*(B46-2*E$2)</f>
        <v>-3.3740179200000014E-7</v>
      </c>
      <c r="G46">
        <f>B$2*E46+C$2</f>
        <v>-3.4819362566838179E-5</v>
      </c>
      <c r="H46" t="b">
        <f t="shared" si="2"/>
        <v>1</v>
      </c>
      <c r="I46">
        <f>(-G46)^G$4</f>
        <v>3.003325469309946E+25</v>
      </c>
      <c r="J46">
        <f>(I46/H$4+1)^2</f>
        <v>30.864197530864125</v>
      </c>
      <c r="K46">
        <f>IFERROR(2*E$2*D$4*I46/(-G46)/J46/H$4,0)</f>
        <v>9.6900622850959513E-3</v>
      </c>
      <c r="L46">
        <f t="shared" si="5"/>
        <v>-3.374017920000004E-7</v>
      </c>
      <c r="M46">
        <f>F46-L46</f>
        <v>0</v>
      </c>
    </row>
    <row r="47" spans="2:13">
      <c r="B47">
        <f t="shared" si="4"/>
        <v>0.74000000000000032</v>
      </c>
      <c r="D47">
        <f t="shared" si="0"/>
        <v>350.24165287827077</v>
      </c>
      <c r="E47">
        <f t="shared" si="1"/>
        <v>180.24165287827077</v>
      </c>
      <c r="F47">
        <f>D$2*B47*(B47-2*E$2)</f>
        <v>-3.4465958800000016E-7</v>
      </c>
      <c r="G47">
        <f>B$2*E47+C$2</f>
        <v>-3.5024165287827081E-5</v>
      </c>
      <c r="H47" t="b">
        <f t="shared" si="2"/>
        <v>1</v>
      </c>
      <c r="I47">
        <f>(-G47)^G$4</f>
        <v>2.9043364953709159E+25</v>
      </c>
      <c r="J47">
        <f>(I47/H$4+1)^2</f>
        <v>29.218407596785791</v>
      </c>
      <c r="K47">
        <f>IFERROR(2*E$2*D$4*I47/(-G47)/J47/H$4,0)</f>
        <v>9.8406224721589563E-3</v>
      </c>
      <c r="L47">
        <f t="shared" si="5"/>
        <v>-3.4465958800000085E-7</v>
      </c>
      <c r="M47">
        <f>F47-L47</f>
        <v>6.8821426964411903E-22</v>
      </c>
    </row>
    <row r="48" spans="2:13">
      <c r="B48">
        <f t="shared" si="4"/>
        <v>0.76000000000000034</v>
      </c>
      <c r="D48">
        <f t="shared" si="0"/>
        <v>352.25900188879547</v>
      </c>
      <c r="E48">
        <f t="shared" si="1"/>
        <v>182.25900188879547</v>
      </c>
      <c r="F48">
        <f>D$2*B48*(B48-2*E$2)</f>
        <v>-3.5180308800000015E-7</v>
      </c>
      <c r="G48">
        <f>B$2*E48+C$2</f>
        <v>-3.5225900188879549E-5</v>
      </c>
      <c r="H48" t="b">
        <f t="shared" si="2"/>
        <v>1</v>
      </c>
      <c r="I48">
        <f>(-G48)^G$4</f>
        <v>2.8105574674286843E+25</v>
      </c>
      <c r="J48">
        <f>(I48/H$4+1)^2</f>
        <v>27.700831024930576</v>
      </c>
      <c r="K48">
        <f>IFERROR(2*E$2*D$4*I48/(-G48)/J48/H$4,0)</f>
        <v>9.9870574240445223E-3</v>
      </c>
      <c r="L48">
        <f t="shared" si="5"/>
        <v>-3.5180308800000084E-7</v>
      </c>
      <c r="M48">
        <f>F48-L48</f>
        <v>6.8821426964411903E-22</v>
      </c>
    </row>
    <row r="49" spans="2:13">
      <c r="B49">
        <f t="shared" si="4"/>
        <v>0.78000000000000036</v>
      </c>
      <c r="D49">
        <f t="shared" si="0"/>
        <v>354.24738762883908</v>
      </c>
      <c r="E49">
        <f t="shared" si="1"/>
        <v>184.24738762883908</v>
      </c>
      <c r="F49">
        <f>D$2*B49*(B49-2*E$2)</f>
        <v>-3.5883229200000015E-7</v>
      </c>
      <c r="G49">
        <f>B$2*E49+C$2</f>
        <v>-3.5424738762883907E-5</v>
      </c>
      <c r="H49" t="b">
        <f t="shared" si="2"/>
        <v>1</v>
      </c>
      <c r="I49">
        <f>(-G49)^G$4</f>
        <v>2.7215876204065709E+25</v>
      </c>
      <c r="J49">
        <f>(I49/H$4+1)^2</f>
        <v>26.298487836949271</v>
      </c>
      <c r="K49">
        <f>IFERROR(2*E$2*D$4*I49/(-G49)/J49/H$4,0)</f>
        <v>1.0129426624762164E-2</v>
      </c>
      <c r="L49">
        <f t="shared" si="5"/>
        <v>-3.5883229200000052E-7</v>
      </c>
      <c r="M49">
        <f>F49-L49</f>
        <v>0</v>
      </c>
    </row>
    <row r="50" spans="2:13">
      <c r="B50">
        <f t="shared" si="4"/>
        <v>0.80000000000000038</v>
      </c>
      <c r="D50">
        <f t="shared" si="0"/>
        <v>356.20840609079619</v>
      </c>
      <c r="E50">
        <f t="shared" si="1"/>
        <v>186.20840609079619</v>
      </c>
      <c r="F50">
        <f>D$2*B50*(B50-2*E$2)</f>
        <v>-3.6574720000000017E-7</v>
      </c>
      <c r="G50">
        <f>B$2*E50+C$2</f>
        <v>-3.5620840609079619E-5</v>
      </c>
      <c r="H50" t="b">
        <f t="shared" si="2"/>
        <v>1</v>
      </c>
      <c r="I50">
        <f>(-G50)^G$4</f>
        <v>2.6370662657355568E+25</v>
      </c>
      <c r="J50">
        <f>(I50/H$4+1)^2</f>
        <v>24.999999999999858</v>
      </c>
      <c r="K50">
        <f>IFERROR(2*E$2*D$4*I50/(-G50)/J50/H$4,0)</f>
        <v>1.0267786883916863E-2</v>
      </c>
      <c r="L50">
        <f t="shared" si="5"/>
        <v>-3.6574720000000086E-7</v>
      </c>
      <c r="M50">
        <f>F50-L50</f>
        <v>6.8821426964411903E-22</v>
      </c>
    </row>
    <row r="51" spans="2:13">
      <c r="B51">
        <f t="shared" si="4"/>
        <v>0.8200000000000004</v>
      </c>
      <c r="D51">
        <f t="shared" si="0"/>
        <v>358.14354574485407</v>
      </c>
      <c r="E51">
        <f t="shared" si="1"/>
        <v>188.14354574485407</v>
      </c>
      <c r="F51">
        <f>D$2*B51*(B51-2*E$2)</f>
        <v>-3.7254781200000015E-7</v>
      </c>
      <c r="G51">
        <f>B$2*E51+C$2</f>
        <v>-3.5814354574485407E-5</v>
      </c>
      <c r="H51" t="b">
        <f t="shared" si="2"/>
        <v>1</v>
      </c>
      <c r="I51">
        <f>(-G51)^G$4</f>
        <v>2.5566679039753324E+25</v>
      </c>
      <c r="J51">
        <f>(I51/H$4+1)^2</f>
        <v>23.795359904818515</v>
      </c>
      <c r="K51">
        <f>IFERROR(2*E$2*D$4*I51/(-G51)/J51/H$4,0)</f>
        <v>1.040219254056886E-2</v>
      </c>
      <c r="L51">
        <f t="shared" ref="L51:L86" si="7">IF(K51=0,0,G51*K51)</f>
        <v>-3.7254781200000031E-7</v>
      </c>
      <c r="M51">
        <f t="shared" ref="M51:M58" si="8">F51-L51</f>
        <v>0</v>
      </c>
    </row>
    <row r="52" spans="2:13">
      <c r="B52">
        <f t="shared" si="4"/>
        <v>0.84000000000000041</v>
      </c>
      <c r="D52">
        <f t="shared" si="0"/>
        <v>360.05419762443398</v>
      </c>
      <c r="E52">
        <f t="shared" si="1"/>
        <v>190.05419762443398</v>
      </c>
      <c r="F52">
        <f>D$2*B52*(B52-2*E$2)</f>
        <v>-3.7923412800000019E-7</v>
      </c>
      <c r="G52">
        <f>B$2*E52+C$2</f>
        <v>-3.6005419762443397E-5</v>
      </c>
      <c r="H52" t="b">
        <f t="shared" si="2"/>
        <v>1</v>
      </c>
      <c r="I52">
        <f>(-G52)^G$4</f>
        <v>2.4800980356322527E+25</v>
      </c>
      <c r="J52">
        <f>(I52/H$4+1)^2</f>
        <v>22.675736961451172</v>
      </c>
      <c r="K52">
        <f>IFERROR(2*E$2*D$4*I52/(-G52)/J52/H$4,0)</f>
        <v>1.0532695646991809E-2</v>
      </c>
      <c r="L52">
        <f t="shared" si="7"/>
        <v>-3.792341280000004E-7</v>
      </c>
      <c r="M52">
        <f t="shared" si="8"/>
        <v>0</v>
      </c>
    </row>
    <row r="53" spans="2:13">
      <c r="B53">
        <f t="shared" si="4"/>
        <v>0.86000000000000043</v>
      </c>
      <c r="D53">
        <f t="shared" si="0"/>
        <v>361.94166426574191</v>
      </c>
      <c r="E53">
        <f t="shared" si="1"/>
        <v>191.94166426574191</v>
      </c>
      <c r="F53">
        <f>D$2*B53*(B53-2*E$2)</f>
        <v>-3.858061480000002E-7</v>
      </c>
      <c r="G53">
        <f>B$2*E53+C$2</f>
        <v>-3.6194166426574188E-5</v>
      </c>
      <c r="H53" t="b">
        <f t="shared" si="2"/>
        <v>1</v>
      </c>
      <c r="I53">
        <f>(-G53)^G$4</f>
        <v>2.4070895565144324E+25</v>
      </c>
      <c r="J53">
        <f>(I53/H$4+1)^2</f>
        <v>21.633315305570456</v>
      </c>
      <c r="K53">
        <f>IFERROR(2*E$2*D$4*I53/(-G53)/J53/H$4,0)</f>
        <v>1.0659346134761025E-2</v>
      </c>
      <c r="L53">
        <f t="shared" si="7"/>
        <v>-3.8580614800000084E-7</v>
      </c>
      <c r="M53">
        <f t="shared" si="8"/>
        <v>6.3527471044072525E-22</v>
      </c>
    </row>
    <row r="54" spans="2:13">
      <c r="B54">
        <f t="shared" si="4"/>
        <v>0.88000000000000045</v>
      </c>
      <c r="D54">
        <f t="shared" si="0"/>
        <v>363.80716765558316</v>
      </c>
      <c r="E54">
        <f t="shared" si="1"/>
        <v>193.80716765558316</v>
      </c>
      <c r="F54">
        <f>D$2*B54*(B54-2*E$2)</f>
        <v>-3.9226387200000022E-7</v>
      </c>
      <c r="G54">
        <f>B$2*E54+C$2</f>
        <v>-3.6380716765558311E-5</v>
      </c>
      <c r="H54" t="b">
        <f t="shared" si="2"/>
        <v>1</v>
      </c>
      <c r="I54">
        <f>(-G54)^G$4</f>
        <v>2.3373996446292572E+25</v>
      </c>
      <c r="J54">
        <f>(I54/H$4+1)^2</f>
        <v>20.661157024793464</v>
      </c>
      <c r="K54">
        <f>IFERROR(2*E$2*D$4*I54/(-G54)/J54/H$4,0)</f>
        <v>1.0782191965259917E-2</v>
      </c>
      <c r="L54">
        <f t="shared" si="7"/>
        <v>-3.9226387199999959E-7</v>
      </c>
      <c r="M54">
        <f t="shared" si="8"/>
        <v>-6.3527471044072525E-22</v>
      </c>
    </row>
    <row r="55" spans="2:13">
      <c r="B55">
        <f t="shared" si="4"/>
        <v>0.90000000000000047</v>
      </c>
      <c r="D55">
        <f t="shared" si="0"/>
        <v>365.65185631788216</v>
      </c>
      <c r="E55">
        <f t="shared" si="1"/>
        <v>195.65185631788216</v>
      </c>
      <c r="F55">
        <f>D$2*B55*(B55-2*E$2)</f>
        <v>-3.9860730000000021E-7</v>
      </c>
      <c r="G55">
        <f>B$2*E55+C$2</f>
        <v>-3.656518563178822E-5</v>
      </c>
      <c r="H55" t="b">
        <f t="shared" si="2"/>
        <v>1</v>
      </c>
      <c r="I55">
        <f>(-G55)^G$4</f>
        <v>2.2708070621611822E+25</v>
      </c>
      <c r="J55">
        <f>(I55/H$4+1)^2</f>
        <v>19.753086419753089</v>
      </c>
      <c r="K55">
        <f>IFERROR(2*E$2*D$4*I55/(-G55)/J55/H$4,0)</f>
        <v>1.0901279266403279E-2</v>
      </c>
      <c r="L55">
        <f t="shared" si="7"/>
        <v>-3.9860730000000005E-7</v>
      </c>
      <c r="M55">
        <f t="shared" si="8"/>
        <v>0</v>
      </c>
    </row>
    <row r="56" spans="2:13">
      <c r="B56">
        <f t="shared" si="4"/>
        <v>0.92000000000000048</v>
      </c>
      <c r="D56">
        <f t="shared" si="0"/>
        <v>367.47681164972664</v>
      </c>
      <c r="E56">
        <f t="shared" si="1"/>
        <v>197.47681164972664</v>
      </c>
      <c r="F56">
        <f>D$2*B56*(B56-2*E$2)</f>
        <v>-4.0483643200000015E-7</v>
      </c>
      <c r="G56">
        <f>B$2*E56+C$2</f>
        <v>-3.6747681164972659E-5</v>
      </c>
      <c r="H56" t="b">
        <f t="shared" si="2"/>
        <v>1</v>
      </c>
      <c r="I56">
        <f>(-G56)^G$4</f>
        <v>2.2071098093656449E+25</v>
      </c>
      <c r="J56">
        <f>(I56/H$4+1)^2</f>
        <v>18.903591682419766</v>
      </c>
      <c r="K56">
        <f>IFERROR(2*E$2*D$4*I56/(-G56)/J56/H$4,0)</f>
        <v>1.1016652457131997E-2</v>
      </c>
      <c r="L56">
        <f t="shared" si="7"/>
        <v>-4.0483643199999925E-7</v>
      </c>
      <c r="M56">
        <f t="shared" si="8"/>
        <v>-8.9997250645769411E-22</v>
      </c>
    </row>
    <row r="57" spans="2:13">
      <c r="B57">
        <f t="shared" si="4"/>
        <v>0.9400000000000005</v>
      </c>
      <c r="D57">
        <f t="shared" si="0"/>
        <v>369.28305360144452</v>
      </c>
      <c r="E57">
        <f t="shared" si="1"/>
        <v>199.28305360144452</v>
      </c>
      <c r="F57">
        <f>D$2*B57*(B57-2*E$2)</f>
        <v>-4.1095126800000016E-7</v>
      </c>
      <c r="G57">
        <f>B$2*E57+C$2</f>
        <v>-3.6928305360144447E-5</v>
      </c>
      <c r="H57" t="b">
        <f t="shared" si="2"/>
        <v>1</v>
      </c>
      <c r="I57">
        <f>(-G57)^G$4</f>
        <v>2.1461230779656486E+25</v>
      </c>
      <c r="J57">
        <f>(I57/H$4+1)^2</f>
        <v>18.107741059302882</v>
      </c>
      <c r="K57">
        <f>IFERROR(2*E$2*D$4*I57/(-G57)/J57/H$4,0)</f>
        <v>1.1128354361029694E-2</v>
      </c>
      <c r="L57">
        <f t="shared" si="7"/>
        <v>-4.1095126799999969E-7</v>
      </c>
      <c r="M57">
        <f t="shared" si="8"/>
        <v>-4.7645603283054394E-22</v>
      </c>
    </row>
    <row r="58" spans="2:13">
      <c r="B58">
        <f t="shared" si="4"/>
        <v>0.96000000000000052</v>
      </c>
      <c r="D58">
        <f t="shared" si="0"/>
        <v>371.07154578160805</v>
      </c>
      <c r="E58">
        <f t="shared" si="1"/>
        <v>201.07154578160805</v>
      </c>
      <c r="F58">
        <f>D$2*B58*(B58-2*E$2)</f>
        <v>-4.1695180800000019E-7</v>
      </c>
      <c r="G58">
        <f>B$2*E58+C$2</f>
        <v>-3.71071545781608E-5</v>
      </c>
      <c r="H58" t="b">
        <f t="shared" si="2"/>
        <v>1</v>
      </c>
      <c r="I58">
        <f>(-G58)^G$4</f>
        <v>2.0876774603739939E+25</v>
      </c>
      <c r="J58">
        <f>(I58/H$4+1)^2</f>
        <v>17.361111111111164</v>
      </c>
      <c r="K58">
        <f>IFERROR(2*E$2*D$4*I58/(-G58)/J58/H$4,0)</f>
        <v>1.1236426310234904E-2</v>
      </c>
      <c r="L58">
        <f t="shared" si="7"/>
        <v>-4.1695180799999961E-7</v>
      </c>
      <c r="M58">
        <f t="shared" si="8"/>
        <v>-5.8233515123733148E-22</v>
      </c>
    </row>
    <row r="59" spans="2:13">
      <c r="B59">
        <f t="shared" si="4"/>
        <v>0.98000000000000054</v>
      </c>
      <c r="D59">
        <f t="shared" si="0"/>
        <v>372.84320005644605</v>
      </c>
      <c r="E59">
        <f t="shared" si="1"/>
        <v>202.84320005644605</v>
      </c>
      <c r="F59">
        <f>D$2*B59*(B59-2*E$2)</f>
        <v>-4.2283805200000018E-7</v>
      </c>
      <c r="G59">
        <f>B$2*E59+C$2</f>
        <v>-3.72843200056446E-5</v>
      </c>
      <c r="H59" t="b">
        <f t="shared" si="2"/>
        <v>1</v>
      </c>
      <c r="I59">
        <f>(-G59)^G$4</f>
        <v>2.0316173781942379E+25</v>
      </c>
      <c r="J59">
        <f>(I59/H$4+1)^2</f>
        <v>16.659725114535618</v>
      </c>
      <c r="K59">
        <f>IFERROR(2*E$2*D$4*I59/(-G59)/J59/H$4,0)</f>
        <v>1.1340908240675575E-2</v>
      </c>
      <c r="L59">
        <f t="shared" si="7"/>
        <v>-4.2283805200000007E-7</v>
      </c>
      <c r="M59">
        <f>F59-L59</f>
        <v>0</v>
      </c>
    </row>
    <row r="60" spans="2:13">
      <c r="B60">
        <f t="shared" si="4"/>
        <v>1.0000000000000004</v>
      </c>
      <c r="D60">
        <f t="shared" si="0"/>
        <v>374.59888070354623</v>
      </c>
      <c r="E60">
        <f t="shared" si="1"/>
        <v>204.59888070354623</v>
      </c>
      <c r="F60">
        <f>D$2*B60*(B60-2*E$2)</f>
        <v>-4.2861000000000013E-7</v>
      </c>
      <c r="G60">
        <f>B$2*E60+C$2</f>
        <v>-3.7459888070354622E-5</v>
      </c>
      <c r="H60" t="b">
        <f t="shared" si="2"/>
        <v>1</v>
      </c>
      <c r="I60">
        <f>(-G60)^G$4</f>
        <v>1.9777996993016836E+25</v>
      </c>
      <c r="J60">
        <f>(I60/H$4+1)^2</f>
        <v>16.000000000000114</v>
      </c>
      <c r="K60">
        <f>IFERROR(2*E$2*D$4*I60/(-G60)/J60/H$4,0)</f>
        <v>1.1441838779523653E-2</v>
      </c>
      <c r="L60">
        <f t="shared" si="7"/>
        <v>-4.2860999999999897E-7</v>
      </c>
      <c r="M60">
        <f>F60-L60</f>
        <v>-1.164670302474663E-21</v>
      </c>
    </row>
    <row r="61" spans="2:13">
      <c r="B61">
        <f t="shared" si="4"/>
        <v>1.0200000000000005</v>
      </c>
      <c r="D61">
        <f t="shared" si="0"/>
        <v>376.33940817161817</v>
      </c>
      <c r="E61">
        <f t="shared" si="1"/>
        <v>206.33940817161817</v>
      </c>
      <c r="F61">
        <f>D$2*B61*(B61-2*E$2)</f>
        <v>-4.3426765200000015E-7</v>
      </c>
      <c r="G61">
        <f>B$2*E61+C$2</f>
        <v>-3.7633940817161817E-5</v>
      </c>
      <c r="H61" t="b">
        <f t="shared" si="2"/>
        <v>1</v>
      </c>
      <c r="I61">
        <f>(-G61)^G$4</f>
        <v>1.9260925176205758E+25</v>
      </c>
      <c r="J61">
        <f>(I61/H$4+1)^2</f>
        <v>15.37870049980766</v>
      </c>
      <c r="K61">
        <f>IFERROR(2*E$2*D$4*I61/(-G61)/J61/H$4,0)</f>
        <v>1.153925532565982E-2</v>
      </c>
      <c r="L61">
        <f t="shared" si="7"/>
        <v>-4.34267652000001E-7</v>
      </c>
      <c r="M61">
        <f>F61-L61</f>
        <v>8.4703294725430034E-22</v>
      </c>
    </row>
    <row r="62" spans="2:13">
      <c r="B62">
        <f t="shared" si="4"/>
        <v>1.0400000000000005</v>
      </c>
      <c r="D62">
        <f t="shared" si="0"/>
        <v>378.06556249121428</v>
      </c>
      <c r="E62">
        <f t="shared" si="1"/>
        <v>208.06556249121428</v>
      </c>
      <c r="F62">
        <f>D$2*B62*(B62-2*E$2)</f>
        <v>-4.3981100800000013E-7</v>
      </c>
      <c r="G62">
        <f>B$2*E62+C$2</f>
        <v>-3.7806556249121427E-5</v>
      </c>
      <c r="H62" t="b">
        <f t="shared" si="2"/>
        <v>1</v>
      </c>
      <c r="I62">
        <f>(-G62)^G$4</f>
        <v>1.8763740736964635E+25</v>
      </c>
      <c r="J62">
        <f>(I62/H$4+1)^2</f>
        <v>14.792899408284063</v>
      </c>
      <c r="K62">
        <f>IFERROR(2*E$2*D$4*I62/(-G62)/J62/H$4,0)</f>
        <v>1.1633194123842481E-2</v>
      </c>
      <c r="L62">
        <f t="shared" si="7"/>
        <v>-4.398110079999996E-7</v>
      </c>
      <c r="M62">
        <f t="shared" ref="M62:M104" si="9">F62-L62</f>
        <v>-5.2939559203393771E-22</v>
      </c>
    </row>
    <row r="63" spans="2:13">
      <c r="B63">
        <f t="shared" si="4"/>
        <v>1.0600000000000005</v>
      </c>
      <c r="D63">
        <f t="shared" si="0"/>
        <v>379.77808637546246</v>
      </c>
      <c r="E63">
        <f t="shared" si="1"/>
        <v>209.77808637546246</v>
      </c>
      <c r="F63">
        <f>D$2*B63*(B63-2*E$2)</f>
        <v>-4.4524006800000018E-7</v>
      </c>
      <c r="G63">
        <f>B$2*E63+C$2</f>
        <v>-3.7977808637546246E-5</v>
      </c>
      <c r="H63" t="b">
        <f t="shared" si="2"/>
        <v>1</v>
      </c>
      <c r="I63">
        <f>(-G63)^G$4</f>
        <v>1.8285317974675973E+25</v>
      </c>
      <c r="J63">
        <f>(I63/H$4+1)^2</f>
        <v>14.239943040227971</v>
      </c>
      <c r="K63">
        <f>IFERROR(2*E$2*D$4*I63/(-G63)/J63/H$4,0)</f>
        <v>1.1723690333196795E-2</v>
      </c>
      <c r="L63">
        <f t="shared" si="7"/>
        <v>-4.4524006799999864E-7</v>
      </c>
      <c r="M63">
        <f t="shared" si="9"/>
        <v>-1.5352472168984194E-21</v>
      </c>
    </row>
    <row r="64" spans="2:13">
      <c r="B64">
        <f t="shared" si="4"/>
        <v>1.0800000000000005</v>
      </c>
      <c r="D64">
        <f t="shared" si="0"/>
        <v>381.47768804487379</v>
      </c>
      <c r="E64">
        <f t="shared" si="1"/>
        <v>211.47768804487379</v>
      </c>
      <c r="F64">
        <f>D$2*B64*(B64-2*E$2)</f>
        <v>-4.5055483200000018E-7</v>
      </c>
      <c r="G64">
        <f>B$2*E64+C$2</f>
        <v>-3.8147768804487377E-5</v>
      </c>
      <c r="H64" t="b">
        <f t="shared" si="2"/>
        <v>1</v>
      </c>
      <c r="I64">
        <f>(-G64)^G$4</f>
        <v>1.7824614573953388E+25</v>
      </c>
      <c r="J64">
        <f>(I64/H$4+1)^2</f>
        <v>13.717421124828562</v>
      </c>
      <c r="K64">
        <f>IFERROR(2*E$2*D$4*I64/(-G64)/J64/H$4,0)</f>
        <v>1.1810778090565554E-2</v>
      </c>
      <c r="L64">
        <f t="shared" si="7"/>
        <v>-4.5055483199999966E-7</v>
      </c>
      <c r="M64">
        <f t="shared" si="9"/>
        <v>-5.2939559203393771E-22</v>
      </c>
    </row>
    <row r="65" spans="2:13">
      <c r="B65">
        <f t="shared" si="4"/>
        <v>1.1000000000000005</v>
      </c>
      <c r="D65">
        <f t="shared" si="0"/>
        <v>383.16504380602231</v>
      </c>
      <c r="E65">
        <f t="shared" si="1"/>
        <v>213.16504380602231</v>
      </c>
      <c r="F65">
        <f>D$2*B65*(B65-2*E$2)</f>
        <v>-4.5575530000000016E-7</v>
      </c>
      <c r="G65">
        <f>B$2*E65+C$2</f>
        <v>-3.8316504380602229E-5</v>
      </c>
      <c r="H65" t="b">
        <f t="shared" si="2"/>
        <v>1</v>
      </c>
      <c r="I65">
        <f>(-G65)^G$4</f>
        <v>1.7380664024166203E+25</v>
      </c>
      <c r="J65">
        <f>(I65/H$4+1)^2</f>
        <v>13.223140495867739</v>
      </c>
      <c r="K65">
        <f>IFERROR(2*E$2*D$4*I65/(-G65)/J65/H$4,0)</f>
        <v>1.1894490569205654E-2</v>
      </c>
      <c r="L65">
        <f t="shared" si="7"/>
        <v>-4.5575530000000031E-7</v>
      </c>
      <c r="M65">
        <f t="shared" si="9"/>
        <v>0</v>
      </c>
    </row>
    <row r="66" spans="2:13">
      <c r="B66">
        <f t="shared" si="4"/>
        <v>1.1200000000000006</v>
      </c>
      <c r="D66">
        <f t="shared" si="0"/>
        <v>384.84080041022651</v>
      </c>
      <c r="E66">
        <f t="shared" si="1"/>
        <v>214.84080041022651</v>
      </c>
      <c r="F66">
        <f>D$2*B66*(B66-2*E$2)</f>
        <v>-4.6084147200000019E-7</v>
      </c>
      <c r="G66">
        <f>B$2*E66+C$2</f>
        <v>-3.8484080041022651E-5</v>
      </c>
      <c r="H66" t="b">
        <f t="shared" si="2"/>
        <v>1</v>
      </c>
      <c r="I66">
        <f>(-G66)^G$4</f>
        <v>1.6952568851157247E+25</v>
      </c>
      <c r="J66">
        <f>(I66/H$4+1)^2</f>
        <v>12.75510204081637</v>
      </c>
      <c r="K66">
        <f>IFERROR(2*E$2*D$4*I66/(-G66)/J66/H$4,0)</f>
        <v>1.1974860033259441E-2</v>
      </c>
      <c r="L66">
        <f t="shared" si="7"/>
        <v>-4.6084147199999951E-7</v>
      </c>
      <c r="M66">
        <f t="shared" si="9"/>
        <v>-6.8821426964411903E-22</v>
      </c>
    </row>
    <row r="67" spans="2:13">
      <c r="B67">
        <f t="shared" si="4"/>
        <v>1.1400000000000006</v>
      </c>
      <c r="D67">
        <f t="shared" si="0"/>
        <v>386.50557721520875</v>
      </c>
      <c r="E67">
        <f t="shared" si="1"/>
        <v>216.50557721520875</v>
      </c>
      <c r="F67">
        <f>D$2*B67*(B67-2*E$2)</f>
        <v>-4.6581334800000019E-7</v>
      </c>
      <c r="G67">
        <f>B$2*E67+C$2</f>
        <v>-3.8650557721520874E-5</v>
      </c>
      <c r="H67" t="b">
        <f t="shared" si="2"/>
        <v>1</v>
      </c>
      <c r="I67">
        <f>(-G67)^G$4</f>
        <v>1.6539494561411699E+25</v>
      </c>
      <c r="J67">
        <f>(I67/H$4+1)^2</f>
        <v>12.311480455524816</v>
      </c>
      <c r="K67">
        <f>IFERROR(2*E$2*D$4*I67/(-G67)/J67/H$4,0)</f>
        <v>1.2051917888383583E-2</v>
      </c>
      <c r="L67">
        <f t="shared" si="7"/>
        <v>-4.6581334799999961E-7</v>
      </c>
      <c r="M67">
        <f t="shared" si="9"/>
        <v>-5.8233515123733148E-22</v>
      </c>
    </row>
    <row r="68" spans="2:13">
      <c r="B68">
        <f t="shared" si="4"/>
        <v>1.1600000000000006</v>
      </c>
      <c r="D68">
        <f t="shared" si="0"/>
        <v>388.15996816998302</v>
      </c>
      <c r="E68">
        <f t="shared" si="1"/>
        <v>218.15996816998302</v>
      </c>
      <c r="F68">
        <f>D$2*B68*(B68-2*E$2)</f>
        <v>-4.7067092800000021E-7</v>
      </c>
      <c r="G68">
        <f>B$2*E68+C$2</f>
        <v>-3.8815996816998302E-5</v>
      </c>
      <c r="H68" t="b">
        <f t="shared" si="2"/>
        <v>1</v>
      </c>
      <c r="I68">
        <f>(-G68)^G$4</f>
        <v>1.6140664212691804E+25</v>
      </c>
      <c r="J68">
        <f>(I68/H$4+1)^2</f>
        <v>11.890606420927444</v>
      </c>
      <c r="K68">
        <f>IFERROR(2*E$2*D$4*I68/(-G68)/J68/H$4,0)</f>
        <v>1.2125694728877454E-2</v>
      </c>
      <c r="L68">
        <f t="shared" si="7"/>
        <v>-4.7067092800000037E-7</v>
      </c>
      <c r="M68">
        <f t="shared" si="9"/>
        <v>0</v>
      </c>
    </row>
    <row r="69" spans="2:13">
      <c r="B69">
        <f t="shared" si="4"/>
        <v>1.1800000000000006</v>
      </c>
      <c r="D69">
        <f t="shared" si="0"/>
        <v>389.80454364086461</v>
      </c>
      <c r="E69">
        <f t="shared" si="1"/>
        <v>219.80454364086461</v>
      </c>
      <c r="F69">
        <f>D$2*B69*(B69-2*E$2)</f>
        <v>-4.7541421200000013E-7</v>
      </c>
      <c r="G69">
        <f>B$2*E69+C$2</f>
        <v>-3.8980454364086458E-5</v>
      </c>
      <c r="H69" t="b">
        <f t="shared" si="2"/>
        <v>1</v>
      </c>
      <c r="I69">
        <f>(-G69)^G$4</f>
        <v>1.5755353536809987E+25</v>
      </c>
      <c r="J69">
        <f>(I69/H$4+1)^2</f>
        <v>11.490950876185043</v>
      </c>
      <c r="K69">
        <f>IFERROR(2*E$2*D$4*I69/(-G69)/J69/H$4,0)</f>
        <v>1.219622038161795E-2</v>
      </c>
      <c r="L69">
        <f t="shared" si="7"/>
        <v>-4.754142119999996E-7</v>
      </c>
      <c r="M69">
        <f t="shared" si="9"/>
        <v>-5.2939559203393771E-22</v>
      </c>
    </row>
    <row r="70" spans="2:13">
      <c r="B70">
        <f t="shared" si="4"/>
        <v>1.2000000000000006</v>
      </c>
      <c r="D70">
        <f t="shared" si="0"/>
        <v>391.43985209444571</v>
      </c>
      <c r="E70">
        <f t="shared" si="1"/>
        <v>221.43985209444571</v>
      </c>
      <c r="F70">
        <f>D$2*B70*(B70-2*E$2)</f>
        <v>-4.8004320000000018E-7</v>
      </c>
      <c r="G70">
        <f>B$2*E70+C$2</f>
        <v>-3.9143985209444572E-5</v>
      </c>
      <c r="H70" t="b">
        <f t="shared" si="2"/>
        <v>1</v>
      </c>
      <c r="I70">
        <f>(-G70)^G$4</f>
        <v>1.538288655012409E+25</v>
      </c>
      <c r="J70">
        <f>(I70/H$4+1)^2</f>
        <v>11.111111111111068</v>
      </c>
      <c r="K70">
        <f>IFERROR(2*E$2*D$4*I70/(-G70)/J70/H$4,0)</f>
        <v>1.2263523947075701E-2</v>
      </c>
      <c r="L70">
        <f t="shared" si="7"/>
        <v>-4.800432000000006E-7</v>
      </c>
      <c r="M70">
        <f t="shared" si="9"/>
        <v>0</v>
      </c>
    </row>
    <row r="71" spans="2:13">
      <c r="B71">
        <f t="shared" si="4"/>
        <v>1.2200000000000006</v>
      </c>
      <c r="D71">
        <f t="shared" si="0"/>
        <v>393.06642165160559</v>
      </c>
      <c r="E71">
        <f t="shared" si="1"/>
        <v>223.06642165160559</v>
      </c>
      <c r="F71">
        <f>D$2*B71*(B71-2*E$2)</f>
        <v>-4.8455789200000013E-7</v>
      </c>
      <c r="G71">
        <f>B$2*E71+C$2</f>
        <v>-3.9306642165160558E-5</v>
      </c>
      <c r="H71" t="b">
        <f t="shared" si="2"/>
        <v>1</v>
      </c>
      <c r="I71">
        <f>(-G71)^G$4</f>
        <v>1.5022631595788708E+25</v>
      </c>
      <c r="J71">
        <f>(I71/H$4+1)^2</f>
        <v>10.749798441279259</v>
      </c>
      <c r="K71">
        <f>IFERROR(2*E$2*D$4*I71/(-G71)/J71/H$4,0)</f>
        <v>1.2327633837659314E-2</v>
      </c>
      <c r="L71">
        <f t="shared" si="7"/>
        <v>-4.845578919999997E-7</v>
      </c>
      <c r="M71">
        <f t="shared" si="9"/>
        <v>0</v>
      </c>
    </row>
    <row r="72" spans="2:13">
      <c r="B72">
        <f t="shared" si="4"/>
        <v>1.2400000000000007</v>
      </c>
      <c r="D72">
        <f t="shared" si="0"/>
        <v>394.684761525064</v>
      </c>
      <c r="E72">
        <f t="shared" si="1"/>
        <v>224.684761525064</v>
      </c>
      <c r="F72">
        <f>D$2*B72*(B72-2*E$2)</f>
        <v>-4.889582880000002E-7</v>
      </c>
      <c r="G72">
        <f>B$2*E72+C$2</f>
        <v>-3.9468476152506403E-5</v>
      </c>
      <c r="H72" t="b">
        <f t="shared" si="2"/>
        <v>1</v>
      </c>
      <c r="I72">
        <f>(-G72)^G$4</f>
        <v>1.4673997769012348E+25</v>
      </c>
      <c r="J72">
        <f>(I72/H$4+1)^2</f>
        <v>10.405827263267357</v>
      </c>
      <c r="K72">
        <f>IFERROR(2*E$2*D$4*I72/(-G72)/J72/H$4,0)</f>
        <v>1.2388577813611639E-2</v>
      </c>
      <c r="L72">
        <f t="shared" si="7"/>
        <v>-4.8895828800000094E-7</v>
      </c>
      <c r="M72">
        <f t="shared" si="9"/>
        <v>0</v>
      </c>
    </row>
    <row r="73" spans="2:13">
      <c r="B73">
        <f t="shared" si="4"/>
        <v>1.2600000000000007</v>
      </c>
      <c r="D73">
        <f t="shared" si="0"/>
        <v>396.29536335163709</v>
      </c>
      <c r="E73">
        <f t="shared" si="1"/>
        <v>226.29536335163709</v>
      </c>
      <c r="F73">
        <f>D$2*B73*(B73-2*E$2)</f>
        <v>-4.9324438800000018E-7</v>
      </c>
      <c r="G73">
        <f>B$2*E73+C$2</f>
        <v>-3.9629536335163709E-5</v>
      </c>
      <c r="H73" t="b">
        <f t="shared" si="2"/>
        <v>1</v>
      </c>
      <c r="I73">
        <f>(-G73)^G$4</f>
        <v>1.4336431682768729E+25</v>
      </c>
      <c r="J73">
        <f>(I73/H$4+1)^2</f>
        <v>10.078105316200533</v>
      </c>
      <c r="K73">
        <f>IFERROR(2*E$2*D$4*I73/(-G73)/J73/H$4,0)</f>
        <v>1.2446383016657689E-2</v>
      </c>
      <c r="L73">
        <f t="shared" si="7"/>
        <v>-4.9324438800000039E-7</v>
      </c>
      <c r="M73">
        <f t="shared" si="9"/>
        <v>0</v>
      </c>
    </row>
    <row r="74" spans="2:13">
      <c r="B74">
        <f t="shared" si="4"/>
        <v>1.2800000000000007</v>
      </c>
      <c r="D74">
        <f t="shared" si="0"/>
        <v>397.89870242915993</v>
      </c>
      <c r="E74">
        <f t="shared" si="1"/>
        <v>227.89870242915993</v>
      </c>
      <c r="F74">
        <f>D$2*B74*(B74-2*E$2)</f>
        <v>-4.9741619200000018E-7</v>
      </c>
      <c r="G74">
        <f>B$2*E74+C$2</f>
        <v>-3.9789870242915993E-5</v>
      </c>
      <c r="H74" t="b">
        <f t="shared" si="2"/>
        <v>1</v>
      </c>
      <c r="I74">
        <f>(-G74)^G$4</f>
        <v>1.4009414536720254E+25</v>
      </c>
      <c r="J74">
        <f>(I74/H$4+1)^2</f>
        <v>9.7656250000000586</v>
      </c>
      <c r="K74">
        <f>IFERROR(2*E$2*D$4*I74/(-G74)/J74/H$4,0)</f>
        <v>1.2501076001587537E-2</v>
      </c>
      <c r="L74">
        <f t="shared" si="7"/>
        <v>-4.9741619199999923E-7</v>
      </c>
      <c r="M74">
        <f t="shared" si="9"/>
        <v>-9.5291206566108788E-22</v>
      </c>
    </row>
    <row r="75" spans="2:13">
      <c r="B75">
        <f t="shared" si="4"/>
        <v>1.3000000000000007</v>
      </c>
      <c r="D75">
        <f t="shared" ref="D75:D110" si="10">-C$4*(2*E$2/B75-1)^E$4*B$4</f>
        <v>399.49523886700018</v>
      </c>
      <c r="E75">
        <f t="shared" ref="E75:E110" si="11">D75+F$4</f>
        <v>229.49523886700018</v>
      </c>
      <c r="F75">
        <f>D$2*B75*(B75-2*E$2)</f>
        <v>-5.0147370000000019E-7</v>
      </c>
      <c r="G75">
        <f>B$2*E75+C$2</f>
        <v>-3.9949523886700019E-5</v>
      </c>
      <c r="H75" t="b">
        <f t="shared" ref="H75:H111" si="12">IF(IFERROR(G75&lt;0,TRUE),TRUE,FALSE)</f>
        <v>1</v>
      </c>
      <c r="I75">
        <f>(-G75)^G$4</f>
        <v>1.3692459456703809E+25</v>
      </c>
      <c r="J75">
        <f>(I75/H$4+1)^2</f>
        <v>9.467455621301692</v>
      </c>
      <c r="K75">
        <f>IFERROR(2*E$2*D$4*I75/(-G75)/J75/H$4,0)</f>
        <v>1.2552682765937833E-2</v>
      </c>
      <c r="L75">
        <f t="shared" si="7"/>
        <v>-5.0147370000000114E-7</v>
      </c>
      <c r="M75">
        <f t="shared" si="9"/>
        <v>9.5291206566108788E-22</v>
      </c>
    </row>
    <row r="76" spans="2:13">
      <c r="B76">
        <f t="shared" ref="B76:B110" si="13">B75+B$8</f>
        <v>1.3200000000000007</v>
      </c>
      <c r="D76">
        <f t="shared" si="10"/>
        <v>401.08541865817028</v>
      </c>
      <c r="E76">
        <f t="shared" si="11"/>
        <v>231.08541865817028</v>
      </c>
      <c r="F76">
        <f>D$2*B76*(B76-2*E$2)</f>
        <v>-5.0541691200000022E-7</v>
      </c>
      <c r="G76">
        <f>B$2*E76+C$2</f>
        <v>-4.0108541865817031E-5</v>
      </c>
      <c r="H76" t="b">
        <f t="shared" si="12"/>
        <v>1</v>
      </c>
      <c r="I76">
        <f>(-G76)^G$4</f>
        <v>1.3385109076081979E+25</v>
      </c>
      <c r="J76">
        <f>(I76/H$4+1)^2</f>
        <v>9.1827364554636741</v>
      </c>
      <c r="K76">
        <f>IFERROR(2*E$2*D$4*I76/(-G76)/J76/H$4,0)</f>
        <v>1.260122877792145E-2</v>
      </c>
      <c r="L76">
        <f t="shared" si="7"/>
        <v>-5.0541691200000085E-7</v>
      </c>
      <c r="M76">
        <f t="shared" si="9"/>
        <v>0</v>
      </c>
    </row>
    <row r="77" spans="2:13">
      <c r="B77">
        <f t="shared" si="13"/>
        <v>1.3400000000000007</v>
      </c>
      <c r="D77">
        <f t="shared" si="10"/>
        <v>402.66967468023313</v>
      </c>
      <c r="E77">
        <f t="shared" si="11"/>
        <v>232.66967468023313</v>
      </c>
      <c r="F77">
        <f>D$2*B77*(B77-2*E$2)</f>
        <v>-5.0924582800000015E-7</v>
      </c>
      <c r="G77">
        <f>B$2*E77+C$2</f>
        <v>-4.0266967468023307E-5</v>
      </c>
      <c r="H77" t="b">
        <f t="shared" si="12"/>
        <v>1</v>
      </c>
      <c r="I77">
        <f>(-G77)^G$4</f>
        <v>1.3086933333687711E+25</v>
      </c>
      <c r="J77">
        <f>(I77/H$4+1)^2</f>
        <v>8.9106705279572438</v>
      </c>
      <c r="K77">
        <f>IFERROR(2*E$2*D$4*I77/(-G77)/J77/H$4,0)</f>
        <v>1.2646739002742153E-2</v>
      </c>
      <c r="L77">
        <f t="shared" si="7"/>
        <v>-5.0924582799999983E-7</v>
      </c>
      <c r="M77">
        <f t="shared" si="9"/>
        <v>0</v>
      </c>
    </row>
    <row r="78" spans="2:13">
      <c r="B78">
        <f t="shared" si="13"/>
        <v>1.3600000000000008</v>
      </c>
      <c r="D78">
        <f t="shared" si="10"/>
        <v>404.24842763148854</v>
      </c>
      <c r="E78">
        <f t="shared" si="11"/>
        <v>234.24842763148854</v>
      </c>
      <c r="F78">
        <f>D$2*B78*(B78-2*E$2)</f>
        <v>-5.129604480000002E-7</v>
      </c>
      <c r="G78">
        <f>B$2*E78+C$2</f>
        <v>-4.042484276314885E-5</v>
      </c>
      <c r="H78" t="b">
        <f t="shared" si="12"/>
        <v>1</v>
      </c>
      <c r="I78">
        <f>(-G78)^G$4</f>
        <v>1.2797527466069709E+25</v>
      </c>
      <c r="J78">
        <f>(I78/H$4+1)^2</f>
        <v>8.6505190311419149</v>
      </c>
      <c r="K78">
        <f>IFERROR(2*E$2*D$4*I78/(-G78)/J78/H$4,0)</f>
        <v>1.2689237927416563E-2</v>
      </c>
      <c r="L78">
        <f t="shared" si="7"/>
        <v>-5.1296044799999936E-7</v>
      </c>
      <c r="M78">
        <f t="shared" si="9"/>
        <v>-8.4703294725430034E-22</v>
      </c>
    </row>
    <row r="79" spans="2:13">
      <c r="B79">
        <f t="shared" si="13"/>
        <v>1.3800000000000008</v>
      </c>
      <c r="D79">
        <f t="shared" si="10"/>
        <v>405.82208690829265</v>
      </c>
      <c r="E79">
        <f t="shared" si="11"/>
        <v>235.82208690829265</v>
      </c>
      <c r="F79">
        <f>D$2*B79*(B79-2*E$2)</f>
        <v>-5.1656077200000017E-7</v>
      </c>
      <c r="G79">
        <f>B$2*E79+C$2</f>
        <v>-4.0582208690829265E-5</v>
      </c>
      <c r="H79" t="b">
        <f t="shared" si="12"/>
        <v>1</v>
      </c>
      <c r="I79">
        <f>(-G79)^G$4</f>
        <v>1.2516510174324608E+25</v>
      </c>
      <c r="J79">
        <f>(I79/H$4+1)^2</f>
        <v>8.4015963032976284</v>
      </c>
      <c r="K79">
        <f>IFERROR(2*E$2*D$4*I79/(-G79)/J79/H$4,0)</f>
        <v>1.2728749584216987E-2</v>
      </c>
      <c r="L79">
        <f t="shared" si="7"/>
        <v>-5.1656077199999996E-7</v>
      </c>
      <c r="M79">
        <f t="shared" si="9"/>
        <v>0</v>
      </c>
    </row>
    <row r="80" spans="2:13">
      <c r="B80">
        <f t="shared" si="13"/>
        <v>1.4000000000000008</v>
      </c>
      <c r="D80">
        <f t="shared" si="10"/>
        <v>407.39105142880538</v>
      </c>
      <c r="E80">
        <f t="shared" si="11"/>
        <v>237.39105142880538</v>
      </c>
      <c r="F80">
        <f>D$2*B80*(B80-2*E$2)</f>
        <v>-5.2004680000000015E-7</v>
      </c>
      <c r="G80">
        <f>B$2*E80+C$2</f>
        <v>-4.0739105142880538E-5</v>
      </c>
      <c r="H80" t="b">
        <f t="shared" si="12"/>
        <v>1</v>
      </c>
      <c r="I80">
        <f>(-G80)^G$4</f>
        <v>1.2243521948058041E+25</v>
      </c>
      <c r="J80">
        <f>(I80/H$4+1)^2</f>
        <v>8.1632653061224971</v>
      </c>
      <c r="K80">
        <f>IFERROR(2*E$2*D$4*I80/(-G80)/J80/H$4,0)</f>
        <v>1.2765297572837862E-2</v>
      </c>
      <c r="L80">
        <f t="shared" si="7"/>
        <v>-5.200467999999994E-7</v>
      </c>
      <c r="M80">
        <f t="shared" si="9"/>
        <v>0</v>
      </c>
    </row>
    <row r="81" spans="2:13">
      <c r="B81">
        <f t="shared" si="13"/>
        <v>1.4200000000000008</v>
      </c>
      <c r="D81">
        <f t="shared" si="10"/>
        <v>408.95571040796733</v>
      </c>
      <c r="E81">
        <f t="shared" si="11"/>
        <v>238.95571040796733</v>
      </c>
      <c r="F81">
        <f>D$2*B81*(B81-2*E$2)</f>
        <v>-5.2341853200000014E-7</v>
      </c>
      <c r="G81">
        <f>B$2*E81+C$2</f>
        <v>-4.0895571040796728E-5</v>
      </c>
      <c r="H81" t="b">
        <f t="shared" si="12"/>
        <v>1</v>
      </c>
      <c r="I81">
        <f>(-G81)^G$4</f>
        <v>1.1978223530981946E+25</v>
      </c>
      <c r="J81">
        <f>(I81/H$4+1)^2</f>
        <v>7.9349335449315399</v>
      </c>
      <c r="K81">
        <f>IFERROR(2*E$2*D$4*I81/(-G81)/J81/H$4,0)</f>
        <v>1.2798905081380253E-2</v>
      </c>
      <c r="L81">
        <f t="shared" si="7"/>
        <v>-5.2341853200000035E-7</v>
      </c>
      <c r="M81">
        <f t="shared" si="9"/>
        <v>0</v>
      </c>
    </row>
    <row r="82" spans="2:13">
      <c r="B82">
        <f t="shared" si="13"/>
        <v>1.4400000000000008</v>
      </c>
      <c r="D82">
        <f t="shared" si="10"/>
        <v>410.51644408806538</v>
      </c>
      <c r="E82">
        <f t="shared" si="11"/>
        <v>240.51644408806538</v>
      </c>
      <c r="F82">
        <f>D$2*B82*(B82-2*E$2)</f>
        <v>-5.2667596800000015E-7</v>
      </c>
      <c r="G82">
        <f>B$2*E82+C$2</f>
        <v>-4.1051644408806532E-5</v>
      </c>
      <c r="H82" t="b">
        <f t="shared" si="12"/>
        <v>1</v>
      </c>
      <c r="I82">
        <f>(-G82)^G$4</f>
        <v>1.1720294514380269E+25</v>
      </c>
      <c r="J82">
        <f>(I82/H$4+1)^2</f>
        <v>7.7160493827160295</v>
      </c>
      <c r="K82">
        <f>IFERROR(2*E$2*D$4*I82/(-G82)/J82/H$4,0)</f>
        <v>1.2829594906240005E-2</v>
      </c>
      <c r="L82">
        <f t="shared" si="7"/>
        <v>-5.2667596800000025E-7</v>
      </c>
      <c r="M82">
        <f t="shared" si="9"/>
        <v>0</v>
      </c>
    </row>
    <row r="83" spans="2:13">
      <c r="B83">
        <f t="shared" si="13"/>
        <v>1.4600000000000009</v>
      </c>
      <c r="D83">
        <f t="shared" si="10"/>
        <v>412.07362442885636</v>
      </c>
      <c r="E83">
        <f t="shared" si="11"/>
        <v>242.07362442885636</v>
      </c>
      <c r="F83">
        <f>D$2*B83*(B83-2*E$2)</f>
        <v>-5.2981910800000017E-7</v>
      </c>
      <c r="G83">
        <f>B$2*E83+C$2</f>
        <v>-4.1207362442885634E-5</v>
      </c>
      <c r="H83" t="b">
        <f t="shared" si="12"/>
        <v>1</v>
      </c>
      <c r="I83">
        <f>(-G83)^G$4</f>
        <v>1.1469432046178701E+25</v>
      </c>
      <c r="J83">
        <f>(I83/H$4+1)^2</f>
        <v>7.506098705198009</v>
      </c>
      <c r="K83">
        <f>IFERROR(2*E$2*D$4*I83/(-G83)/J83/H$4,0)</f>
        <v>1.2857389470979634E-2</v>
      </c>
      <c r="L83">
        <f t="shared" si="7"/>
        <v>-5.2981910799999932E-7</v>
      </c>
      <c r="M83">
        <f t="shared" si="9"/>
        <v>-8.4703294725430034E-22</v>
      </c>
    </row>
    <row r="84" spans="2:13">
      <c r="B84">
        <f t="shared" si="13"/>
        <v>1.4800000000000009</v>
      </c>
      <c r="D84">
        <f t="shared" si="10"/>
        <v>413.62761576087183</v>
      </c>
      <c r="E84">
        <f t="shared" si="11"/>
        <v>243.62761576087183</v>
      </c>
      <c r="F84">
        <f>D$2*B84*(B84-2*E$2)</f>
        <v>-5.328479520000002E-7</v>
      </c>
      <c r="G84">
        <f>B$2*E84+C$2</f>
        <v>-4.1362761576087182E-5</v>
      </c>
      <c r="H84" t="b">
        <f t="shared" si="12"/>
        <v>1</v>
      </c>
      <c r="I84">
        <f>(-G84)^G$4</f>
        <v>1.1225349644685134E+25</v>
      </c>
      <c r="J84">
        <f>(I84/H$4+1)^2</f>
        <v>7.3046018991964576</v>
      </c>
      <c r="K84">
        <f>IFERROR(2*E$2*D$4*I84/(-G84)/J84/H$4,0)</f>
        <v>1.2882310844255932E-2</v>
      </c>
      <c r="L84">
        <f t="shared" si="7"/>
        <v>-5.3284795200000052E-7</v>
      </c>
      <c r="M84">
        <f t="shared" si="9"/>
        <v>0</v>
      </c>
    </row>
    <row r="85" spans="2:13">
      <c r="B85">
        <f t="shared" si="13"/>
        <v>1.5000000000000009</v>
      </c>
      <c r="D85">
        <f t="shared" si="10"/>
        <v>415.17877540521539</v>
      </c>
      <c r="E85">
        <f t="shared" si="11"/>
        <v>245.17877540521539</v>
      </c>
      <c r="F85">
        <f>D$2*B85*(B85-2*E$2)</f>
        <v>-5.3576250000000015E-7</v>
      </c>
      <c r="G85">
        <f>B$2*E85+C$2</f>
        <v>-4.1517877540521534E-5</v>
      </c>
      <c r="H85" t="b">
        <f t="shared" si="12"/>
        <v>1</v>
      </c>
      <c r="I85">
        <f>(-G85)^G$4</f>
        <v>1.0987776107231581E+25</v>
      </c>
      <c r="J85">
        <f>(I85/H$4+1)^2</f>
        <v>7.1111111111111551</v>
      </c>
      <c r="K85">
        <f>IFERROR(2*E$2*D$4*I85/(-G85)/J85/H$4,0)</f>
        <v>1.29043807568702E-2</v>
      </c>
      <c r="L85">
        <f t="shared" si="7"/>
        <v>-5.3576249999999951E-7</v>
      </c>
      <c r="M85">
        <f t="shared" si="9"/>
        <v>0</v>
      </c>
    </row>
    <row r="86" spans="2:13">
      <c r="B86">
        <f t="shared" si="13"/>
        <v>1.5200000000000009</v>
      </c>
      <c r="D86">
        <f t="shared" si="10"/>
        <v>416.72745426288782</v>
      </c>
      <c r="E86">
        <f t="shared" si="11"/>
        <v>246.72745426288782</v>
      </c>
      <c r="F86">
        <f>D$2*B86*(B86-2*E$2)</f>
        <v>-5.3856275200000022E-7</v>
      </c>
      <c r="G86">
        <f>B$2*E86+C$2</f>
        <v>-4.167274542628878E-5</v>
      </c>
      <c r="H86" t="b">
        <f t="shared" si="12"/>
        <v>1</v>
      </c>
      <c r="I86">
        <f>(-G86)^G$4</f>
        <v>1.075645450497403E+25</v>
      </c>
      <c r="J86">
        <f>(I86/H$4+1)^2</f>
        <v>6.9252077562326972</v>
      </c>
      <c r="K86">
        <f>IFERROR(2*E$2*D$4*I86/(-G86)/J86/H$4,0)</f>
        <v>1.2923620618003572E-2</v>
      </c>
      <c r="L86">
        <f t="shared" si="7"/>
        <v>-5.3856275199999979E-7</v>
      </c>
      <c r="M86">
        <f t="shared" si="9"/>
        <v>0</v>
      </c>
    </row>
    <row r="87" spans="2:13">
      <c r="B87">
        <f t="shared" si="13"/>
        <v>1.5400000000000009</v>
      </c>
      <c r="D87">
        <f t="shared" si="10"/>
        <v>418.27399737643043</v>
      </c>
      <c r="E87">
        <f t="shared" si="11"/>
        <v>248.27399737643043</v>
      </c>
      <c r="F87">
        <f>D$2*B87*(B87-2*E$2)</f>
        <v>-5.4124870800000019E-7</v>
      </c>
      <c r="G87">
        <f>B$2*E87+C$2</f>
        <v>-4.1827399737643043E-5</v>
      </c>
      <c r="H87" t="b">
        <f t="shared" si="12"/>
        <v>1</v>
      </c>
      <c r="I87">
        <f>(-G87)^G$4</f>
        <v>1.0531141256021848E+25</v>
      </c>
      <c r="J87">
        <f>(I87/H$4+1)^2</f>
        <v>6.7465002529937177</v>
      </c>
      <c r="K87">
        <f>IFERROR(2*E$2*D$4*I87/(-G87)/J87/H$4,0)</f>
        <v>1.2940051530693115E-2</v>
      </c>
      <c r="L87">
        <f t="shared" ref="L87:L111" si="14">IF(K87=0,0,G87*K87)</f>
        <v>-5.4124870800000072E-7</v>
      </c>
      <c r="M87">
        <f t="shared" si="9"/>
        <v>0</v>
      </c>
    </row>
    <row r="88" spans="2:13">
      <c r="B88">
        <f t="shared" si="13"/>
        <v>1.5600000000000009</v>
      </c>
      <c r="D88">
        <f t="shared" si="10"/>
        <v>419.81874446645747</v>
      </c>
      <c r="E88">
        <f t="shared" si="11"/>
        <v>249.81874446645747</v>
      </c>
      <c r="F88">
        <f>D$2*B88*(B88-2*E$2)</f>
        <v>-5.4382036800000007E-7</v>
      </c>
      <c r="G88">
        <f>B$2*E88+C$2</f>
        <v>-4.1981874446645746E-5</v>
      </c>
      <c r="H88" t="b">
        <f t="shared" si="12"/>
        <v>1</v>
      </c>
      <c r="I88">
        <f>(-G88)^G$4</f>
        <v>1.0311605269863413E+25</v>
      </c>
      <c r="J88">
        <f>(I88/H$4+1)^2</f>
        <v>6.5746219592373292</v>
      </c>
      <c r="K88">
        <f>IFERROR(2*E$2*D$4*I88/(-G88)/J88/H$4,0)</f>
        <v>1.2953694306602129E-2</v>
      </c>
      <c r="L88">
        <f t="shared" si="14"/>
        <v>-5.4382036800000039E-7</v>
      </c>
      <c r="M88">
        <f t="shared" si="9"/>
        <v>0</v>
      </c>
    </row>
    <row r="89" spans="2:13">
      <c r="B89">
        <f t="shared" si="13"/>
        <v>1.580000000000001</v>
      </c>
      <c r="D89">
        <f t="shared" si="10"/>
        <v>421.36203044544959</v>
      </c>
      <c r="E89">
        <f t="shared" si="11"/>
        <v>251.36203044544959</v>
      </c>
      <c r="F89">
        <f>D$2*B89*(B89-2*E$2)</f>
        <v>-5.4627773200000008E-7</v>
      </c>
      <c r="G89">
        <f>B$2*E89+C$2</f>
        <v>-4.2136203044544954E-5</v>
      </c>
      <c r="H89" t="b">
        <f t="shared" si="12"/>
        <v>1</v>
      </c>
      <c r="I89">
        <f>(-G89)^G$4</f>
        <v>1.0097627156772254E+25</v>
      </c>
      <c r="J89">
        <f>(I89/H$4+1)^2</f>
        <v>6.4092292901778505</v>
      </c>
      <c r="K89">
        <f>IFERROR(2*E$2*D$4*I89/(-G89)/J89/H$4,0)</f>
        <v>1.2964569480133128E-2</v>
      </c>
      <c r="L89">
        <f t="shared" si="14"/>
        <v>-5.4627773200000008E-7</v>
      </c>
      <c r="M89">
        <f t="shared" si="9"/>
        <v>0</v>
      </c>
    </row>
    <row r="90" spans="2:13">
      <c r="B90">
        <f t="shared" si="13"/>
        <v>1.600000000000001</v>
      </c>
      <c r="D90">
        <f t="shared" si="10"/>
        <v>422.90418591101155</v>
      </c>
      <c r="E90">
        <f t="shared" si="11"/>
        <v>252.90418591101155</v>
      </c>
      <c r="F90">
        <f>D$2*B90*(B90-2*E$2)</f>
        <v>-5.4862080000000009E-7</v>
      </c>
      <c r="G90">
        <f>B$2*E90+C$2</f>
        <v>-4.2290418591101156E-5</v>
      </c>
      <c r="H90" t="b">
        <f t="shared" si="12"/>
        <v>1</v>
      </c>
      <c r="I90">
        <f>(-G90)^G$4</f>
        <v>9.88899849650833E+24</v>
      </c>
      <c r="J90">
        <f>(I90/H$4+1)^2</f>
        <v>6.2499999999999689</v>
      </c>
      <c r="K90">
        <f>IFERROR(2*E$2*D$4*I90/(-G90)/J90/H$4,0)</f>
        <v>1.2972697321928196E-2</v>
      </c>
      <c r="L90">
        <f t="shared" si="14"/>
        <v>-5.4862080000000041E-7</v>
      </c>
      <c r="M90">
        <f t="shared" si="9"/>
        <v>0</v>
      </c>
    </row>
    <row r="91" spans="2:13">
      <c r="B91">
        <f t="shared" si="13"/>
        <v>1.620000000000001</v>
      </c>
      <c r="D91">
        <f t="shared" si="10"/>
        <v>424.4455376206347</v>
      </c>
      <c r="E91">
        <f t="shared" si="11"/>
        <v>254.4455376206347</v>
      </c>
      <c r="F91">
        <f>D$2*B91*(B91-2*E$2)</f>
        <v>-5.5084957200000013E-7</v>
      </c>
      <c r="G91">
        <f>B$2*E91+C$2</f>
        <v>-4.2444553762063469E-5</v>
      </c>
      <c r="H91" t="b">
        <f t="shared" si="12"/>
        <v>1</v>
      </c>
      <c r="I91">
        <f>(-G91)^G$4</f>
        <v>9.6855211611893365E+24</v>
      </c>
      <c r="J91">
        <f>(I91/H$4+1)^2</f>
        <v>6.0966316110349528</v>
      </c>
      <c r="K91">
        <f>IFERROR(2*E$2*D$4*I91/(-G91)/J91/H$4,0)</f>
        <v>1.2978097851798915E-2</v>
      </c>
      <c r="L91">
        <f t="shared" si="14"/>
        <v>-5.5084957199999949E-7</v>
      </c>
      <c r="M91">
        <f t="shared" si="9"/>
        <v>0</v>
      </c>
    </row>
    <row r="92" spans="2:13">
      <c r="B92">
        <f t="shared" si="13"/>
        <v>1.640000000000001</v>
      </c>
      <c r="D92">
        <f t="shared" si="10"/>
        <v>425.98640894987125</v>
      </c>
      <c r="E92">
        <f t="shared" si="11"/>
        <v>255.98640894987125</v>
      </c>
      <c r="F92">
        <f>D$2*B92*(B92-2*E$2)</f>
        <v>-5.5296404800000017E-7</v>
      </c>
      <c r="G92">
        <f>B$2*E92+C$2</f>
        <v>-4.259864089498712E-5</v>
      </c>
      <c r="H92" t="b">
        <f t="shared" si="12"/>
        <v>1</v>
      </c>
      <c r="I92">
        <f>(-G92)^G$4</f>
        <v>9.4870066877072704E+24</v>
      </c>
      <c r="J92">
        <f>(I92/H$4+1)^2</f>
        <v>5.9488399762046784</v>
      </c>
      <c r="K92">
        <f>IFERROR(2*E$2*D$4*I92/(-G92)/J92/H$4,0)</f>
        <v>1.2980790851124798E-2</v>
      </c>
      <c r="L92">
        <f t="shared" si="14"/>
        <v>-5.5296404799999943E-7</v>
      </c>
      <c r="M92">
        <f t="shared" si="9"/>
        <v>0</v>
      </c>
    </row>
    <row r="93" spans="2:13">
      <c r="B93">
        <f t="shared" si="13"/>
        <v>1.660000000000001</v>
      </c>
      <c r="D93">
        <f t="shared" si="10"/>
        <v>427.52712033570413</v>
      </c>
      <c r="E93">
        <f t="shared" si="11"/>
        <v>257.52712033570413</v>
      </c>
      <c r="F93">
        <f>D$2*B93*(B93-2*E$2)</f>
        <v>-5.5496422800000013E-7</v>
      </c>
      <c r="G93">
        <f>B$2*E93+C$2</f>
        <v>-4.275271203357041E-5</v>
      </c>
      <c r="H93" t="b">
        <f t="shared" si="12"/>
        <v>1</v>
      </c>
      <c r="I93">
        <f>(-G93)^G$4</f>
        <v>9.2932756955138558E+24</v>
      </c>
      <c r="J93">
        <f>(I93/H$4+1)^2</f>
        <v>5.8063579619683283</v>
      </c>
      <c r="K93">
        <f>IFERROR(2*E$2*D$4*I93/(-G93)/J93/H$4,0)</f>
        <v>1.2980795874755965E-2</v>
      </c>
      <c r="L93">
        <f t="shared" si="14"/>
        <v>-5.5496422800000055E-7</v>
      </c>
      <c r="M93">
        <f t="shared" si="9"/>
        <v>0</v>
      </c>
    </row>
    <row r="94" spans="2:13">
      <c r="B94">
        <f t="shared" si="13"/>
        <v>1.680000000000001</v>
      </c>
      <c r="D94">
        <f t="shared" si="10"/>
        <v>429.06798970678312</v>
      </c>
      <c r="E94">
        <f t="shared" si="11"/>
        <v>259.06798970678312</v>
      </c>
      <c r="F94">
        <f>D$2*B94*(B94-2*E$2)</f>
        <v>-5.568501120000001E-7</v>
      </c>
      <c r="G94">
        <f>B$2*E94+C$2</f>
        <v>-4.2906798970678312E-5</v>
      </c>
      <c r="H94" t="b">
        <f t="shared" si="12"/>
        <v>1</v>
      </c>
      <c r="I94">
        <f>(-G94)^G$4</f>
        <v>9.1041573459918419E+24</v>
      </c>
      <c r="J94">
        <f>(I94/H$4+1)^2</f>
        <v>5.6689342403628178</v>
      </c>
      <c r="K94">
        <f>IFERROR(2*E$2*D$4*I94/(-G94)/J94/H$4,0)</f>
        <v>1.297813226245427E-2</v>
      </c>
      <c r="L94">
        <f t="shared" si="14"/>
        <v>-5.5685011199999989E-7</v>
      </c>
      <c r="M94">
        <f t="shared" si="9"/>
        <v>0</v>
      </c>
    </row>
    <row r="95" spans="2:13">
      <c r="B95">
        <f t="shared" si="13"/>
        <v>1.7000000000000011</v>
      </c>
      <c r="D95">
        <f t="shared" si="10"/>
        <v>430.60933290210744</v>
      </c>
      <c r="E95">
        <f t="shared" si="11"/>
        <v>260.60933290210744</v>
      </c>
      <c r="F95">
        <f>D$2*B95*(B95-2*E$2)</f>
        <v>-5.5862170000000009E-7</v>
      </c>
      <c r="G95">
        <f>B$2*E95+C$2</f>
        <v>-4.3060933290210743E-5</v>
      </c>
      <c r="H95" t="b">
        <f t="shared" si="12"/>
        <v>1</v>
      </c>
      <c r="I95">
        <f>(-G95)^G$4</f>
        <v>8.9194888399879184E+24</v>
      </c>
      <c r="J95">
        <f>(I95/H$4+1)^2</f>
        <v>5.5363321799307776</v>
      </c>
      <c r="K95">
        <f>IFERROR(2*E$2*D$4*I95/(-G95)/J95/H$4,0)</f>
        <v>1.2972819149904365E-2</v>
      </c>
      <c r="L95">
        <f t="shared" si="14"/>
        <v>-5.586217000000003E-7</v>
      </c>
      <c r="M95">
        <f t="shared" si="9"/>
        <v>0</v>
      </c>
    </row>
    <row r="96" spans="2:13">
      <c r="B96">
        <f t="shared" si="13"/>
        <v>1.7200000000000011</v>
      </c>
      <c r="D96">
        <f t="shared" si="10"/>
        <v>432.15146407964414</v>
      </c>
      <c r="E96">
        <f t="shared" si="11"/>
        <v>262.15146407964414</v>
      </c>
      <c r="F96">
        <f>D$2*B96*(B96-2*E$2)</f>
        <v>-5.6027899200000009E-7</v>
      </c>
      <c r="G96">
        <f>B$2*E96+C$2</f>
        <v>-4.3215146407964412E-5</v>
      </c>
      <c r="H96" t="b">
        <f t="shared" si="12"/>
        <v>1</v>
      </c>
      <c r="I96">
        <f>(-G96)^G$4</f>
        <v>8.7391149504027447E+24</v>
      </c>
      <c r="J96">
        <f>(I96/H$4+1)^2</f>
        <v>5.4083288263926432</v>
      </c>
      <c r="K96">
        <f>IFERROR(2*E$2*D$4*I96/(-G96)/J96/H$4,0)</f>
        <v>1.2964875479323668E-2</v>
      </c>
      <c r="L96">
        <f t="shared" si="14"/>
        <v>-5.6027899200000009E-7</v>
      </c>
      <c r="M96">
        <f t="shared" si="9"/>
        <v>0</v>
      </c>
    </row>
    <row r="97" spans="2:13">
      <c r="B97">
        <f t="shared" si="13"/>
        <v>1.7400000000000011</v>
      </c>
      <c r="D97">
        <f t="shared" si="10"/>
        <v>433.69469611630376</v>
      </c>
      <c r="E97">
        <f t="shared" si="11"/>
        <v>263.69469611630376</v>
      </c>
      <c r="F97">
        <f>D$2*B97*(B97-2*E$2)</f>
        <v>-5.618219880000001E-7</v>
      </c>
      <c r="G97">
        <f>B$2*E97+C$2</f>
        <v>-4.3369469611630376E-5</v>
      </c>
      <c r="H97" t="b">
        <f t="shared" si="12"/>
        <v>1</v>
      </c>
      <c r="I97">
        <f>(-G97)^G$4</f>
        <v>8.5628875870148979E+24</v>
      </c>
      <c r="J97">
        <f>(I97/H$4+1)^2</f>
        <v>5.2847139648566435</v>
      </c>
      <c r="K97">
        <f>IFERROR(2*E$2*D$4*I97/(-G97)/J97/H$4,0)</f>
        <v>1.295432000969955E-2</v>
      </c>
      <c r="L97">
        <f t="shared" si="14"/>
        <v>-5.61821988E-7</v>
      </c>
      <c r="M97">
        <f t="shared" si="9"/>
        <v>0</v>
      </c>
    </row>
    <row r="98" spans="2:13">
      <c r="B98">
        <f t="shared" si="13"/>
        <v>1.7600000000000011</v>
      </c>
      <c r="D98">
        <f t="shared" si="10"/>
        <v>435.23934100062564</v>
      </c>
      <c r="E98">
        <f t="shared" si="11"/>
        <v>265.23934100062564</v>
      </c>
      <c r="F98">
        <f>D$2*B98*(B98-2*E$2)</f>
        <v>-5.6325068800000013E-7</v>
      </c>
      <c r="G98">
        <f>B$2*E98+C$2</f>
        <v>-4.3523934100062562E-5</v>
      </c>
      <c r="H98" t="b">
        <f t="shared" si="12"/>
        <v>1</v>
      </c>
      <c r="I98">
        <f>(-G98)^G$4</f>
        <v>8.390665390976815E+24</v>
      </c>
      <c r="J98">
        <f>(I98/H$4+1)^2</f>
        <v>5.1652892561983581</v>
      </c>
      <c r="K98">
        <f>IFERROR(2*E$2*D$4*I98/(-G98)/J98/H$4,0)</f>
        <v>1.2941171326679088E-2</v>
      </c>
      <c r="L98">
        <f t="shared" si="14"/>
        <v>-5.6325068799999981E-7</v>
      </c>
      <c r="M98">
        <f t="shared" si="9"/>
        <v>0</v>
      </c>
    </row>
    <row r="99" spans="2:13">
      <c r="B99">
        <f t="shared" si="13"/>
        <v>1.7800000000000011</v>
      </c>
      <c r="D99">
        <f t="shared" si="10"/>
        <v>436.78571021947096</v>
      </c>
      <c r="E99">
        <f t="shared" si="11"/>
        <v>266.78571021947096</v>
      </c>
      <c r="F99">
        <f>D$2*B99*(B99-2*E$2)</f>
        <v>-5.6456509200000007E-7</v>
      </c>
      <c r="G99">
        <f>B$2*E99+C$2</f>
        <v>-4.3678571021947091E-5</v>
      </c>
      <c r="H99" t="b">
        <f t="shared" si="12"/>
        <v>1</v>
      </c>
      <c r="I99">
        <f>(-G99)^G$4</f>
        <v>8.2223133566473884E+24</v>
      </c>
      <c r="J99">
        <f>(I99/H$4+1)^2</f>
        <v>5.0498674409796589</v>
      </c>
      <c r="K99">
        <f>IFERROR(2*E$2*D$4*I99/(-G99)/J99/H$4,0)</f>
        <v>1.2925447852136103E-2</v>
      </c>
      <c r="L99">
        <f t="shared" si="14"/>
        <v>-5.6456509200000028E-7</v>
      </c>
      <c r="M99">
        <f t="shared" si="9"/>
        <v>0</v>
      </c>
    </row>
    <row r="100" spans="2:13">
      <c r="B100">
        <f t="shared" si="13"/>
        <v>1.8000000000000012</v>
      </c>
      <c r="D100">
        <f t="shared" si="10"/>
        <v>438.3341151399797</v>
      </c>
      <c r="E100">
        <f t="shared" si="11"/>
        <v>268.3341151399797</v>
      </c>
      <c r="F100">
        <f>D$2*B100*(B100-2*E$2)</f>
        <v>-5.6576520000000013E-7</v>
      </c>
      <c r="G100">
        <f>B$2*E100+C$2</f>
        <v>-4.3833411513997966E-5</v>
      </c>
      <c r="H100" t="b">
        <f t="shared" si="12"/>
        <v>1</v>
      </c>
      <c r="I100">
        <f>(-G100)^G$4</f>
        <v>8.0577024786364464E+24</v>
      </c>
      <c r="J100">
        <f>(I100/H$4+1)^2</f>
        <v>4.9382716049382678</v>
      </c>
      <c r="K100">
        <f>IFERROR(2*E$2*D$4*I100/(-G100)/J100/H$4,0)</f>
        <v>1.2907167853438147E-2</v>
      </c>
      <c r="L100">
        <f t="shared" si="14"/>
        <v>-5.6576520000000013E-7</v>
      </c>
      <c r="M100">
        <f t="shared" si="9"/>
        <v>0</v>
      </c>
    </row>
    <row r="101" spans="2:13">
      <c r="B101">
        <f t="shared" si="13"/>
        <v>1.8200000000000012</v>
      </c>
      <c r="D101">
        <f t="shared" si="10"/>
        <v>439.88486738799963</v>
      </c>
      <c r="E101">
        <f t="shared" si="11"/>
        <v>269.88486738799963</v>
      </c>
      <c r="F101">
        <f>D$2*B101*(B101-2*E$2)</f>
        <v>-5.6685101200000009E-7</v>
      </c>
      <c r="G101">
        <f>B$2*E101+C$2</f>
        <v>-4.3988486738799961E-5</v>
      </c>
      <c r="H101" t="b">
        <f t="shared" si="12"/>
        <v>1</v>
      </c>
      <c r="I101">
        <f>(-G101)^G$4</f>
        <v>7.8967094221201826E+24</v>
      </c>
      <c r="J101">
        <f>(I101/H$4+1)^2</f>
        <v>4.8303345006641329</v>
      </c>
      <c r="K101">
        <f>IFERROR(2*E$2*D$4*I101/(-G101)/J101/H$4,0)</f>
        <v>1.2886349452435485E-2</v>
      </c>
      <c r="L101">
        <f t="shared" si="14"/>
        <v>-5.6685101200000052E-7</v>
      </c>
      <c r="M101">
        <f t="shared" si="9"/>
        <v>0</v>
      </c>
    </row>
    <row r="102" spans="2:13">
      <c r="B102">
        <f t="shared" si="13"/>
        <v>1.8400000000000012</v>
      </c>
      <c r="D102">
        <f t="shared" si="10"/>
        <v>441.43827922417461</v>
      </c>
      <c r="E102">
        <f t="shared" si="11"/>
        <v>271.43827922417461</v>
      </c>
      <c r="F102">
        <f>D$2*B102*(B102-2*E$2)</f>
        <v>-5.6782252800000008E-7</v>
      </c>
      <c r="G102">
        <f>B$2*E102+C$2</f>
        <v>-4.414382792241746E-5</v>
      </c>
      <c r="H102" t="b">
        <f t="shared" si="12"/>
        <v>1</v>
      </c>
      <c r="I102">
        <f>(-G102)^G$4</f>
        <v>7.7392162146587254E+24</v>
      </c>
      <c r="J102">
        <f>(I102/H$4+1)^2</f>
        <v>4.7258979206049148</v>
      </c>
      <c r="K102">
        <f>IFERROR(2*E$2*D$4*I102/(-G102)/J102/H$4,0)</f>
        <v>1.2863010634192058E-2</v>
      </c>
      <c r="L102">
        <f t="shared" si="14"/>
        <v>-5.6782252800000008E-7</v>
      </c>
      <c r="M102">
        <f t="shared" si="9"/>
        <v>0</v>
      </c>
    </row>
    <row r="103" spans="2:13">
      <c r="B103">
        <f t="shared" si="13"/>
        <v>1.8600000000000012</v>
      </c>
      <c r="D103">
        <f t="shared" si="10"/>
        <v>442.99466391884749</v>
      </c>
      <c r="E103">
        <f t="shared" si="11"/>
        <v>272.99466391884749</v>
      </c>
      <c r="F103">
        <f>D$2*B103*(B103-2*E$2)</f>
        <v>-5.6867974800000007E-7</v>
      </c>
      <c r="G103">
        <f>B$2*E103+C$2</f>
        <v>-4.4299466391884752E-5</v>
      </c>
      <c r="H103" t="b">
        <f t="shared" si="12"/>
        <v>1</v>
      </c>
      <c r="I103">
        <f>(-G103)^G$4</f>
        <v>7.5851099578952843E+24</v>
      </c>
      <c r="J103">
        <f>(I103/H$4+1)^2</f>
        <v>4.624812117007731</v>
      </c>
      <c r="K103">
        <f>IFERROR(2*E$2*D$4*I103/(-G103)/J103/H$4,0)</f>
        <v>1.2837169255478363E-2</v>
      </c>
      <c r="L103">
        <f t="shared" si="14"/>
        <v>-5.6867974799999997E-7</v>
      </c>
      <c r="M103">
        <f t="shared" si="9"/>
        <v>0</v>
      </c>
    </row>
    <row r="104" spans="2:13">
      <c r="B104">
        <f t="shared" si="13"/>
        <v>1.8800000000000012</v>
      </c>
      <c r="D104">
        <f t="shared" si="10"/>
        <v>444.55433612692019</v>
      </c>
      <c r="E104">
        <f t="shared" si="11"/>
        <v>274.55433612692019</v>
      </c>
      <c r="F104">
        <f>D$2*B104*(B104-2*E$2)</f>
        <v>-5.6942267200000008E-7</v>
      </c>
      <c r="G104">
        <f>B$2*E104+C$2</f>
        <v>-4.4455433612692017E-5</v>
      </c>
      <c r="H104" t="b">
        <f t="shared" si="12"/>
        <v>1</v>
      </c>
      <c r="I104">
        <f>(-G104)^G$4</f>
        <v>7.4342825576588148E+24</v>
      </c>
      <c r="J104">
        <f>(I104/H$4+1)^2</f>
        <v>4.526935264825739</v>
      </c>
      <c r="K104">
        <f>IFERROR(2*E$2*D$4*I104/(-G104)/J104/H$4,0)</f>
        <v>1.2808843053044243E-2</v>
      </c>
      <c r="L104">
        <f t="shared" si="14"/>
        <v>-5.6942267199999966E-7</v>
      </c>
      <c r="M104">
        <f t="shared" si="9"/>
        <v>0</v>
      </c>
    </row>
    <row r="105" spans="2:13">
      <c r="B105">
        <f t="shared" si="13"/>
        <v>1.9000000000000012</v>
      </c>
      <c r="D105">
        <f t="shared" si="10"/>
        <v>446.11761226380008</v>
      </c>
      <c r="E105">
        <f t="shared" si="11"/>
        <v>276.11761226380008</v>
      </c>
      <c r="F105">
        <f>D$2*B105*(B105-2*E$2)</f>
        <v>-5.7005130000000011E-7</v>
      </c>
      <c r="G105">
        <f>B$2*E105+C$2</f>
        <v>-4.461176122638001E-5</v>
      </c>
      <c r="H105" t="b">
        <f t="shared" si="12"/>
        <v>1</v>
      </c>
      <c r="I105">
        <f>(-G105)^G$4</f>
        <v>7.2866304711114696E+24</v>
      </c>
      <c r="J105">
        <f>(I105/H$4+1)^2</f>
        <v>4.4321329639889431</v>
      </c>
      <c r="K105">
        <f>IFERROR(2*E$2*D$4*I105/(-G105)/J105/H$4,0)</f>
        <v>1.2778049651689495E-2</v>
      </c>
      <c r="L105">
        <f t="shared" si="14"/>
        <v>-5.700513E-7</v>
      </c>
      <c r="M105">
        <f>F105-L105</f>
        <v>0</v>
      </c>
    </row>
    <row r="106" spans="2:13">
      <c r="B106">
        <f t="shared" si="13"/>
        <v>1.9200000000000013</v>
      </c>
      <c r="D106">
        <f t="shared" si="10"/>
        <v>447.68481088355969</v>
      </c>
      <c r="E106">
        <f t="shared" si="11"/>
        <v>277.68481088355969</v>
      </c>
      <c r="F106">
        <f>D$2*B106*(B106-2*E$2)</f>
        <v>-5.7056563200000004E-7</v>
      </c>
      <c r="G106">
        <f>B$2*E106+C$2</f>
        <v>-4.4768481088355963E-5</v>
      </c>
      <c r="H106" t="b">
        <f t="shared" si="12"/>
        <v>1</v>
      </c>
      <c r="I106">
        <f>(-G106)^G$4</f>
        <v>7.1420544697004777E+24</v>
      </c>
      <c r="J106">
        <f>(I106/H$4+1)^2</f>
        <v>4.3402777777777688</v>
      </c>
      <c r="K106">
        <f>IFERROR(2*E$2*D$4*I106/(-G106)/J106/H$4,0)</f>
        <v>1.2744806572148841E-2</v>
      </c>
      <c r="L106">
        <f t="shared" si="14"/>
        <v>-5.7056563200000015E-7</v>
      </c>
      <c r="M106">
        <f>F106-L106</f>
        <v>0</v>
      </c>
    </row>
    <row r="107" spans="2:13">
      <c r="B107">
        <f t="shared" si="13"/>
        <v>1.9400000000000013</v>
      </c>
      <c r="D107">
        <f t="shared" si="10"/>
        <v>449.25625306043827</v>
      </c>
      <c r="E107">
        <f t="shared" si="11"/>
        <v>279.25625306043827</v>
      </c>
      <c r="F107">
        <f>D$2*B107*(B107-2*E$2)</f>
        <v>-5.709656680000001E-7</v>
      </c>
      <c r="G107">
        <f>B$2*E107+C$2</f>
        <v>-4.4925625306043823E-5</v>
      </c>
      <c r="H107" t="b">
        <f t="shared" si="12"/>
        <v>1</v>
      </c>
      <c r="I107">
        <f>(-G107)^G$4</f>
        <v>7.0004594167722253E+24</v>
      </c>
      <c r="J107">
        <f>(I107/H$4+1)^2</f>
        <v>4.2512488043362584</v>
      </c>
      <c r="K107">
        <f>IFERROR(2*E$2*D$4*I107/(-G107)/J107/H$4,0)</f>
        <v>1.2709131238807455E-2</v>
      </c>
      <c r="L107">
        <f t="shared" si="14"/>
        <v>-5.7096566800000031E-7</v>
      </c>
      <c r="M107">
        <f>F107-L107</f>
        <v>0</v>
      </c>
    </row>
    <row r="108" spans="2:13">
      <c r="B108">
        <f t="shared" si="13"/>
        <v>1.9600000000000013</v>
      </c>
      <c r="D108">
        <f t="shared" si="10"/>
        <v>450.83226277482203</v>
      </c>
      <c r="E108">
        <f t="shared" si="11"/>
        <v>280.83226277482203</v>
      </c>
      <c r="F108">
        <f>D$2*B108*(B108-2*E$2)</f>
        <v>-5.7125140800000006E-7</v>
      </c>
      <c r="G108">
        <f>B$2*E108+C$2</f>
        <v>-4.50832262774822E-5</v>
      </c>
      <c r="H108" t="b">
        <f t="shared" si="12"/>
        <v>1</v>
      </c>
      <c r="I108">
        <f>(-G108)^G$4</f>
        <v>6.8617540588017034E+24</v>
      </c>
      <c r="J108">
        <f>(I108/H$4+1)^2</f>
        <v>4.1649312786338868</v>
      </c>
      <c r="K108">
        <f>IFERROR(2*E$2*D$4*I108/(-G108)/J108/H$4,0)</f>
        <v>1.2671040987262355E-2</v>
      </c>
      <c r="L108">
        <f t="shared" si="14"/>
        <v>-5.7125140800000017E-7</v>
      </c>
      <c r="M108">
        <f>F108-L108</f>
        <v>0</v>
      </c>
    </row>
    <row r="109" spans="2:13">
      <c r="B109">
        <f t="shared" si="13"/>
        <v>1.9800000000000013</v>
      </c>
      <c r="D109">
        <f t="shared" si="10"/>
        <v>452.41316730485397</v>
      </c>
      <c r="E109">
        <f t="shared" si="11"/>
        <v>282.41316730485397</v>
      </c>
      <c r="F109">
        <f>D$2*B109*(B109-2*E$2)</f>
        <v>-5.7142285200000004E-7</v>
      </c>
      <c r="G109">
        <f>B$2*E109+C$2</f>
        <v>-4.5241316730485395E-5</v>
      </c>
      <c r="H109" t="b">
        <f t="shared" si="12"/>
        <v>1</v>
      </c>
      <c r="I109">
        <f>(-G109)^G$4</f>
        <v>6.7258508292750201E+24</v>
      </c>
      <c r="J109">
        <f>(I109/H$4+1)^2</f>
        <v>4.081216202428303</v>
      </c>
      <c r="K109">
        <f>IFERROR(2*E$2*D$4*I109/(-G109)/J109/H$4,0)</f>
        <v>1.2630553071744542E-2</v>
      </c>
      <c r="L109">
        <f t="shared" si="14"/>
        <v>-5.7142285200000004E-7</v>
      </c>
      <c r="M109">
        <f>F109-L109</f>
        <v>0</v>
      </c>
    </row>
    <row r="110" spans="2:13">
      <c r="B110">
        <f t="shared" si="13"/>
        <v>2.0000000000000013</v>
      </c>
      <c r="D110">
        <f t="shared" si="10"/>
        <v>453.99929762484862</v>
      </c>
      <c r="E110">
        <f t="shared" si="11"/>
        <v>283.99929762484862</v>
      </c>
      <c r="F110">
        <f>D$2*B110*(B110-2*E$2)</f>
        <v>-5.7148000000000003E-7</v>
      </c>
      <c r="G110">
        <f>B$2*E110+C$2</f>
        <v>-4.5399929762484861E-5</v>
      </c>
      <c r="H110" t="b">
        <f t="shared" si="12"/>
        <v>1</v>
      </c>
      <c r="I110">
        <f>(-G110)^G$4</f>
        <v>6.5926656643389146E+24</v>
      </c>
      <c r="J110">
        <f>(I110/H$4+1)^2</f>
        <v>4</v>
      </c>
      <c r="K110">
        <f>IFERROR(2*E$2*D$4*I110/(-G110)/J110/H$4,0)</f>
        <v>1.258768467241614E-2</v>
      </c>
      <c r="L110">
        <f t="shared" si="14"/>
        <v>-5.7148000000000003E-7</v>
      </c>
      <c r="M110">
        <f t="shared" ref="M110:M111" si="15">F110-L110</f>
        <v>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0E74-DD6B-544B-B107-CCBEAFCE7BB8}">
  <dimension ref="A1:L30"/>
  <sheetViews>
    <sheetView workbookViewId="0">
      <selection activeCell="C11" sqref="C11"/>
    </sheetView>
  </sheetViews>
  <sheetFormatPr baseColWidth="10" defaultRowHeight="20"/>
  <cols>
    <col min="2" max="2" width="7.7109375" customWidth="1"/>
    <col min="3" max="3" width="12.7109375" customWidth="1"/>
    <col min="4" max="4" width="12.7109375" bestFit="1" customWidth="1"/>
    <col min="9" max="9" width="12.7109375" bestFit="1" customWidth="1"/>
    <col min="10" max="10" width="1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14</v>
      </c>
      <c r="I1" t="s">
        <v>10</v>
      </c>
      <c r="J1" t="s">
        <v>11</v>
      </c>
      <c r="K1" t="s">
        <v>12</v>
      </c>
      <c r="L1" t="s">
        <v>13</v>
      </c>
    </row>
    <row r="2" spans="1:12">
      <c r="B2">
        <f>1*10^(-7)</f>
        <v>9.9999999999999995E-8</v>
      </c>
      <c r="C2">
        <v>0</v>
      </c>
      <c r="D2">
        <f>-G2*H2/(J2+2*I2)/2</f>
        <v>1.4287000000000001E-7</v>
      </c>
      <c r="E2">
        <v>2</v>
      </c>
      <c r="F2">
        <v>0</v>
      </c>
      <c r="G2">
        <v>-9.8000000000000007</v>
      </c>
      <c r="H2">
        <v>7850</v>
      </c>
      <c r="I2">
        <f>K2/(2*(1+L2))</f>
        <v>76923076923.07692</v>
      </c>
      <c r="J2">
        <f>K2*L2/((1+L2)*(1-2*L2))</f>
        <v>115384615384.61539</v>
      </c>
      <c r="K2">
        <f>200*10^9</f>
        <v>200000000000</v>
      </c>
      <c r="L2">
        <v>0.3</v>
      </c>
    </row>
    <row r="3" spans="1:12">
      <c r="B3" t="s">
        <v>16</v>
      </c>
      <c r="C3" t="s">
        <v>19</v>
      </c>
      <c r="D3" t="s">
        <v>18</v>
      </c>
    </row>
    <row r="4" spans="1:12">
      <c r="B4">
        <f>1/B2</f>
        <v>10000000</v>
      </c>
      <c r="C4">
        <f>EXP(B2*F2)</f>
        <v>1</v>
      </c>
      <c r="D4">
        <f>B2/2/D2/E2</f>
        <v>0.17498425141737242</v>
      </c>
    </row>
    <row r="7" spans="1:12">
      <c r="A7" t="s">
        <v>9</v>
      </c>
      <c r="B7">
        <v>20</v>
      </c>
    </row>
    <row r="8" spans="1:12">
      <c r="A8" t="s">
        <v>8</v>
      </c>
      <c r="B8">
        <f>E2/B7</f>
        <v>0.1</v>
      </c>
    </row>
    <row r="9" spans="1:12">
      <c r="B9" t="s">
        <v>7</v>
      </c>
      <c r="C9" t="s">
        <v>6</v>
      </c>
      <c r="E9">
        <f>10^D4</f>
        <v>1.4961813999051183</v>
      </c>
    </row>
    <row r="10" spans="1:12">
      <c r="B10">
        <v>0</v>
      </c>
      <c r="C10" t="e">
        <f>(-C$2-C$4*EXP(-B$2/D$2/B10))*B$4</f>
        <v>#DIV/0!</v>
      </c>
    </row>
    <row r="11" spans="1:12">
      <c r="B11">
        <f>B10+B$8</f>
        <v>0.1</v>
      </c>
      <c r="C11">
        <f t="shared" ref="C11:C30" si="0">(-C$2-C$4*EXP(-B$2/D$2/B11))*B$4</f>
        <v>-9124.5658046216686</v>
      </c>
    </row>
    <row r="12" spans="1:12">
      <c r="B12">
        <f t="shared" ref="B12:B27" si="1">B11+B$8</f>
        <v>0.2</v>
      </c>
      <c r="C12">
        <f t="shared" si="0"/>
        <v>-302068.96240133094</v>
      </c>
    </row>
    <row r="13" spans="1:12">
      <c r="B13">
        <f t="shared" si="1"/>
        <v>0.30000000000000004</v>
      </c>
      <c r="C13">
        <f t="shared" si="0"/>
        <v>-969923.32283048087</v>
      </c>
    </row>
    <row r="14" spans="1:12">
      <c r="B14">
        <f t="shared" si="1"/>
        <v>0.4</v>
      </c>
      <c r="C14">
        <f t="shared" si="0"/>
        <v>-1738013.125385798</v>
      </c>
    </row>
    <row r="15" spans="1:12">
      <c r="B15">
        <f t="shared" si="1"/>
        <v>0.5</v>
      </c>
      <c r="C15">
        <f t="shared" si="0"/>
        <v>-2466280.3432012182</v>
      </c>
    </row>
    <row r="16" spans="1:12">
      <c r="B16">
        <f t="shared" si="1"/>
        <v>0.6</v>
      </c>
      <c r="C16">
        <f t="shared" si="0"/>
        <v>-3114359.2002697452</v>
      </c>
    </row>
    <row r="17" spans="2:3">
      <c r="B17">
        <f t="shared" si="1"/>
        <v>0.7</v>
      </c>
      <c r="C17">
        <f t="shared" si="0"/>
        <v>-3679125.4883128074</v>
      </c>
    </row>
    <row r="18" spans="2:3">
      <c r="B18">
        <f t="shared" si="1"/>
        <v>0.79999999999999993</v>
      </c>
      <c r="C18">
        <f t="shared" si="0"/>
        <v>-4168948.4590071361</v>
      </c>
    </row>
    <row r="19" spans="2:3">
      <c r="B19">
        <f t="shared" si="1"/>
        <v>0.89999999999999991</v>
      </c>
      <c r="C19">
        <f t="shared" si="0"/>
        <v>-4594579.8207490388</v>
      </c>
    </row>
    <row r="20" spans="2:3">
      <c r="B20">
        <f t="shared" si="1"/>
        <v>0.99999999999999989</v>
      </c>
      <c r="C20">
        <f t="shared" si="0"/>
        <v>-4966165.8683547992</v>
      </c>
    </row>
    <row r="21" spans="2:3">
      <c r="B21">
        <f t="shared" si="1"/>
        <v>1.0999999999999999</v>
      </c>
      <c r="C21">
        <f t="shared" si="0"/>
        <v>-5292436.4913163232</v>
      </c>
    </row>
    <row r="22" spans="2:3">
      <c r="B22">
        <f t="shared" si="1"/>
        <v>1.2</v>
      </c>
      <c r="C22">
        <f t="shared" si="0"/>
        <v>-5580644.4074763851</v>
      </c>
    </row>
    <row r="23" spans="2:3">
      <c r="B23">
        <f t="shared" si="1"/>
        <v>1.3</v>
      </c>
      <c r="C23">
        <f t="shared" si="0"/>
        <v>-5836737.6064123735</v>
      </c>
    </row>
    <row r="24" spans="2:3">
      <c r="B24">
        <f t="shared" si="1"/>
        <v>1.4000000000000001</v>
      </c>
      <c r="C24">
        <f t="shared" si="0"/>
        <v>-6065579.5175010338</v>
      </c>
    </row>
    <row r="25" spans="2:3">
      <c r="B25">
        <f t="shared" si="1"/>
        <v>1.5000000000000002</v>
      </c>
      <c r="C25">
        <f t="shared" si="0"/>
        <v>-6271154.21197455</v>
      </c>
    </row>
    <row r="26" spans="2:3">
      <c r="B26">
        <f t="shared" si="1"/>
        <v>1.6000000000000003</v>
      </c>
      <c r="C26">
        <f t="shared" si="0"/>
        <v>-6456739.4705122942</v>
      </c>
    </row>
    <row r="27" spans="2:3">
      <c r="B27">
        <f t="shared" si="1"/>
        <v>1.7000000000000004</v>
      </c>
      <c r="C27">
        <f t="shared" si="0"/>
        <v>-6625046.8437382281</v>
      </c>
    </row>
    <row r="28" spans="2:3">
      <c r="B28">
        <f t="shared" ref="B28:B30" si="2">B27+B$8</f>
        <v>1.8000000000000005</v>
      </c>
      <c r="C28">
        <f t="shared" si="0"/>
        <v>-6778332.99620861</v>
      </c>
    </row>
    <row r="29" spans="2:3">
      <c r="B29">
        <f t="shared" si="2"/>
        <v>1.9000000000000006</v>
      </c>
      <c r="C29">
        <f t="shared" si="0"/>
        <v>-6918487.6307428796</v>
      </c>
    </row>
    <row r="30" spans="2:3">
      <c r="B30">
        <f t="shared" si="2"/>
        <v>2.0000000000000004</v>
      </c>
      <c r="C30">
        <f t="shared" si="0"/>
        <v>-7047102.857454828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Isaya Ina</dc:creator>
  <cp:lastModifiedBy>Isaya Ina</cp:lastModifiedBy>
  <dcterms:created xsi:type="dcterms:W3CDTF">2024-08-10T12:14:39Z</dcterms:created>
  <dcterms:modified xsi:type="dcterms:W3CDTF">2024-08-11T13:24:33Z</dcterms:modified>
</cp:coreProperties>
</file>