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20" sheetId="2" r:id="rId5"/>
    <sheet state="visible" name="2021" sheetId="3" r:id="rId6"/>
    <sheet state="visible" name="2022" sheetId="4" r:id="rId7"/>
    <sheet state="visible" name="20232024" sheetId="5" r:id="rId8"/>
    <sheet state="visible" name="Geral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1">
      <text>
        <t xml:space="preserve">despesas lucros e dividendos (idp) + lucros reinvestidos (idp) +despesas op intercompanhia + despesas juros e dividendo (inv carteira) + juros e títulos negociados mercado externo (inv carteira) + despesas outros investimentos + despesas pagamento empregados - juros e títulos negociados no mercado doméstico</t>
      </text>
    </comment>
    <comment authorId="0" ref="G21">
      <text>
        <t xml:space="preserve">Receitas: receitas lucros e dividendos (idp) + recitas ucros reinvestidos (idp) + receita op intercomanhia +  receita juros e dividendo (invest cartera) + juros de titulos negociados exterior (invest carteira)+ receita outros invest + renda reservas +receitas remuneração empregados
</t>
      </text>
    </comment>
  </commentList>
</comments>
</file>

<file path=xl/sharedStrings.xml><?xml version="1.0" encoding="utf-8"?>
<sst xmlns="http://schemas.openxmlformats.org/spreadsheetml/2006/main" count="260" uniqueCount="69">
  <si>
    <t>Tabela 4 – Renda primária</t>
  </si>
  <si>
    <t>US$ milhões</t>
  </si>
  <si>
    <t>Discriminação</t>
  </si>
  <si>
    <t>2019*</t>
  </si>
  <si>
    <t>2020*</t>
  </si>
  <si>
    <t>Jan</t>
  </si>
  <si>
    <t>Ano</t>
  </si>
  <si>
    <t>Total</t>
  </si>
  <si>
    <t xml:space="preserve">   Receitas</t>
  </si>
  <si>
    <t xml:space="preserve">   Despesas</t>
  </si>
  <si>
    <t xml:space="preserve">      Remuneração de empregados</t>
  </si>
  <si>
    <t xml:space="preserve">         Receitas</t>
  </si>
  <si>
    <t xml:space="preserve">         Despesas</t>
  </si>
  <si>
    <t>despesas</t>
  </si>
  <si>
    <t>receitas</t>
  </si>
  <si>
    <t xml:space="preserve">      Renda de investimentos</t>
  </si>
  <si>
    <t xml:space="preserve">         Renda de investimento direto</t>
  </si>
  <si>
    <t xml:space="preserve">            Lucros e dividendos</t>
  </si>
  <si>
    <t xml:space="preserve">               Lucros e dividendos remetidos</t>
  </si>
  <si>
    <t xml:space="preserve">                  Receitas</t>
  </si>
  <si>
    <t xml:space="preserve">                  Despesas</t>
  </si>
  <si>
    <t xml:space="preserve">               Lucros reinvestidos</t>
  </si>
  <si>
    <t xml:space="preserve">            Juros de operações intercompanhia</t>
  </si>
  <si>
    <t xml:space="preserve">               Receitas</t>
  </si>
  <si>
    <t xml:space="preserve">               Despesas</t>
  </si>
  <si>
    <t xml:space="preserve">         Renda de investimento em carteira</t>
  </si>
  <si>
    <t xml:space="preserve">            Juros de títulos negociados no mercado externo</t>
  </si>
  <si>
    <t xml:space="preserve">            Juros de títulos negociados no mercado doméstico – despesas</t>
  </si>
  <si>
    <t xml:space="preserve">         Renda de outros investimentos (juros)</t>
  </si>
  <si>
    <t xml:space="preserve">            Receitas</t>
  </si>
  <si>
    <t xml:space="preserve">            Despesas</t>
  </si>
  <si>
    <t xml:space="preserve">         Renda de reservas – receitas</t>
  </si>
  <si>
    <r>
      <rPr>
        <rFont val="Arial"/>
        <color theme="1"/>
        <sz val="7.0"/>
      </rPr>
      <t xml:space="preserve">      Demais rendas primárias</t>
    </r>
    <r>
      <rPr>
        <rFont val="Arial"/>
        <b/>
        <color theme="1"/>
        <sz val="8.0"/>
        <vertAlign val="superscript"/>
      </rPr>
      <t>1/</t>
    </r>
  </si>
  <si>
    <t/>
  </si>
  <si>
    <t>Memo:</t>
  </si>
  <si>
    <t>Juros</t>
  </si>
  <si>
    <t>Lucros e dividendos</t>
  </si>
  <si>
    <r>
      <rPr>
        <rFont val="Arial"/>
        <b/>
        <color theme="1"/>
        <sz val="6.0"/>
      </rPr>
      <t>1/</t>
    </r>
    <r>
      <rPr>
        <rFont val="Arial"/>
        <b val="0"/>
        <color theme="1"/>
        <sz val="6.0"/>
      </rPr>
      <t xml:space="preserve"> Inclui impostos sobre a produção e sobre as importações, subsídios e aluguel.</t>
    </r>
  </si>
  <si>
    <r>
      <rPr>
        <rFont val="Arial"/>
        <b/>
        <color theme="1"/>
        <sz val="6.0"/>
      </rPr>
      <t>*</t>
    </r>
    <r>
      <rPr>
        <rFont val="Arial"/>
        <b val="0"/>
        <color theme="1"/>
        <sz val="6.0"/>
      </rPr>
      <t xml:space="preserve"> Dados preliminares.</t>
    </r>
  </si>
  <si>
    <t>2021*</t>
  </si>
  <si>
    <r>
      <rPr>
        <rFont val="Arial"/>
        <color theme="1"/>
        <sz val="7.0"/>
      </rPr>
      <t xml:space="preserve">      Demais rendas primárias</t>
    </r>
    <r>
      <rPr>
        <rFont val="Arial"/>
        <b/>
        <color theme="1"/>
        <sz val="8.0"/>
        <vertAlign val="superscript"/>
      </rPr>
      <t>1/</t>
    </r>
  </si>
  <si>
    <r>
      <rPr>
        <rFont val="Arial"/>
        <b/>
        <color theme="1"/>
        <sz val="6.0"/>
      </rPr>
      <t>1/</t>
    </r>
    <r>
      <rPr>
        <rFont val="Arial"/>
        <b val="0"/>
        <color theme="1"/>
        <sz val="6.0"/>
      </rPr>
      <t xml:space="preserve"> Inclui impostos sobre a produção e sobre as importações, subsídios e aluguel.</t>
    </r>
  </si>
  <si>
    <r>
      <rPr>
        <rFont val="Arial"/>
        <b/>
        <color theme="1"/>
        <sz val="6.0"/>
      </rPr>
      <t>*</t>
    </r>
    <r>
      <rPr>
        <rFont val="Arial"/>
        <b val="0"/>
        <color theme="1"/>
        <sz val="6.0"/>
      </rPr>
      <t xml:space="preserve"> Dados preliminares.</t>
    </r>
  </si>
  <si>
    <t>2022*</t>
  </si>
  <si>
    <r>
      <rPr>
        <rFont val="Arial"/>
        <color theme="1"/>
        <sz val="7.0"/>
      </rPr>
      <t xml:space="preserve">      Demais rendas primárias</t>
    </r>
    <r>
      <rPr>
        <rFont val="Arial"/>
        <b/>
        <color theme="1"/>
        <sz val="8.0"/>
        <vertAlign val="superscript"/>
      </rPr>
      <t>1/</t>
    </r>
  </si>
  <si>
    <r>
      <rPr>
        <rFont val="Arial"/>
        <b/>
        <color theme="1"/>
        <sz val="6.0"/>
      </rPr>
      <t>1/</t>
    </r>
    <r>
      <rPr>
        <rFont val="Arial"/>
        <b val="0"/>
        <color theme="1"/>
        <sz val="6.0"/>
      </rPr>
      <t xml:space="preserve"> Inclui impostos sobre a produção e sobre as importações, subsídios e aluguel.</t>
    </r>
  </si>
  <si>
    <r>
      <rPr>
        <rFont val="Arial"/>
        <b/>
        <color theme="1"/>
        <sz val="6.0"/>
      </rPr>
      <t>*</t>
    </r>
    <r>
      <rPr>
        <rFont val="Arial"/>
        <b val="0"/>
        <color theme="1"/>
        <sz val="6.0"/>
      </rPr>
      <t xml:space="preserve"> Dados preliminares.</t>
    </r>
  </si>
  <si>
    <t>2023*</t>
  </si>
  <si>
    <r>
      <rPr>
        <rFont val="Arial"/>
        <color theme="1"/>
        <sz val="7.0"/>
      </rPr>
      <t xml:space="preserve">      Demais rendas primárias</t>
    </r>
    <r>
      <rPr>
        <rFont val="Arial"/>
        <b/>
        <color theme="1"/>
        <sz val="8.0"/>
        <vertAlign val="superscript"/>
      </rPr>
      <t>1/</t>
    </r>
  </si>
  <si>
    <r>
      <rPr>
        <rFont val="Arial"/>
        <b/>
        <color theme="1"/>
        <sz val="6.0"/>
      </rPr>
      <t>1/</t>
    </r>
    <r>
      <rPr>
        <rFont val="Arial"/>
        <b val="0"/>
        <color theme="1"/>
        <sz val="6.0"/>
      </rPr>
      <t xml:space="preserve"> Inclui impostos sobre a produção e sobre as importações, subsídios e aluguel.</t>
    </r>
  </si>
  <si>
    <r>
      <rPr>
        <rFont val="Arial"/>
        <b/>
        <color theme="1"/>
        <sz val="6.0"/>
      </rPr>
      <t>*</t>
    </r>
    <r>
      <rPr>
        <rFont val="Arial"/>
        <b val="0"/>
        <color theme="1"/>
        <sz val="6.0"/>
      </rPr>
      <t xml:space="preserve"> Dados preliminares.</t>
    </r>
  </si>
  <si>
    <t>2024*</t>
  </si>
  <si>
    <t>Ago</t>
  </si>
  <si>
    <t>Jan-ago</t>
  </si>
  <si>
    <r>
      <rPr>
        <rFont val="Arial"/>
        <color theme="1"/>
        <sz val="7.0"/>
      </rPr>
      <t xml:space="preserve">      Demais rendas primárias</t>
    </r>
    <r>
      <rPr>
        <rFont val="Arial"/>
        <b/>
        <color theme="1"/>
        <sz val="8.0"/>
        <vertAlign val="superscript"/>
      </rPr>
      <t>1/</t>
    </r>
  </si>
  <si>
    <r>
      <rPr>
        <rFont val="Arial"/>
        <b/>
        <color theme="1"/>
        <sz val="6.0"/>
      </rPr>
      <t>1/</t>
    </r>
    <r>
      <rPr>
        <rFont val="Arial"/>
        <b val="0"/>
        <color theme="1"/>
        <sz val="6.0"/>
      </rPr>
      <t xml:space="preserve"> Inclui impostos sobre a produção e sobre as importações, subsídios e aluguel.</t>
    </r>
  </si>
  <si>
    <r>
      <rPr>
        <rFont val="Arial"/>
        <b/>
        <color theme="1"/>
        <sz val="6.0"/>
      </rPr>
      <t>*</t>
    </r>
    <r>
      <rPr>
        <rFont val="Arial"/>
        <b val="0"/>
        <color theme="1"/>
        <sz val="6.0"/>
      </rPr>
      <t xml:space="preserve"> Dados preliminares.</t>
    </r>
  </si>
  <si>
    <t>Tipo de investimento estrangeiro</t>
  </si>
  <si>
    <t>2024 (jan-ago)</t>
  </si>
  <si>
    <t>Renda de investimento direto</t>
  </si>
  <si>
    <t>IDP - Lucros e dividendos remetidos</t>
  </si>
  <si>
    <t>IDP - Lucros reinvestidos</t>
  </si>
  <si>
    <t>IDP - Juros de operações intercompanhia</t>
  </si>
  <si>
    <t>Renda de investimento em carteira</t>
  </si>
  <si>
    <t xml:space="preserve">Invest_carteira - Lucros e dividendos </t>
  </si>
  <si>
    <t>Invest_carteira - Juros de títulos negociados no mercado externo</t>
  </si>
  <si>
    <t>Invest_carteira - Juros de títulos negociados no mercado doméstico</t>
  </si>
  <si>
    <t>Renda de outros investimentos (juros)</t>
  </si>
  <si>
    <t>Total despesas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</si>
</sst>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\ ###\ ##0_);\-##\ ###\ ##0_);\-\ "/>
    <numFmt numFmtId="165" formatCode="##\ ###\ ##0_);\-##\ ###\ ##0_);\-\ \ "/>
    <numFmt numFmtId="166" formatCode="#\ ##0_);\-#\ ##0_);_-* &quot;-&quot;_-;_-@"/>
    <numFmt numFmtId="167" formatCode="##\ ###\ ##0_);\-##\ ###\ ##0_);\-"/>
  </numFmts>
  <fonts count="13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sz val="7.0"/>
      <color theme="1"/>
      <name val="Arial"/>
    </font>
    <font>
      <sz val="7.0"/>
      <color theme="1"/>
      <name val="Arial"/>
    </font>
    <font>
      <color theme="1"/>
      <name val="Arial"/>
      <scheme val="minor"/>
    </font>
    <font>
      <b/>
      <sz val="6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11.0"/>
      <color theme="1"/>
      <name val="Aptos Narrow"/>
    </font>
    <font>
      <sz val="7.0"/>
      <color rgb="FF1F1F1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  <fill>
      <patternFill patternType="solid">
        <fgColor rgb="FFE6B8AF"/>
        <bgColor rgb="FFE6B8AF"/>
      </patternFill>
    </fill>
    <fill>
      <patternFill patternType="solid">
        <fgColor rgb="FF134F5C"/>
        <bgColor rgb="FF134F5C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hair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2" fillId="0" fontId="2" numFmtId="164" xfId="0" applyBorder="1" applyFont="1" applyNumberFormat="1"/>
    <xf borderId="3" fillId="0" fontId="2" numFmtId="164" xfId="0" applyBorder="1" applyFont="1" applyNumberFormat="1"/>
    <xf borderId="4" fillId="0" fontId="2" numFmtId="164" xfId="0" applyBorder="1" applyFont="1" applyNumberFormat="1"/>
    <xf borderId="0" fillId="0" fontId="2" numFmtId="164" xfId="0" applyFont="1" applyNumberFormat="1"/>
    <xf borderId="5" fillId="0" fontId="2" numFmtId="164" xfId="0" applyBorder="1" applyFont="1" applyNumberFormat="1"/>
    <xf borderId="6" fillId="0" fontId="3" numFmtId="164" xfId="0" applyAlignment="1" applyBorder="1" applyFont="1" applyNumberFormat="1">
      <alignment horizontal="right"/>
    </xf>
    <xf borderId="7" fillId="0" fontId="3" numFmtId="164" xfId="0" applyBorder="1" applyFont="1" applyNumberFormat="1"/>
    <xf borderId="8" fillId="0" fontId="3" numFmtId="0" xfId="0" applyBorder="1" applyFont="1"/>
    <xf borderId="9" fillId="0" fontId="2" numFmtId="164" xfId="0" applyBorder="1" applyFont="1" applyNumberFormat="1"/>
    <xf borderId="10" fillId="0" fontId="3" numFmtId="0" xfId="0" applyBorder="1" applyFont="1"/>
    <xf borderId="11" fillId="0" fontId="2" numFmtId="164" xfId="0" applyBorder="1" applyFont="1" applyNumberFormat="1"/>
    <xf borderId="12" fillId="0" fontId="2" numFmtId="164" xfId="0" applyBorder="1" applyFont="1" applyNumberFormat="1"/>
    <xf borderId="13" fillId="0" fontId="2" numFmtId="164" xfId="0" applyBorder="1" applyFont="1" applyNumberFormat="1"/>
    <xf borderId="14" fillId="0" fontId="3" numFmtId="164" xfId="0" applyBorder="1" applyFont="1" applyNumberFormat="1"/>
    <xf borderId="10" fillId="0" fontId="3" numFmtId="164" xfId="0" applyBorder="1" applyFont="1" applyNumberFormat="1"/>
    <xf borderId="15" fillId="0" fontId="2" numFmtId="164" xfId="0" applyBorder="1" applyFont="1" applyNumberFormat="1"/>
    <xf borderId="16" fillId="0" fontId="2" numFmtId="164" xfId="0" applyBorder="1" applyFont="1" applyNumberFormat="1"/>
    <xf borderId="17" fillId="0" fontId="2" numFmtId="164" xfId="0" applyBorder="1" applyFont="1" applyNumberFormat="1"/>
    <xf borderId="18" fillId="0" fontId="2" numFmtId="164" xfId="0" applyBorder="1" applyFont="1" applyNumberFormat="1"/>
    <xf borderId="4" fillId="0" fontId="4" numFmtId="164" xfId="0" applyBorder="1" applyFont="1" applyNumberFormat="1"/>
    <xf borderId="17" fillId="0" fontId="4" numFmtId="164" xfId="0" applyAlignment="1" applyBorder="1" applyFont="1" applyNumberFormat="1">
      <alignment horizontal="right"/>
    </xf>
    <xf borderId="17" fillId="2" fontId="4" numFmtId="164" xfId="0" applyAlignment="1" applyBorder="1" applyFill="1" applyFont="1" applyNumberFormat="1">
      <alignment horizontal="right"/>
    </xf>
    <xf borderId="18" fillId="0" fontId="4" numFmtId="164" xfId="0" applyAlignment="1" applyBorder="1" applyFont="1" applyNumberFormat="1">
      <alignment horizontal="right"/>
    </xf>
    <xf borderId="0" fillId="0" fontId="5" numFmtId="164" xfId="0" applyFont="1" applyNumberFormat="1"/>
    <xf borderId="17" fillId="3" fontId="4" numFmtId="164" xfId="0" applyAlignment="1" applyBorder="1" applyFill="1" applyFont="1" applyNumberFormat="1">
      <alignment horizontal="right"/>
    </xf>
    <xf borderId="17" fillId="4" fontId="4" numFmtId="164" xfId="0" applyAlignment="1" applyBorder="1" applyFill="1" applyFont="1" applyNumberFormat="1">
      <alignment horizontal="right"/>
    </xf>
    <xf borderId="0" fillId="0" fontId="5" numFmtId="0" xfId="0" applyAlignment="1" applyFont="1">
      <alignment readingOrder="0"/>
    </xf>
    <xf borderId="17" fillId="5" fontId="4" numFmtId="164" xfId="0" applyAlignment="1" applyBorder="1" applyFill="1" applyFont="1" applyNumberFormat="1">
      <alignment horizontal="right"/>
    </xf>
    <xf borderId="0" fillId="6" fontId="5" numFmtId="164" xfId="0" applyFill="1" applyFont="1" applyNumberFormat="1"/>
    <xf borderId="17" fillId="7" fontId="4" numFmtId="164" xfId="0" applyAlignment="1" applyBorder="1" applyFill="1" applyFont="1" applyNumberFormat="1">
      <alignment horizontal="right"/>
    </xf>
    <xf borderId="0" fillId="8" fontId="5" numFmtId="164" xfId="0" applyFill="1" applyFont="1" applyNumberFormat="1"/>
    <xf borderId="0" fillId="9" fontId="5" numFmtId="164" xfId="0" applyFill="1" applyFont="1" applyNumberFormat="1"/>
    <xf borderId="17" fillId="6" fontId="4" numFmtId="164" xfId="0" applyAlignment="1" applyBorder="1" applyFont="1" applyNumberFormat="1">
      <alignment horizontal="right"/>
    </xf>
    <xf borderId="0" fillId="10" fontId="5" numFmtId="164" xfId="0" applyFill="1" applyFont="1" applyNumberFormat="1"/>
    <xf borderId="0" fillId="11" fontId="5" numFmtId="164" xfId="0" applyFill="1" applyFont="1" applyNumberFormat="1"/>
    <xf borderId="0" fillId="12" fontId="5" numFmtId="164" xfId="0" applyFill="1" applyFont="1" applyNumberFormat="1"/>
    <xf borderId="0" fillId="4" fontId="5" numFmtId="164" xfId="0" applyFont="1" applyNumberFormat="1"/>
    <xf borderId="0" fillId="3" fontId="5" numFmtId="164" xfId="0" applyFont="1" applyNumberFormat="1"/>
    <xf borderId="17" fillId="13" fontId="4" numFmtId="164" xfId="0" applyAlignment="1" applyBorder="1" applyFill="1" applyFont="1" applyNumberFormat="1">
      <alignment horizontal="right"/>
    </xf>
    <xf borderId="0" fillId="13" fontId="5" numFmtId="164" xfId="0" applyFont="1" applyNumberFormat="1"/>
    <xf borderId="17" fillId="11" fontId="4" numFmtId="164" xfId="0" applyAlignment="1" applyBorder="1" applyFont="1" applyNumberFormat="1">
      <alignment horizontal="right"/>
    </xf>
    <xf borderId="17" fillId="0" fontId="4" numFmtId="165" xfId="0" applyAlignment="1" applyBorder="1" applyFont="1" applyNumberFormat="1">
      <alignment horizontal="right"/>
    </xf>
    <xf borderId="18" fillId="0" fontId="4" numFmtId="165" xfId="0" applyAlignment="1" applyBorder="1" applyFont="1" applyNumberFormat="1">
      <alignment horizontal="right"/>
    </xf>
    <xf borderId="19" fillId="0" fontId="2" numFmtId="164" xfId="0" applyBorder="1" applyFont="1" applyNumberFormat="1"/>
    <xf borderId="20" fillId="0" fontId="2" numFmtId="164" xfId="0" applyBorder="1" applyFont="1" applyNumberFormat="1"/>
    <xf borderId="21" fillId="0" fontId="2" numFmtId="164" xfId="0" applyBorder="1" applyFont="1" applyNumberFormat="1"/>
    <xf borderId="0" fillId="0" fontId="6" numFmtId="164" xfId="0" applyFont="1" applyNumberFormat="1"/>
    <xf borderId="9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3" numFmtId="0" xfId="0" applyBorder="1" applyFont="1"/>
    <xf borderId="17" fillId="0" fontId="4" numFmtId="166" xfId="0" applyAlignment="1" applyBorder="1" applyFont="1" applyNumberFormat="1">
      <alignment horizontal="right"/>
    </xf>
    <xf borderId="18" fillId="0" fontId="4" numFmtId="166" xfId="0" applyAlignment="1" applyBorder="1" applyFont="1" applyNumberFormat="1">
      <alignment horizontal="right"/>
    </xf>
    <xf borderId="16" fillId="0" fontId="2" numFmtId="166" xfId="0" applyBorder="1" applyFont="1" applyNumberFormat="1"/>
    <xf borderId="13" fillId="0" fontId="2" numFmtId="166" xfId="0" applyBorder="1" applyFont="1" applyNumberFormat="1"/>
    <xf borderId="17" fillId="0" fontId="2" numFmtId="166" xfId="0" applyBorder="1" applyFont="1" applyNumberFormat="1"/>
    <xf borderId="18" fillId="0" fontId="2" numFmtId="166" xfId="0" applyBorder="1" applyFont="1" applyNumberFormat="1"/>
    <xf borderId="0" fillId="0" fontId="2" numFmtId="167" xfId="0" applyFont="1" applyNumberFormat="1"/>
    <xf borderId="1" fillId="0" fontId="1" numFmtId="164" xfId="0" applyAlignment="1" applyBorder="1" applyFont="1" applyNumberFormat="1">
      <alignment horizontal="left" vertical="center"/>
    </xf>
    <xf borderId="2" fillId="0" fontId="1" numFmtId="164" xfId="0" applyAlignment="1" applyBorder="1" applyFont="1" applyNumberFormat="1">
      <alignment vertical="center"/>
    </xf>
    <xf borderId="3" fillId="0" fontId="7" numFmtId="164" xfId="0" applyAlignment="1" applyBorder="1" applyFont="1" applyNumberFormat="1">
      <alignment vertical="center"/>
    </xf>
    <xf borderId="0" fillId="0" fontId="8" numFmtId="164" xfId="0" applyAlignment="1" applyFont="1" applyNumberFormat="1">
      <alignment vertical="center"/>
    </xf>
    <xf borderId="4" fillId="0" fontId="1" numFmtId="164" xfId="0" applyAlignment="1" applyBorder="1" applyFont="1" applyNumberFormat="1">
      <alignment horizontal="left" vertical="center"/>
    </xf>
    <xf borderId="0" fillId="0" fontId="1" numFmtId="164" xfId="0" applyAlignment="1" applyFont="1" applyNumberFormat="1">
      <alignment vertical="center"/>
    </xf>
    <xf borderId="5" fillId="0" fontId="7" numFmtId="164" xfId="0" applyAlignment="1" applyBorder="1" applyFont="1" applyNumberFormat="1">
      <alignment vertical="center"/>
    </xf>
    <xf borderId="4" fillId="0" fontId="9" numFmtId="164" xfId="0" applyAlignment="1" applyBorder="1" applyFont="1" applyNumberFormat="1">
      <alignment horizontal="left" vertical="center"/>
    </xf>
    <xf borderId="0" fillId="0" fontId="9" numFmtId="164" xfId="0" applyAlignment="1" applyFont="1" applyNumberFormat="1">
      <alignment vertical="center"/>
    </xf>
    <xf borderId="4" fillId="0" fontId="3" numFmtId="164" xfId="0" applyAlignment="1" applyBorder="1" applyFont="1" applyNumberFormat="1">
      <alignment horizontal="left" vertical="center"/>
    </xf>
    <xf borderId="0" fillId="0" fontId="3" numFmtId="164" xfId="0" applyAlignment="1" applyFont="1" applyNumberFormat="1">
      <alignment vertical="center"/>
    </xf>
    <xf borderId="6" fillId="0" fontId="3" numFmtId="164" xfId="0" applyAlignment="1" applyBorder="1" applyFont="1" applyNumberFormat="1">
      <alignment horizontal="right" vertical="center"/>
    </xf>
    <xf borderId="7" fillId="0" fontId="3" numFmtId="164" xfId="0" applyAlignment="1" applyBorder="1" applyFont="1" applyNumberFormat="1">
      <alignment horizontal="left" vertical="center"/>
    </xf>
    <xf borderId="8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horizontal="left" vertical="center"/>
    </xf>
    <xf borderId="4" fillId="0" fontId="10" numFmtId="164" xfId="0" applyAlignment="1" applyBorder="1" applyFont="1" applyNumberFormat="1">
      <alignment horizontal="left"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horizontal="right" vertical="center"/>
    </xf>
    <xf borderId="14" fillId="0" fontId="3" numFmtId="0" xfId="0" applyAlignment="1" applyBorder="1" applyFont="1">
      <alignment horizontal="left" vertical="center"/>
    </xf>
    <xf borderId="15" fillId="0" fontId="4" numFmtId="164" xfId="0" applyAlignment="1" applyBorder="1" applyFont="1" applyNumberFormat="1">
      <alignment horizontal="left" vertical="center"/>
    </xf>
    <xf borderId="16" fillId="0" fontId="4" numFmtId="164" xfId="0" applyAlignment="1" applyBorder="1" applyFont="1" applyNumberFormat="1">
      <alignment horizontal="left" vertical="center"/>
    </xf>
    <xf borderId="13" fillId="0" fontId="4" numFmtId="164" xfId="0" applyAlignment="1" applyBorder="1" applyFont="1" applyNumberFormat="1">
      <alignment vertical="center"/>
    </xf>
    <xf borderId="4" fillId="0" fontId="4" numFmtId="164" xfId="0" applyAlignment="1" applyBorder="1" applyFont="1" applyNumberFormat="1">
      <alignment horizontal="left" vertical="center"/>
    </xf>
    <xf borderId="17" fillId="0" fontId="4" numFmtId="164" xfId="0" applyAlignment="1" applyBorder="1" applyFont="1" applyNumberFormat="1">
      <alignment vertical="center"/>
    </xf>
    <xf borderId="18" fillId="0" fontId="4" numFmtId="164" xfId="0" applyAlignment="1" applyBorder="1" applyFont="1" applyNumberFormat="1">
      <alignment vertical="center"/>
    </xf>
    <xf borderId="17" fillId="0" fontId="4" numFmtId="166" xfId="0" applyAlignment="1" applyBorder="1" applyFont="1" applyNumberFormat="1">
      <alignment horizontal="right" vertical="center"/>
    </xf>
    <xf borderId="18" fillId="0" fontId="4" numFmtId="166" xfId="0" applyAlignment="1" applyBorder="1" applyFont="1" applyNumberFormat="1">
      <alignment horizontal="right" vertical="center"/>
    </xf>
    <xf borderId="16" fillId="0" fontId="4" numFmtId="166" xfId="0" applyAlignment="1" applyBorder="1" applyFont="1" applyNumberFormat="1">
      <alignment vertical="center"/>
    </xf>
    <xf borderId="13" fillId="0" fontId="4" numFmtId="166" xfId="0" applyAlignment="1" applyBorder="1" applyFont="1" applyNumberFormat="1">
      <alignment vertical="center"/>
    </xf>
    <xf borderId="17" fillId="0" fontId="4" numFmtId="166" xfId="0" applyAlignment="1" applyBorder="1" applyFont="1" applyNumberFormat="1">
      <alignment vertical="center"/>
    </xf>
    <xf borderId="18" fillId="0" fontId="4" numFmtId="166" xfId="0" applyAlignment="1" applyBorder="1" applyFont="1" applyNumberFormat="1">
      <alignment vertical="center"/>
    </xf>
    <xf borderId="19" fillId="0" fontId="4" numFmtId="164" xfId="0" applyAlignment="1" applyBorder="1" applyFont="1" applyNumberFormat="1">
      <alignment horizontal="left" vertical="center"/>
    </xf>
    <xf borderId="20" fillId="0" fontId="4" numFmtId="164" xfId="0" applyAlignment="1" applyBorder="1" applyFont="1" applyNumberFormat="1">
      <alignment vertical="center"/>
    </xf>
    <xf borderId="21" fillId="0" fontId="4" numFmtId="164" xfId="0" applyAlignment="1" applyBorder="1" applyFont="1" applyNumberFormat="1">
      <alignment vertical="center"/>
    </xf>
    <xf borderId="0" fillId="0" fontId="4" numFmtId="164" xfId="0" applyAlignment="1" applyFont="1" applyNumberFormat="1">
      <alignment horizontal="left" vertical="center"/>
    </xf>
    <xf borderId="0" fillId="0" fontId="4" numFmtId="164" xfId="0" applyAlignment="1" applyFont="1" applyNumberFormat="1">
      <alignment vertical="center"/>
    </xf>
    <xf borderId="0" fillId="0" fontId="6" numFmtId="164" xfId="0" applyAlignment="1" applyFont="1" applyNumberFormat="1">
      <alignment horizontal="left" vertical="center"/>
    </xf>
    <xf borderId="0" fillId="0" fontId="6" numFmtId="164" xfId="0" applyAlignment="1" applyFont="1" applyNumberFormat="1">
      <alignment vertical="center"/>
    </xf>
    <xf borderId="0" fillId="0" fontId="8" numFmtId="164" xfId="0" applyAlignment="1" applyFont="1" applyNumberFormat="1">
      <alignment horizontal="left" vertical="center"/>
    </xf>
    <xf borderId="2" fillId="0" fontId="11" numFmtId="164" xfId="0" applyBorder="1" applyFont="1" applyNumberFormat="1"/>
    <xf borderId="3" fillId="0" fontId="11" numFmtId="164" xfId="0" applyBorder="1" applyFont="1" applyNumberFormat="1"/>
    <xf borderId="4" fillId="0" fontId="11" numFmtId="164" xfId="0" applyBorder="1" applyFont="1" applyNumberFormat="1"/>
    <xf borderId="0" fillId="0" fontId="11" numFmtId="164" xfId="0" applyFont="1" applyNumberFormat="1"/>
    <xf borderId="5" fillId="0" fontId="11" numFmtId="164" xfId="0" applyBorder="1" applyFont="1" applyNumberFormat="1"/>
    <xf borderId="9" fillId="0" fontId="11" numFmtId="0" xfId="0" applyBorder="1" applyFont="1"/>
    <xf borderId="22" fillId="0" fontId="11" numFmtId="0" xfId="0" applyBorder="1" applyFont="1"/>
    <xf borderId="11" fillId="0" fontId="11" numFmtId="0" xfId="0" applyBorder="1" applyFont="1"/>
    <xf borderId="12" fillId="0" fontId="11" numFmtId="0" xfId="0" applyBorder="1" applyFont="1"/>
    <xf borderId="6" fillId="0" fontId="11" numFmtId="0" xfId="0" applyBorder="1" applyFont="1"/>
    <xf borderId="15" fillId="0" fontId="11" numFmtId="164" xfId="0" applyBorder="1" applyFont="1" applyNumberFormat="1"/>
    <xf borderId="16" fillId="0" fontId="11" numFmtId="164" xfId="0" applyBorder="1" applyFont="1" applyNumberFormat="1"/>
    <xf borderId="13" fillId="0" fontId="11" numFmtId="164" xfId="0" applyBorder="1" applyFont="1" applyNumberFormat="1"/>
    <xf borderId="17" fillId="0" fontId="11" numFmtId="164" xfId="0" applyBorder="1" applyFont="1" applyNumberFormat="1"/>
    <xf borderId="18" fillId="0" fontId="11" numFmtId="164" xfId="0" applyBorder="1" applyFont="1" applyNumberFormat="1"/>
    <xf borderId="16" fillId="0" fontId="11" numFmtId="166" xfId="0" applyBorder="1" applyFont="1" applyNumberFormat="1"/>
    <xf borderId="13" fillId="0" fontId="11" numFmtId="166" xfId="0" applyBorder="1" applyFont="1" applyNumberFormat="1"/>
    <xf borderId="17" fillId="0" fontId="11" numFmtId="166" xfId="0" applyBorder="1" applyFont="1" applyNumberFormat="1"/>
    <xf borderId="18" fillId="0" fontId="11" numFmtId="166" xfId="0" applyBorder="1" applyFont="1" applyNumberFormat="1"/>
    <xf borderId="19" fillId="0" fontId="11" numFmtId="164" xfId="0" applyBorder="1" applyFont="1" applyNumberFormat="1"/>
    <xf borderId="20" fillId="0" fontId="11" numFmtId="164" xfId="0" applyBorder="1" applyFont="1" applyNumberFormat="1"/>
    <xf borderId="21" fillId="0" fontId="11" numFmtId="164" xfId="0" applyBorder="1" applyFont="1" applyNumberFormat="1"/>
    <xf borderId="23" fillId="0" fontId="4" numFmtId="164" xfId="0" applyAlignment="1" applyBorder="1" applyFont="1" applyNumberFormat="1">
      <alignment readingOrder="0"/>
    </xf>
    <xf borderId="23" fillId="0" fontId="5" numFmtId="0" xfId="0" applyAlignment="1" applyBorder="1" applyFont="1">
      <alignment readingOrder="0"/>
    </xf>
    <xf borderId="24" fillId="0" fontId="5" numFmtId="0" xfId="0" applyAlignment="1" applyBorder="1" applyFont="1">
      <alignment readingOrder="0"/>
    </xf>
    <xf borderId="25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23" fillId="0" fontId="4" numFmtId="164" xfId="0" applyAlignment="1" applyBorder="1" applyFont="1" applyNumberFormat="1">
      <alignment horizontal="right"/>
    </xf>
    <xf borderId="24" fillId="0" fontId="4" numFmtId="166" xfId="0" applyAlignment="1" applyBorder="1" applyFont="1" applyNumberFormat="1">
      <alignment horizontal="right"/>
    </xf>
    <xf borderId="26" fillId="0" fontId="4" numFmtId="166" xfId="0" applyAlignment="1" applyBorder="1" applyFont="1" applyNumberFormat="1">
      <alignment horizontal="right" vertical="center"/>
    </xf>
    <xf borderId="26" fillId="0" fontId="4" numFmtId="166" xfId="0" applyAlignment="1" applyBorder="1" applyFont="1" applyNumberFormat="1">
      <alignment horizontal="right"/>
    </xf>
    <xf borderId="5" fillId="14" fontId="12" numFmtId="164" xfId="0" applyAlignment="1" applyBorder="1" applyFill="1" applyFont="1" applyNumberFormat="1">
      <alignment readingOrder="0"/>
    </xf>
    <xf borderId="5" fillId="0" fontId="4" numFmtId="164" xfId="0" applyAlignment="1" applyBorder="1" applyFont="1" applyNumberFormat="1">
      <alignment horizontal="right"/>
    </xf>
    <xf borderId="27" fillId="0" fontId="4" numFmtId="166" xfId="0" applyAlignment="1" applyBorder="1" applyFont="1" applyNumberFormat="1">
      <alignment horizontal="right"/>
    </xf>
    <xf borderId="27" fillId="0" fontId="4" numFmtId="166" xfId="0" applyAlignment="1" applyBorder="1" applyFont="1" applyNumberFormat="1">
      <alignment horizontal="right" vertical="center"/>
    </xf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1" t="s">
        <v>0</v>
      </c>
      <c r="B1" s="2"/>
      <c r="C1" s="2"/>
      <c r="D1" s="3"/>
    </row>
    <row r="2">
      <c r="A2" s="4"/>
      <c r="B2" s="5"/>
      <c r="C2" s="5"/>
      <c r="D2" s="6"/>
    </row>
    <row r="3">
      <c r="A3" s="4"/>
      <c r="B3" s="5"/>
      <c r="C3" s="5"/>
      <c r="D3" s="6"/>
    </row>
    <row r="4">
      <c r="A4" s="4"/>
      <c r="B4" s="5"/>
      <c r="C4" s="5"/>
      <c r="D4" s="7" t="s">
        <v>1</v>
      </c>
    </row>
    <row r="5">
      <c r="A5" s="8" t="s">
        <v>2</v>
      </c>
      <c r="B5" s="9" t="s">
        <v>3</v>
      </c>
      <c r="C5" s="10"/>
      <c r="D5" s="11" t="s">
        <v>4</v>
      </c>
    </row>
    <row r="6">
      <c r="A6" s="4"/>
      <c r="B6" s="12"/>
      <c r="C6" s="13"/>
      <c r="D6" s="14"/>
    </row>
    <row r="7">
      <c r="A7" s="4"/>
      <c r="B7" s="15" t="s">
        <v>5</v>
      </c>
      <c r="C7" s="15" t="s">
        <v>6</v>
      </c>
      <c r="D7" s="16" t="s">
        <v>5</v>
      </c>
    </row>
    <row r="8">
      <c r="A8" s="17"/>
      <c r="B8" s="18"/>
      <c r="C8" s="18"/>
      <c r="D8" s="14"/>
    </row>
    <row r="9">
      <c r="A9" s="4"/>
      <c r="B9" s="19"/>
      <c r="C9" s="19"/>
      <c r="D9" s="20"/>
    </row>
    <row r="10">
      <c r="A10" s="21" t="s">
        <v>7</v>
      </c>
      <c r="B10" s="22">
        <v>-7272.171091909999</v>
      </c>
      <c r="C10" s="23">
        <v>-56058.622794920004</v>
      </c>
      <c r="D10" s="24">
        <v>-6765.697130799999</v>
      </c>
      <c r="E10" s="25">
        <f>C11-C12</f>
        <v>-56058.62279</v>
      </c>
    </row>
    <row r="11">
      <c r="A11" s="21" t="s">
        <v>8</v>
      </c>
      <c r="B11" s="22">
        <v>2200.2446406100003</v>
      </c>
      <c r="C11" s="26">
        <v>25997.850359409997</v>
      </c>
      <c r="D11" s="24">
        <v>1624.62519228</v>
      </c>
    </row>
    <row r="12">
      <c r="A12" s="21" t="s">
        <v>9</v>
      </c>
      <c r="B12" s="22">
        <v>9472.41573252</v>
      </c>
      <c r="C12" s="27">
        <v>82056.47315433</v>
      </c>
      <c r="D12" s="24">
        <v>8390.32232308</v>
      </c>
      <c r="E12" s="25">
        <f>C21+C24+C27+C31+C34+C38+C39</f>
        <v>83756.65834</v>
      </c>
    </row>
    <row r="13">
      <c r="A13" s="21" t="s">
        <v>10</v>
      </c>
      <c r="B13" s="22">
        <v>19.528422319999997</v>
      </c>
      <c r="C13" s="22">
        <v>194.81889883000005</v>
      </c>
      <c r="D13" s="24">
        <v>21.13888795</v>
      </c>
    </row>
    <row r="14">
      <c r="A14" s="21" t="s">
        <v>11</v>
      </c>
      <c r="B14" s="22">
        <v>29.18755865</v>
      </c>
      <c r="C14" s="22">
        <v>333.13753384999995</v>
      </c>
      <c r="D14" s="24">
        <v>28.18248246</v>
      </c>
      <c r="E14" s="25">
        <f>C14+C18+C20+C23+C26+C30+C33+C37+C39</f>
        <v>-837.5500078</v>
      </c>
    </row>
    <row r="15">
      <c r="A15" s="21" t="s">
        <v>12</v>
      </c>
      <c r="B15" s="22">
        <v>9.659136329999999</v>
      </c>
      <c r="C15" s="22">
        <v>138.31863502</v>
      </c>
      <c r="D15" s="24">
        <v>7.04359451</v>
      </c>
      <c r="F15" s="28" t="s">
        <v>13</v>
      </c>
      <c r="G15" s="28" t="s">
        <v>14</v>
      </c>
    </row>
    <row r="16">
      <c r="A16" s="21" t="s">
        <v>15</v>
      </c>
      <c r="B16" s="22">
        <v>-7291.69951423</v>
      </c>
      <c r="C16" s="29">
        <v>-56253.44169375</v>
      </c>
      <c r="D16" s="24">
        <v>-6786.836018750001</v>
      </c>
      <c r="F16" s="25">
        <f>C21+C24</f>
        <v>43772.46433</v>
      </c>
      <c r="G16" s="25">
        <f>C20+C23</f>
        <v>16937.06396</v>
      </c>
      <c r="H16" s="30">
        <f>G16-F16</f>
        <v>-26835.40037</v>
      </c>
    </row>
    <row r="17">
      <c r="A17" s="21" t="s">
        <v>16</v>
      </c>
      <c r="B17" s="22">
        <v>-2990.4868066999998</v>
      </c>
      <c r="C17" s="31">
        <v>-36038.44994247</v>
      </c>
      <c r="D17" s="24">
        <v>-3371.51708839</v>
      </c>
      <c r="E17" s="32">
        <f>C16+C13</f>
        <v>-56058.62279</v>
      </c>
      <c r="F17" s="25">
        <f>C31+C34</f>
        <v>9679.690328</v>
      </c>
      <c r="G17" s="25">
        <f>C30+C33</f>
        <v>317.9284505</v>
      </c>
      <c r="H17" s="33">
        <f>G17-F17+C35</f>
        <v>-15036.89468</v>
      </c>
    </row>
    <row r="18">
      <c r="A18" s="21" t="s">
        <v>17</v>
      </c>
      <c r="B18" s="22">
        <v>-2387.58848282</v>
      </c>
      <c r="C18" s="34">
        <v>-26835.40036721</v>
      </c>
      <c r="D18" s="24">
        <v>-2604.3888979500002</v>
      </c>
      <c r="E18" s="35">
        <f>C17+C28+C36+C39</f>
        <v>-56253.44169</v>
      </c>
      <c r="F18" s="25">
        <f>C38</f>
        <v>13449.1159</v>
      </c>
      <c r="G18" s="25">
        <f>C37</f>
        <v>757.3822009</v>
      </c>
      <c r="H18" s="36">
        <f>G18-F18</f>
        <v>-12691.7337</v>
      </c>
    </row>
    <row r="19">
      <c r="A19" s="21" t="s">
        <v>18</v>
      </c>
      <c r="B19" s="22">
        <v>-719.5002304000001</v>
      </c>
      <c r="C19" s="22">
        <v>-16442.12418473</v>
      </c>
      <c r="D19" s="24">
        <v>-580.8168403699999</v>
      </c>
      <c r="E19" s="37">
        <f>C18+C25</f>
        <v>-36038.44994</v>
      </c>
      <c r="F19" s="25">
        <f>C27</f>
        <v>9341.751158</v>
      </c>
      <c r="G19" s="25">
        <f>C26</f>
        <v>138.7015823</v>
      </c>
      <c r="H19" s="25">
        <f>C39</f>
        <v>7513.636628</v>
      </c>
    </row>
    <row r="20">
      <c r="A20" s="21" t="s">
        <v>19</v>
      </c>
      <c r="B20" s="22">
        <v>269.56533222999997</v>
      </c>
      <c r="C20" s="22">
        <v>2247.73493676</v>
      </c>
      <c r="D20" s="24">
        <v>140.37301248</v>
      </c>
      <c r="E20" s="30">
        <f>C19+C22</f>
        <v>-26835.40037</v>
      </c>
    </row>
    <row r="21">
      <c r="A21" s="21" t="s">
        <v>20</v>
      </c>
      <c r="B21" s="22">
        <v>989.06556263</v>
      </c>
      <c r="C21" s="22">
        <v>18689.85912149</v>
      </c>
      <c r="D21" s="24">
        <v>721.1898528499999</v>
      </c>
      <c r="F21" s="38">
        <f>SUM(F16:F18)+F19+C15-C35</f>
        <v>82056.47315</v>
      </c>
      <c r="G21" s="39">
        <f>SUM(G16:G18)+G19+H19+C14</f>
        <v>25997.85036</v>
      </c>
    </row>
    <row r="22">
      <c r="A22" s="21" t="s">
        <v>21</v>
      </c>
      <c r="B22" s="22">
        <v>-1668.0882524200001</v>
      </c>
      <c r="C22" s="22">
        <v>-10393.27618248</v>
      </c>
      <c r="D22" s="24">
        <v>-2023.57205758</v>
      </c>
    </row>
    <row r="23">
      <c r="A23" s="21" t="s">
        <v>19</v>
      </c>
      <c r="B23" s="22">
        <v>1161.15616374</v>
      </c>
      <c r="C23" s="22">
        <v>14689.32902689</v>
      </c>
      <c r="D23" s="24">
        <v>712.9427424600001</v>
      </c>
    </row>
    <row r="24">
      <c r="A24" s="21" t="s">
        <v>20</v>
      </c>
      <c r="B24" s="22">
        <v>2829.24441616</v>
      </c>
      <c r="C24" s="22">
        <v>25082.605209370002</v>
      </c>
      <c r="D24" s="24">
        <v>2736.51480004</v>
      </c>
    </row>
    <row r="25">
      <c r="A25" s="21" t="s">
        <v>22</v>
      </c>
      <c r="B25" s="22">
        <v>-602.89832388</v>
      </c>
      <c r="C25" s="22">
        <v>-9203.04957526</v>
      </c>
      <c r="D25" s="24">
        <v>-767.12819044</v>
      </c>
    </row>
    <row r="26">
      <c r="A26" s="21" t="s">
        <v>23</v>
      </c>
      <c r="B26" s="22">
        <v>0.49285243999999995</v>
      </c>
      <c r="C26" s="22">
        <v>138.70158225</v>
      </c>
      <c r="D26" s="24">
        <v>1.81261097</v>
      </c>
    </row>
    <row r="27">
      <c r="A27" s="21" t="s">
        <v>24</v>
      </c>
      <c r="B27" s="22">
        <v>603.3911763200001</v>
      </c>
      <c r="C27" s="22">
        <v>9341.75115751</v>
      </c>
      <c r="D27" s="24">
        <v>768.9408014100001</v>
      </c>
    </row>
    <row r="28">
      <c r="A28" s="21" t="s">
        <v>25</v>
      </c>
      <c r="B28" s="22">
        <v>-3952.07601952</v>
      </c>
      <c r="C28" s="40">
        <v>-15036.894681800002</v>
      </c>
      <c r="D28" s="24">
        <v>-3547.85371577</v>
      </c>
      <c r="E28" s="41">
        <f>C29+C32+C35</f>
        <v>-15036.89468</v>
      </c>
    </row>
    <row r="29">
      <c r="A29" s="21" t="s">
        <v>17</v>
      </c>
      <c r="B29" s="22">
        <v>-287.23059539999997</v>
      </c>
      <c r="C29" s="22">
        <v>-4290.18259094</v>
      </c>
      <c r="D29" s="24">
        <v>-180.44470339</v>
      </c>
    </row>
    <row r="30">
      <c r="A30" s="21" t="s">
        <v>23</v>
      </c>
      <c r="B30" s="22">
        <v>3.77760431</v>
      </c>
      <c r="C30" s="22">
        <v>86.23356419000001</v>
      </c>
      <c r="D30" s="24">
        <v>32.59178996</v>
      </c>
    </row>
    <row r="31">
      <c r="A31" s="21" t="s">
        <v>24</v>
      </c>
      <c r="B31" s="22">
        <v>291.00819971000004</v>
      </c>
      <c r="C31" s="22">
        <v>4376.416155129999</v>
      </c>
      <c r="D31" s="24">
        <v>213.03649335</v>
      </c>
    </row>
    <row r="32">
      <c r="A32" s="21" t="s">
        <v>26</v>
      </c>
      <c r="B32" s="22">
        <v>-1000.01277492</v>
      </c>
      <c r="C32" s="22">
        <v>-5071.579286460001</v>
      </c>
      <c r="D32" s="24">
        <v>-830.5315067800001</v>
      </c>
    </row>
    <row r="33">
      <c r="A33" s="21" t="s">
        <v>23</v>
      </c>
      <c r="B33" s="22">
        <v>13.17798024</v>
      </c>
      <c r="C33" s="22">
        <v>231.6948863</v>
      </c>
      <c r="D33" s="24">
        <v>34.821678070000004</v>
      </c>
    </row>
    <row r="34">
      <c r="A34" s="21" t="s">
        <v>24</v>
      </c>
      <c r="B34" s="22">
        <v>1013.19075516</v>
      </c>
      <c r="C34" s="22">
        <v>5303.2741727600005</v>
      </c>
      <c r="D34" s="24">
        <v>865.35318485</v>
      </c>
    </row>
    <row r="35">
      <c r="A35" s="21" t="s">
        <v>27</v>
      </c>
      <c r="B35" s="22">
        <v>-2664.8326491999997</v>
      </c>
      <c r="C35" s="22">
        <v>-5675.1328044</v>
      </c>
      <c r="D35" s="24">
        <v>-2536.8775056</v>
      </c>
    </row>
    <row r="36">
      <c r="A36" s="21" t="s">
        <v>28</v>
      </c>
      <c r="B36" s="22">
        <v>-996.3071030899998</v>
      </c>
      <c r="C36" s="42">
        <v>-12691.733697710002</v>
      </c>
      <c r="D36" s="24">
        <v>-452.2280902000001</v>
      </c>
    </row>
    <row r="37">
      <c r="A37" s="21" t="s">
        <v>29</v>
      </c>
      <c r="B37" s="22">
        <v>75.71673392</v>
      </c>
      <c r="C37" s="22">
        <v>757.3822009400001</v>
      </c>
      <c r="D37" s="24">
        <v>89.13800026999999</v>
      </c>
    </row>
    <row r="38">
      <c r="A38" s="21" t="s">
        <v>30</v>
      </c>
      <c r="B38" s="22">
        <v>1072.0238370099999</v>
      </c>
      <c r="C38" s="22">
        <v>13449.11589865</v>
      </c>
      <c r="D38" s="24">
        <v>541.36609047</v>
      </c>
    </row>
    <row r="39">
      <c r="A39" s="21" t="s">
        <v>31</v>
      </c>
      <c r="B39" s="22">
        <v>647.1704150800001</v>
      </c>
      <c r="C39" s="22">
        <v>7513.63662823</v>
      </c>
      <c r="D39" s="24">
        <v>584.76287561</v>
      </c>
    </row>
    <row r="40">
      <c r="A40" s="21" t="s">
        <v>32</v>
      </c>
      <c r="B40" s="22">
        <v>0.0</v>
      </c>
      <c r="C40" s="22">
        <v>0.0</v>
      </c>
      <c r="D40" s="24">
        <v>0.0</v>
      </c>
    </row>
    <row r="41">
      <c r="A41" s="17" t="s">
        <v>33</v>
      </c>
      <c r="B41" s="18"/>
      <c r="C41" s="18"/>
      <c r="D41" s="14"/>
    </row>
    <row r="42">
      <c r="A42" s="21" t="s">
        <v>34</v>
      </c>
      <c r="B42" s="19"/>
      <c r="C42" s="19"/>
      <c r="D42" s="20"/>
    </row>
    <row r="43">
      <c r="A43" s="21" t="s">
        <v>35</v>
      </c>
      <c r="B43" s="43">
        <v>-4616.880436009999</v>
      </c>
      <c r="C43" s="43">
        <v>-25127.858735600003</v>
      </c>
      <c r="D43" s="44">
        <v>-4002.00241741</v>
      </c>
    </row>
    <row r="44">
      <c r="A44" s="21" t="s">
        <v>8</v>
      </c>
      <c r="B44" s="43">
        <v>736.5579816800001</v>
      </c>
      <c r="C44" s="43">
        <v>8641.41529772</v>
      </c>
      <c r="D44" s="44">
        <v>710.53516492</v>
      </c>
    </row>
    <row r="45">
      <c r="A45" s="21" t="s">
        <v>9</v>
      </c>
      <c r="B45" s="43">
        <v>5353.438417689999</v>
      </c>
      <c r="C45" s="43">
        <v>33769.274033320005</v>
      </c>
      <c r="D45" s="44">
        <v>4712.53758233</v>
      </c>
    </row>
    <row r="46">
      <c r="A46" s="21" t="s">
        <v>36</v>
      </c>
      <c r="B46" s="43">
        <v>-2674.81907822</v>
      </c>
      <c r="C46" s="43">
        <v>-31125.58295815</v>
      </c>
      <c r="D46" s="44">
        <v>-2784.8336013400003</v>
      </c>
    </row>
    <row r="47">
      <c r="A47" s="21" t="s">
        <v>8</v>
      </c>
      <c r="B47" s="43">
        <v>1434.49910028</v>
      </c>
      <c r="C47" s="43">
        <v>17023.297527839997</v>
      </c>
      <c r="D47" s="44">
        <v>885.9075449000001</v>
      </c>
    </row>
    <row r="48">
      <c r="A48" s="21" t="s">
        <v>9</v>
      </c>
      <c r="B48" s="43">
        <v>4109.3181785</v>
      </c>
      <c r="C48" s="43">
        <v>48148.88048599</v>
      </c>
      <c r="D48" s="44">
        <v>3670.74114624</v>
      </c>
    </row>
    <row r="49">
      <c r="A49" s="45"/>
      <c r="B49" s="46"/>
      <c r="C49" s="46"/>
      <c r="D49" s="47"/>
    </row>
    <row r="50">
      <c r="A50" s="5"/>
      <c r="B50" s="5"/>
      <c r="C50" s="5"/>
      <c r="D50" s="5"/>
    </row>
    <row r="51">
      <c r="A51" s="48" t="s">
        <v>37</v>
      </c>
      <c r="B51" s="5"/>
      <c r="C51" s="5"/>
      <c r="D51" s="5"/>
    </row>
    <row r="52">
      <c r="A52" s="48" t="s">
        <v>38</v>
      </c>
      <c r="B52" s="5"/>
      <c r="C52" s="5"/>
      <c r="D52" s="5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5"/>
      <c r="B60" s="5"/>
      <c r="C60" s="5"/>
      <c r="D60" s="5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</cols>
  <sheetData>
    <row r="1">
      <c r="A1" s="1" t="s">
        <v>0</v>
      </c>
      <c r="B1" s="2"/>
      <c r="C1" s="2"/>
      <c r="D1" s="3"/>
    </row>
    <row r="2">
      <c r="A2" s="4"/>
      <c r="B2" s="5"/>
      <c r="C2" s="5"/>
      <c r="D2" s="6"/>
    </row>
    <row r="3">
      <c r="A3" s="4"/>
      <c r="B3" s="5"/>
      <c r="C3" s="5"/>
      <c r="D3" s="6"/>
    </row>
    <row r="4">
      <c r="A4" s="4"/>
      <c r="B4" s="5"/>
      <c r="C4" s="5"/>
      <c r="D4" s="7" t="s">
        <v>1</v>
      </c>
    </row>
    <row r="5">
      <c r="A5" s="8" t="s">
        <v>2</v>
      </c>
      <c r="B5" s="9" t="s">
        <v>4</v>
      </c>
      <c r="C5" s="49"/>
      <c r="D5" s="11" t="s">
        <v>39</v>
      </c>
    </row>
    <row r="6">
      <c r="A6" s="4"/>
      <c r="B6" s="50"/>
      <c r="C6" s="51"/>
      <c r="D6" s="52"/>
    </row>
    <row r="7">
      <c r="A7" s="4"/>
      <c r="B7" s="53" t="s">
        <v>5</v>
      </c>
      <c r="C7" s="53" t="s">
        <v>6</v>
      </c>
      <c r="D7" s="11" t="s">
        <v>5</v>
      </c>
    </row>
    <row r="8">
      <c r="A8" s="17"/>
      <c r="B8" s="18"/>
      <c r="C8" s="18"/>
      <c r="D8" s="14"/>
    </row>
    <row r="9">
      <c r="A9" s="4"/>
      <c r="B9" s="19"/>
      <c r="C9" s="19"/>
      <c r="D9" s="20"/>
    </row>
    <row r="10">
      <c r="A10" s="21" t="s">
        <v>7</v>
      </c>
      <c r="B10" s="54">
        <v>-5600.007637899999</v>
      </c>
      <c r="C10" s="54">
        <v>-38186.55799976001</v>
      </c>
      <c r="D10" s="55">
        <v>-4664.315979910001</v>
      </c>
    </row>
    <row r="11">
      <c r="A11" s="21" t="s">
        <v>8</v>
      </c>
      <c r="B11" s="54">
        <v>1391.2994345600002</v>
      </c>
      <c r="C11" s="54">
        <v>10403.069466260002</v>
      </c>
      <c r="D11" s="55">
        <v>1984.84933065</v>
      </c>
    </row>
    <row r="12">
      <c r="A12" s="21" t="s">
        <v>9</v>
      </c>
      <c r="B12" s="54">
        <v>6991.307072459999</v>
      </c>
      <c r="C12" s="54">
        <v>48589.627466020014</v>
      </c>
      <c r="D12" s="55">
        <v>6649.165310560001</v>
      </c>
    </row>
    <row r="13">
      <c r="A13" s="21" t="s">
        <v>10</v>
      </c>
      <c r="B13" s="54">
        <v>21.13888795</v>
      </c>
      <c r="C13" s="54">
        <v>117.71546897999998</v>
      </c>
      <c r="D13" s="55">
        <v>12.071191069999998</v>
      </c>
    </row>
    <row r="14">
      <c r="A14" s="21" t="s">
        <v>11</v>
      </c>
      <c r="B14" s="54">
        <v>28.18248246</v>
      </c>
      <c r="C14" s="54">
        <v>254.47663266</v>
      </c>
      <c r="D14" s="55">
        <v>24.419581329999996</v>
      </c>
    </row>
    <row r="15">
      <c r="A15" s="21" t="s">
        <v>12</v>
      </c>
      <c r="B15" s="54">
        <v>7.04359451</v>
      </c>
      <c r="C15" s="54">
        <v>136.76116367999998</v>
      </c>
      <c r="D15" s="55">
        <v>12.34839026</v>
      </c>
    </row>
    <row r="16">
      <c r="A16" s="21" t="s">
        <v>15</v>
      </c>
      <c r="B16" s="54">
        <v>-5621.146525849999</v>
      </c>
      <c r="C16" s="54">
        <v>-38304.27346874</v>
      </c>
      <c r="D16" s="55">
        <v>-4676.3871709800005</v>
      </c>
    </row>
    <row r="17">
      <c r="A17" s="21" t="s">
        <v>16</v>
      </c>
      <c r="B17" s="54">
        <v>-2104.99713493</v>
      </c>
      <c r="C17" s="54">
        <v>-25749.88377293</v>
      </c>
      <c r="D17" s="55">
        <v>-1327.0412139000007</v>
      </c>
    </row>
    <row r="18">
      <c r="A18" s="21" t="s">
        <v>17</v>
      </c>
      <c r="B18" s="54">
        <v>-1279.2252694699996</v>
      </c>
      <c r="C18" s="54">
        <v>-14528.92174432</v>
      </c>
      <c r="D18" s="55">
        <v>-546.4401605700006</v>
      </c>
    </row>
    <row r="19">
      <c r="A19" s="21" t="s">
        <v>18</v>
      </c>
      <c r="B19" s="54">
        <v>-570.78085267</v>
      </c>
      <c r="C19" s="54">
        <v>-5344.680197379999</v>
      </c>
      <c r="D19" s="55">
        <v>-801.57188927</v>
      </c>
    </row>
    <row r="20">
      <c r="A20" s="21" t="s">
        <v>19</v>
      </c>
      <c r="B20" s="54">
        <v>150.40900018000002</v>
      </c>
      <c r="C20" s="54">
        <v>10993.34394256</v>
      </c>
      <c r="D20" s="55">
        <v>24.25883861</v>
      </c>
    </row>
    <row r="21">
      <c r="A21" s="21" t="s">
        <v>20</v>
      </c>
      <c r="B21" s="54">
        <v>721.1898528499999</v>
      </c>
      <c r="C21" s="54">
        <v>16338.024139940002</v>
      </c>
      <c r="D21" s="55">
        <v>825.83072788</v>
      </c>
    </row>
    <row r="22">
      <c r="A22" s="21" t="s">
        <v>21</v>
      </c>
      <c r="B22" s="54">
        <v>-708.4444167999999</v>
      </c>
      <c r="C22" s="54">
        <v>-9184.241546939998</v>
      </c>
      <c r="D22" s="55">
        <v>255.13172869999963</v>
      </c>
    </row>
    <row r="23">
      <c r="A23" s="21" t="s">
        <v>19</v>
      </c>
      <c r="B23" s="54">
        <v>492.13354374</v>
      </c>
      <c r="C23" s="54">
        <v>-7592.6128684999985</v>
      </c>
      <c r="D23" s="55">
        <v>1469.6912383299998</v>
      </c>
    </row>
    <row r="24">
      <c r="A24" s="21" t="s">
        <v>20</v>
      </c>
      <c r="B24" s="54">
        <v>1200.5779605399998</v>
      </c>
      <c r="C24" s="54">
        <v>1591.62867844</v>
      </c>
      <c r="D24" s="55">
        <v>1214.5595096300003</v>
      </c>
    </row>
    <row r="25">
      <c r="A25" s="21" t="s">
        <v>22</v>
      </c>
      <c r="B25" s="54">
        <v>-825.77186546</v>
      </c>
      <c r="C25" s="54">
        <v>-11220.962028610002</v>
      </c>
      <c r="D25" s="55">
        <v>-780.6010533300001</v>
      </c>
    </row>
    <row r="26">
      <c r="A26" s="21" t="s">
        <v>23</v>
      </c>
      <c r="B26" s="54">
        <v>1.81261097</v>
      </c>
      <c r="C26" s="54">
        <v>108.92152283</v>
      </c>
      <c r="D26" s="55">
        <v>1.49842684</v>
      </c>
    </row>
    <row r="27">
      <c r="A27" s="21" t="s">
        <v>24</v>
      </c>
      <c r="B27" s="54">
        <v>827.58447643</v>
      </c>
      <c r="C27" s="54">
        <v>11329.883551440002</v>
      </c>
      <c r="D27" s="55">
        <v>782.0994801700001</v>
      </c>
    </row>
    <row r="28">
      <c r="A28" s="21" t="s">
        <v>25</v>
      </c>
      <c r="B28" s="54">
        <v>-3570.0772034699994</v>
      </c>
      <c r="C28" s="54">
        <v>-10986.51938669</v>
      </c>
      <c r="D28" s="55">
        <v>-3413.98162434</v>
      </c>
    </row>
    <row r="29">
      <c r="A29" s="21" t="s">
        <v>17</v>
      </c>
      <c r="B29" s="54">
        <v>-190.48069109</v>
      </c>
      <c r="C29" s="54">
        <v>-2651.2911669399996</v>
      </c>
      <c r="D29" s="55">
        <v>-251.03637709</v>
      </c>
    </row>
    <row r="30">
      <c r="A30" s="21" t="s">
        <v>23</v>
      </c>
      <c r="B30" s="54">
        <v>22.55580226</v>
      </c>
      <c r="C30" s="54">
        <v>71.73565742</v>
      </c>
      <c r="D30" s="55">
        <v>6.2881214</v>
      </c>
    </row>
    <row r="31">
      <c r="A31" s="21" t="s">
        <v>24</v>
      </c>
      <c r="B31" s="54">
        <v>213.03649335</v>
      </c>
      <c r="C31" s="54">
        <v>2723.02682436</v>
      </c>
      <c r="D31" s="55">
        <v>257.32449849</v>
      </c>
    </row>
    <row r="32">
      <c r="A32" s="21" t="s">
        <v>26</v>
      </c>
      <c r="B32" s="54">
        <v>-842.7190067800001</v>
      </c>
      <c r="C32" s="54">
        <v>-3914.6522886400003</v>
      </c>
      <c r="D32" s="55">
        <v>-1469.12190886</v>
      </c>
    </row>
    <row r="33">
      <c r="A33" s="21" t="s">
        <v>23</v>
      </c>
      <c r="B33" s="54">
        <v>34.821678070000004</v>
      </c>
      <c r="C33" s="54">
        <v>262.05404684000007</v>
      </c>
      <c r="D33" s="55">
        <v>23.54554581</v>
      </c>
    </row>
    <row r="34">
      <c r="A34" s="21" t="s">
        <v>24</v>
      </c>
      <c r="B34" s="54">
        <v>877.54068485</v>
      </c>
      <c r="C34" s="54">
        <v>4176.70633548</v>
      </c>
      <c r="D34" s="55">
        <v>1492.66745467</v>
      </c>
    </row>
    <row r="35">
      <c r="A35" s="21" t="s">
        <v>27</v>
      </c>
      <c r="B35" s="54">
        <v>-2536.8775056</v>
      </c>
      <c r="C35" s="54">
        <v>-4420.57593111</v>
      </c>
      <c r="D35" s="55">
        <v>-1693.8233383900001</v>
      </c>
    </row>
    <row r="36">
      <c r="A36" s="21" t="s">
        <v>28</v>
      </c>
      <c r="B36" s="54">
        <v>-530.83506306</v>
      </c>
      <c r="C36" s="54">
        <v>-7183.96152735</v>
      </c>
      <c r="D36" s="55">
        <v>-325.03739833</v>
      </c>
    </row>
    <row r="37">
      <c r="A37" s="21" t="s">
        <v>29</v>
      </c>
      <c r="B37" s="54">
        <v>76.62144126999999</v>
      </c>
      <c r="C37" s="54">
        <v>689.05931422</v>
      </c>
      <c r="D37" s="55">
        <v>45.47451274000001</v>
      </c>
    </row>
    <row r="38">
      <c r="A38" s="21" t="s">
        <v>30</v>
      </c>
      <c r="B38" s="54">
        <v>607.45650433</v>
      </c>
      <c r="C38" s="54">
        <v>7873.020841569998</v>
      </c>
      <c r="D38" s="55">
        <v>370.51191107</v>
      </c>
    </row>
    <row r="39">
      <c r="A39" s="21" t="s">
        <v>31</v>
      </c>
      <c r="B39" s="54">
        <v>584.76287561</v>
      </c>
      <c r="C39" s="54">
        <v>5616.09121823</v>
      </c>
      <c r="D39" s="55">
        <v>389.67306558999996</v>
      </c>
    </row>
    <row r="40">
      <c r="A40" s="21" t="s">
        <v>40</v>
      </c>
      <c r="B40" s="54">
        <v>0.0</v>
      </c>
      <c r="C40" s="54">
        <v>0.0</v>
      </c>
      <c r="D40" s="55">
        <v>0.0</v>
      </c>
    </row>
    <row r="41">
      <c r="A41" s="17" t="s">
        <v>33</v>
      </c>
      <c r="B41" s="56"/>
      <c r="C41" s="56"/>
      <c r="D41" s="57"/>
    </row>
    <row r="42">
      <c r="A42" s="21" t="s">
        <v>34</v>
      </c>
      <c r="B42" s="58"/>
      <c r="C42" s="58"/>
      <c r="D42" s="59"/>
    </row>
    <row r="43">
      <c r="A43" s="21" t="s">
        <v>35</v>
      </c>
      <c r="B43" s="54">
        <v>-4151.44056529</v>
      </c>
      <c r="C43" s="54">
        <v>-21124.06055748</v>
      </c>
      <c r="D43" s="55">
        <v>-3878.9106333199998</v>
      </c>
    </row>
    <row r="44">
      <c r="A44" s="21" t="s">
        <v>8</v>
      </c>
      <c r="B44" s="54">
        <v>698.01860592</v>
      </c>
      <c r="C44" s="54">
        <v>6676.126102120001</v>
      </c>
      <c r="D44" s="55">
        <v>460.19155098</v>
      </c>
    </row>
    <row r="45">
      <c r="A45" s="21" t="s">
        <v>9</v>
      </c>
      <c r="B45" s="54">
        <v>4849.45917121</v>
      </c>
      <c r="C45" s="54">
        <v>27800.1866596</v>
      </c>
      <c r="D45" s="55">
        <v>4339.1021843</v>
      </c>
    </row>
    <row r="46">
      <c r="A46" s="21" t="s">
        <v>36</v>
      </c>
      <c r="B46" s="54">
        <v>-1469.7059605599995</v>
      </c>
      <c r="C46" s="54">
        <v>-17180.21291126</v>
      </c>
      <c r="D46" s="55">
        <v>-797.4765376600005</v>
      </c>
    </row>
    <row r="47">
      <c r="A47" s="21" t="s">
        <v>8</v>
      </c>
      <c r="B47" s="54">
        <v>665.09834618</v>
      </c>
      <c r="C47" s="54">
        <v>3472.4667314800013</v>
      </c>
      <c r="D47" s="55">
        <v>1500.2381983399998</v>
      </c>
    </row>
    <row r="48">
      <c r="A48" s="21" t="s">
        <v>9</v>
      </c>
      <c r="B48" s="54">
        <v>2134.8043067399994</v>
      </c>
      <c r="C48" s="54">
        <v>20652.67964274</v>
      </c>
      <c r="D48" s="55">
        <v>2297.7147360000004</v>
      </c>
    </row>
    <row r="49">
      <c r="A49" s="45"/>
      <c r="B49" s="46"/>
      <c r="C49" s="46"/>
      <c r="D49" s="47"/>
    </row>
    <row r="50">
      <c r="A50" s="5"/>
      <c r="B50" s="5"/>
      <c r="C50" s="60"/>
      <c r="D50" s="5"/>
    </row>
    <row r="51">
      <c r="A51" s="48" t="s">
        <v>41</v>
      </c>
      <c r="B51" s="5"/>
      <c r="C51" s="60"/>
      <c r="D51" s="5"/>
    </row>
    <row r="52">
      <c r="A52" s="48" t="s">
        <v>42</v>
      </c>
      <c r="B52" s="5"/>
      <c r="C52" s="5"/>
      <c r="D52" s="5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5"/>
      <c r="B60" s="5"/>
      <c r="C60" s="5"/>
      <c r="D60" s="5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1" t="s">
        <v>0</v>
      </c>
      <c r="B1" s="2"/>
      <c r="C1" s="2"/>
      <c r="D1" s="3"/>
    </row>
    <row r="2">
      <c r="A2" s="4"/>
      <c r="B2" s="5"/>
      <c r="C2" s="5"/>
      <c r="D2" s="6"/>
    </row>
    <row r="3">
      <c r="A3" s="4"/>
      <c r="B3" s="5"/>
      <c r="C3" s="5"/>
      <c r="D3" s="6"/>
    </row>
    <row r="4">
      <c r="A4" s="4"/>
      <c r="B4" s="5"/>
      <c r="C4" s="5"/>
      <c r="D4" s="7" t="s">
        <v>1</v>
      </c>
    </row>
    <row r="5">
      <c r="A5" s="8" t="s">
        <v>2</v>
      </c>
      <c r="B5" s="9" t="s">
        <v>39</v>
      </c>
      <c r="C5" s="49"/>
      <c r="D5" s="11" t="s">
        <v>43</v>
      </c>
    </row>
    <row r="6">
      <c r="A6" s="4"/>
      <c r="B6" s="50"/>
      <c r="C6" s="51"/>
      <c r="D6" s="52"/>
    </row>
    <row r="7">
      <c r="A7" s="4"/>
      <c r="B7" s="53" t="s">
        <v>5</v>
      </c>
      <c r="C7" s="53" t="s">
        <v>6</v>
      </c>
      <c r="D7" s="11" t="s">
        <v>5</v>
      </c>
    </row>
    <row r="8">
      <c r="A8" s="17"/>
      <c r="B8" s="18"/>
      <c r="C8" s="18"/>
      <c r="D8" s="14"/>
    </row>
    <row r="9">
      <c r="A9" s="4"/>
      <c r="B9" s="19"/>
      <c r="C9" s="19"/>
      <c r="D9" s="20"/>
    </row>
    <row r="10">
      <c r="A10" s="21" t="s">
        <v>7</v>
      </c>
      <c r="B10" s="54">
        <v>-5013.009045350001</v>
      </c>
      <c r="C10" s="54">
        <v>-50470.71773927999</v>
      </c>
      <c r="D10" s="55">
        <v>-5404.92601617</v>
      </c>
    </row>
    <row r="11">
      <c r="A11" s="21" t="s">
        <v>8</v>
      </c>
      <c r="B11" s="54">
        <v>2100.36637105</v>
      </c>
      <c r="C11" s="54">
        <v>29791.264985559996</v>
      </c>
      <c r="D11" s="55">
        <v>1839.60647507</v>
      </c>
    </row>
    <row r="12">
      <c r="A12" s="21" t="s">
        <v>9</v>
      </c>
      <c r="B12" s="54">
        <v>7113.3754164</v>
      </c>
      <c r="C12" s="54">
        <v>80261.98272484</v>
      </c>
      <c r="D12" s="55">
        <v>7244.53249124</v>
      </c>
    </row>
    <row r="13">
      <c r="A13" s="21" t="s">
        <v>10</v>
      </c>
      <c r="B13" s="54">
        <v>12.071191069999998</v>
      </c>
      <c r="C13" s="54">
        <v>100.71117482999999</v>
      </c>
      <c r="D13" s="55">
        <v>7.871761629999999</v>
      </c>
    </row>
    <row r="14">
      <c r="A14" s="21" t="s">
        <v>11</v>
      </c>
      <c r="B14" s="54">
        <v>24.419581329999996</v>
      </c>
      <c r="C14" s="54">
        <v>256.88026668000003</v>
      </c>
      <c r="D14" s="55">
        <v>18.955377239999997</v>
      </c>
    </row>
    <row r="15">
      <c r="A15" s="21" t="s">
        <v>12</v>
      </c>
      <c r="B15" s="54">
        <v>12.34839026</v>
      </c>
      <c r="C15" s="54">
        <v>156.16909185</v>
      </c>
      <c r="D15" s="55">
        <v>11.083615609999999</v>
      </c>
    </row>
    <row r="16">
      <c r="A16" s="21" t="s">
        <v>15</v>
      </c>
      <c r="B16" s="54">
        <v>-5025.08023642</v>
      </c>
      <c r="C16" s="54">
        <v>-50571.428914109994</v>
      </c>
      <c r="D16" s="55">
        <v>-5412.797777800001</v>
      </c>
    </row>
    <row r="17">
      <c r="A17" s="21" t="s">
        <v>16</v>
      </c>
      <c r="B17" s="54">
        <v>-1675.4478600700002</v>
      </c>
      <c r="C17" s="54">
        <v>-31041.652182519992</v>
      </c>
      <c r="D17" s="55">
        <v>-2778.6719915500003</v>
      </c>
    </row>
    <row r="18">
      <c r="A18" s="21" t="s">
        <v>17</v>
      </c>
      <c r="B18" s="54">
        <v>-829.3051160800001</v>
      </c>
      <c r="C18" s="54">
        <v>-19957.9898527</v>
      </c>
      <c r="D18" s="55">
        <v>-2318.4423999500004</v>
      </c>
    </row>
    <row r="19">
      <c r="A19" s="21" t="s">
        <v>18</v>
      </c>
      <c r="B19" s="54">
        <v>-801.57188927</v>
      </c>
      <c r="C19" s="54">
        <v>-22406.41564203</v>
      </c>
      <c r="D19" s="55">
        <v>-775.5367278800002</v>
      </c>
    </row>
    <row r="20">
      <c r="A20" s="21" t="s">
        <v>19</v>
      </c>
      <c r="B20" s="54">
        <v>24.25883861</v>
      </c>
      <c r="C20" s="54">
        <v>6701.687898069999</v>
      </c>
      <c r="D20" s="55">
        <v>34.540499340000004</v>
      </c>
    </row>
    <row r="21">
      <c r="A21" s="21" t="s">
        <v>20</v>
      </c>
      <c r="B21" s="54">
        <v>825.83072788</v>
      </c>
      <c r="C21" s="54">
        <v>29108.103540099997</v>
      </c>
      <c r="D21" s="55">
        <v>810.0772272200002</v>
      </c>
    </row>
    <row r="22">
      <c r="A22" s="21" t="s">
        <v>21</v>
      </c>
      <c r="B22" s="54">
        <v>-27.733226809999906</v>
      </c>
      <c r="C22" s="54">
        <v>2448.425789330001</v>
      </c>
      <c r="D22" s="55">
        <v>-1542.90567207</v>
      </c>
    </row>
    <row r="23">
      <c r="A23" s="21" t="s">
        <v>19</v>
      </c>
      <c r="B23" s="54">
        <v>1583.93525923</v>
      </c>
      <c r="C23" s="54">
        <v>16674.19761845</v>
      </c>
      <c r="D23" s="55">
        <v>1256.2955228199999</v>
      </c>
    </row>
    <row r="24">
      <c r="A24" s="21" t="s">
        <v>20</v>
      </c>
      <c r="B24" s="54">
        <v>1611.6684860399998</v>
      </c>
      <c r="C24" s="54">
        <v>14225.771829119996</v>
      </c>
      <c r="D24" s="55">
        <v>2799.20119489</v>
      </c>
    </row>
    <row r="25">
      <c r="A25" s="21" t="s">
        <v>22</v>
      </c>
      <c r="B25" s="54">
        <v>-846.14274399</v>
      </c>
      <c r="C25" s="54">
        <v>-11083.662329820001</v>
      </c>
      <c r="D25" s="55">
        <v>-460.2295916</v>
      </c>
    </row>
    <row r="26">
      <c r="A26" s="21" t="s">
        <v>23</v>
      </c>
      <c r="B26" s="54">
        <v>1.49842684</v>
      </c>
      <c r="C26" s="54">
        <v>208.38481962999998</v>
      </c>
      <c r="D26" s="55">
        <v>4.2015922</v>
      </c>
    </row>
    <row r="27">
      <c r="A27" s="21" t="s">
        <v>24</v>
      </c>
      <c r="B27" s="54">
        <v>847.64117083</v>
      </c>
      <c r="C27" s="54">
        <v>11292.047149449998</v>
      </c>
      <c r="D27" s="55">
        <v>464.4311838</v>
      </c>
    </row>
    <row r="28">
      <c r="A28" s="21" t="s">
        <v>25</v>
      </c>
      <c r="B28" s="54">
        <v>-3413.98162434</v>
      </c>
      <c r="C28" s="54">
        <v>-18741.393766979996</v>
      </c>
      <c r="D28" s="55">
        <v>-2689.0191917299994</v>
      </c>
    </row>
    <row r="29">
      <c r="A29" s="21" t="s">
        <v>17</v>
      </c>
      <c r="B29" s="54">
        <v>-251.03637709</v>
      </c>
      <c r="C29" s="54">
        <v>-9888.59200231</v>
      </c>
      <c r="D29" s="55">
        <v>-155.84656407999998</v>
      </c>
    </row>
    <row r="30">
      <c r="A30" s="21" t="s">
        <v>23</v>
      </c>
      <c r="B30" s="54">
        <v>6.2881214</v>
      </c>
      <c r="C30" s="54">
        <v>77.39248781999999</v>
      </c>
      <c r="D30" s="55">
        <v>1.55011728</v>
      </c>
    </row>
    <row r="31">
      <c r="A31" s="21" t="s">
        <v>24</v>
      </c>
      <c r="B31" s="54">
        <v>257.32449849</v>
      </c>
      <c r="C31" s="54">
        <v>9965.984490129998</v>
      </c>
      <c r="D31" s="55">
        <v>157.39668135999997</v>
      </c>
    </row>
    <row r="32">
      <c r="A32" s="21" t="s">
        <v>26</v>
      </c>
      <c r="B32" s="54">
        <v>-1469.12190886</v>
      </c>
      <c r="C32" s="54">
        <v>-5056.124207060001</v>
      </c>
      <c r="D32" s="55">
        <v>-754.9325107</v>
      </c>
    </row>
    <row r="33">
      <c r="A33" s="21" t="s">
        <v>23</v>
      </c>
      <c r="B33" s="54">
        <v>23.54554581</v>
      </c>
      <c r="C33" s="54">
        <v>197.34443793</v>
      </c>
      <c r="D33" s="55">
        <v>16.39677382</v>
      </c>
    </row>
    <row r="34">
      <c r="A34" s="21" t="s">
        <v>24</v>
      </c>
      <c r="B34" s="54">
        <v>1492.66745467</v>
      </c>
      <c r="C34" s="54">
        <v>5253.46864499</v>
      </c>
      <c r="D34" s="55">
        <v>771.32928452</v>
      </c>
    </row>
    <row r="35">
      <c r="A35" s="21" t="s">
        <v>27</v>
      </c>
      <c r="B35" s="54">
        <v>-1693.8233383900001</v>
      </c>
      <c r="C35" s="54">
        <v>-3796.67755761</v>
      </c>
      <c r="D35" s="55">
        <v>-1778.24011695</v>
      </c>
    </row>
    <row r="36">
      <c r="A36" s="21" t="s">
        <v>28</v>
      </c>
      <c r="B36" s="54">
        <v>-325.3238175999999</v>
      </c>
      <c r="C36" s="54">
        <v>-5793.64806919</v>
      </c>
      <c r="D36" s="55">
        <v>-389.8186346</v>
      </c>
    </row>
    <row r="37">
      <c r="A37" s="21" t="s">
        <v>29</v>
      </c>
      <c r="B37" s="54">
        <v>46.74753224</v>
      </c>
      <c r="C37" s="54">
        <v>670.1123523999998</v>
      </c>
      <c r="D37" s="55">
        <v>62.95455229</v>
      </c>
    </row>
    <row r="38">
      <c r="A38" s="21" t="s">
        <v>30</v>
      </c>
      <c r="B38" s="54">
        <v>372.07134984</v>
      </c>
      <c r="C38" s="54">
        <v>6463.76042159</v>
      </c>
      <c r="D38" s="55">
        <v>452.77318689000003</v>
      </c>
    </row>
    <row r="39">
      <c r="A39" s="21" t="s">
        <v>31</v>
      </c>
      <c r="B39" s="54">
        <v>389.67306558999996</v>
      </c>
      <c r="C39" s="54">
        <v>5005.265104579999</v>
      </c>
      <c r="D39" s="55">
        <v>444.71204008</v>
      </c>
    </row>
    <row r="40">
      <c r="A40" s="21" t="s">
        <v>44</v>
      </c>
      <c r="B40" s="54">
        <v>0.0</v>
      </c>
      <c r="C40" s="54">
        <v>0.0</v>
      </c>
      <c r="D40" s="55">
        <v>0.0</v>
      </c>
    </row>
    <row r="41">
      <c r="A41" s="17" t="s">
        <v>33</v>
      </c>
      <c r="B41" s="56"/>
      <c r="C41" s="56"/>
      <c r="D41" s="57"/>
    </row>
    <row r="42">
      <c r="A42" s="21" t="s">
        <v>34</v>
      </c>
      <c r="B42" s="58"/>
      <c r="C42" s="58"/>
      <c r="D42" s="59"/>
    </row>
    <row r="43">
      <c r="A43" s="21" t="s">
        <v>35</v>
      </c>
      <c r="B43" s="54">
        <v>-3944.7387432500004</v>
      </c>
      <c r="C43" s="54">
        <v>-20724.847059099997</v>
      </c>
      <c r="D43" s="55">
        <v>-2938.5088137699995</v>
      </c>
    </row>
    <row r="44">
      <c r="A44" s="21" t="s">
        <v>8</v>
      </c>
      <c r="B44" s="54">
        <v>461.46457047999996</v>
      </c>
      <c r="C44" s="54">
        <v>6081.10671454</v>
      </c>
      <c r="D44" s="55">
        <v>528.26495839</v>
      </c>
    </row>
    <row r="45">
      <c r="A45" s="21" t="s">
        <v>9</v>
      </c>
      <c r="B45" s="54">
        <v>4406.20331373</v>
      </c>
      <c r="C45" s="54">
        <v>26805.953773639994</v>
      </c>
      <c r="D45" s="55">
        <v>3466.7737721599997</v>
      </c>
    </row>
    <row r="46">
      <c r="A46" s="21" t="s">
        <v>36</v>
      </c>
      <c r="B46" s="54">
        <v>-1080.3414931700001</v>
      </c>
      <c r="C46" s="54">
        <v>-29846.58185501</v>
      </c>
      <c r="D46" s="55">
        <v>-2474.2889640300004</v>
      </c>
    </row>
    <row r="47">
      <c r="A47" s="21" t="s">
        <v>8</v>
      </c>
      <c r="B47" s="54">
        <v>1614.48221924</v>
      </c>
      <c r="C47" s="54">
        <v>23453.278004340005</v>
      </c>
      <c r="D47" s="55">
        <v>1292.3861394399999</v>
      </c>
    </row>
    <row r="48">
      <c r="A48" s="21" t="s">
        <v>9</v>
      </c>
      <c r="B48" s="54">
        <v>2694.8237124099996</v>
      </c>
      <c r="C48" s="54">
        <v>53299.85985934999</v>
      </c>
      <c r="D48" s="55">
        <v>3766.67510347</v>
      </c>
    </row>
    <row r="49">
      <c r="A49" s="45"/>
      <c r="B49" s="46"/>
      <c r="C49" s="46"/>
      <c r="D49" s="47"/>
    </row>
    <row r="50">
      <c r="A50" s="5"/>
      <c r="B50" s="5"/>
      <c r="C50" s="5"/>
      <c r="D50" s="5"/>
    </row>
    <row r="51">
      <c r="A51" s="48" t="s">
        <v>45</v>
      </c>
      <c r="B51" s="5"/>
      <c r="C51" s="5"/>
      <c r="D51" s="5"/>
    </row>
    <row r="52">
      <c r="A52" s="48" t="s">
        <v>46</v>
      </c>
      <c r="B52" s="5"/>
      <c r="C52" s="5"/>
      <c r="D52" s="5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5"/>
      <c r="B60" s="5"/>
      <c r="C60" s="5"/>
      <c r="D60" s="5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40.75"/>
    <col customWidth="1" min="2" max="4" width="12.75"/>
    <col customWidth="1" min="5" max="6" width="9.13"/>
    <col customWidth="1" min="7" max="24" width="8.63"/>
  </cols>
  <sheetData>
    <row r="1" ht="21.0" customHeight="1">
      <c r="A1" s="61" t="s">
        <v>0</v>
      </c>
      <c r="B1" s="62"/>
      <c r="C1" s="62"/>
      <c r="D1" s="63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6.5" customHeight="1">
      <c r="A2" s="65"/>
      <c r="B2" s="66"/>
      <c r="C2" s="66"/>
      <c r="D2" s="67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3.5" customHeight="1">
      <c r="A3" s="68"/>
      <c r="B3" s="69"/>
      <c r="C3" s="69"/>
      <c r="D3" s="67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2.75" customHeight="1">
      <c r="A4" s="70"/>
      <c r="B4" s="71"/>
      <c r="C4" s="71"/>
      <c r="D4" s="72" t="s">
        <v>1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2.75" customHeight="1">
      <c r="A5" s="73" t="s">
        <v>2</v>
      </c>
      <c r="B5" s="74" t="s">
        <v>43</v>
      </c>
      <c r="C5" s="75"/>
      <c r="D5" s="76" t="s">
        <v>47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2.75" customHeight="1">
      <c r="A6" s="77"/>
      <c r="B6" s="78"/>
      <c r="C6" s="79"/>
      <c r="D6" s="80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2.75" customHeight="1">
      <c r="A7" s="70"/>
      <c r="B7" s="81" t="s">
        <v>5</v>
      </c>
      <c r="C7" s="81" t="s">
        <v>6</v>
      </c>
      <c r="D7" s="76" t="s">
        <v>5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2.75" customHeight="1">
      <c r="A8" s="82"/>
      <c r="B8" s="83"/>
      <c r="C8" s="83"/>
      <c r="D8" s="8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2.75" customHeight="1">
      <c r="A9" s="85"/>
      <c r="B9" s="86"/>
      <c r="C9" s="86"/>
      <c r="D9" s="87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2.75" customHeight="1">
      <c r="A10" s="85" t="s">
        <v>7</v>
      </c>
      <c r="B10" s="88">
        <v>-5737.143242749999</v>
      </c>
      <c r="C10" s="88">
        <v>-63903.83897596999</v>
      </c>
      <c r="D10" s="89">
        <v>-7807.57663883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2.75" customHeight="1">
      <c r="A11" s="85" t="s">
        <v>8</v>
      </c>
      <c r="B11" s="88">
        <v>1822.21547557</v>
      </c>
      <c r="C11" s="88">
        <v>36770.27506649</v>
      </c>
      <c r="D11" s="89">
        <v>2789.4819599599996</v>
      </c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2.75" customHeight="1">
      <c r="A12" s="85" t="s">
        <v>9</v>
      </c>
      <c r="B12" s="88">
        <v>7559.358718319999</v>
      </c>
      <c r="C12" s="88">
        <v>100674.11404245999</v>
      </c>
      <c r="D12" s="89">
        <v>10597.05859879</v>
      </c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2.75" customHeight="1">
      <c r="A13" s="85" t="s">
        <v>10</v>
      </c>
      <c r="B13" s="88">
        <v>7.871761629999999</v>
      </c>
      <c r="C13" s="88">
        <v>101.27076763</v>
      </c>
      <c r="D13" s="89">
        <v>21.82028096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2.75" customHeight="1">
      <c r="A14" s="85" t="s">
        <v>11</v>
      </c>
      <c r="B14" s="88">
        <v>18.955377239999997</v>
      </c>
      <c r="C14" s="88">
        <v>262.15524114</v>
      </c>
      <c r="D14" s="89">
        <v>28.93661938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2.75" customHeight="1">
      <c r="A15" s="85" t="s">
        <v>12</v>
      </c>
      <c r="B15" s="88">
        <v>11.083615609999999</v>
      </c>
      <c r="C15" s="88">
        <v>160.88447351000002</v>
      </c>
      <c r="D15" s="89">
        <v>7.11633842</v>
      </c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2.75" customHeight="1">
      <c r="A16" s="85" t="s">
        <v>15</v>
      </c>
      <c r="B16" s="88">
        <v>-5745.015004379999</v>
      </c>
      <c r="C16" s="88">
        <v>-64005.109743600005</v>
      </c>
      <c r="D16" s="89">
        <v>-7829.39691979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2.75" customHeight="1">
      <c r="A17" s="85" t="s">
        <v>16</v>
      </c>
      <c r="B17" s="88">
        <v>-3031.2652592599998</v>
      </c>
      <c r="C17" s="88">
        <v>-41767.89909169</v>
      </c>
      <c r="D17" s="89">
        <v>-4193.04185725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2.75" customHeight="1">
      <c r="A18" s="85" t="s">
        <v>17</v>
      </c>
      <c r="B18" s="88">
        <v>-2321.6929298799996</v>
      </c>
      <c r="C18" s="88">
        <v>-31242.46241531</v>
      </c>
      <c r="D18" s="89">
        <v>-3428.7712696500002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2.75" customHeight="1">
      <c r="A19" s="85" t="s">
        <v>18</v>
      </c>
      <c r="B19" s="88">
        <v>-778.7872578100001</v>
      </c>
      <c r="C19" s="88">
        <v>-21088.40389223</v>
      </c>
      <c r="D19" s="89">
        <v>-1688.67946877</v>
      </c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2.75" customHeight="1">
      <c r="A20" s="85" t="s">
        <v>19</v>
      </c>
      <c r="B20" s="88">
        <v>34.540499340000004</v>
      </c>
      <c r="C20" s="88">
        <v>6220.072630480001</v>
      </c>
      <c r="D20" s="89">
        <v>59.16003496999999</v>
      </c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2.75" customHeight="1">
      <c r="A21" s="85" t="s">
        <v>20</v>
      </c>
      <c r="B21" s="88">
        <v>813.32775715</v>
      </c>
      <c r="C21" s="88">
        <v>27308.47652271</v>
      </c>
      <c r="D21" s="89">
        <v>1747.83950374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2.75" customHeight="1">
      <c r="A22" s="85" t="s">
        <v>21</v>
      </c>
      <c r="B22" s="88">
        <v>-1542.90567207</v>
      </c>
      <c r="C22" s="88">
        <v>-10154.058523079999</v>
      </c>
      <c r="D22" s="89">
        <v>-1740.0918008799997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2.75" customHeight="1">
      <c r="A23" s="85" t="s">
        <v>19</v>
      </c>
      <c r="B23" s="88">
        <v>1256.2955228199999</v>
      </c>
      <c r="C23" s="88">
        <v>22759.446518219997</v>
      </c>
      <c r="D23" s="89">
        <v>1859.06001776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2.75" customHeight="1">
      <c r="A24" s="85" t="s">
        <v>20</v>
      </c>
      <c r="B24" s="88">
        <v>2799.20119489</v>
      </c>
      <c r="C24" s="88">
        <v>32913.505041300006</v>
      </c>
      <c r="D24" s="89">
        <v>3599.15181864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2.75" customHeight="1">
      <c r="A25" s="85" t="s">
        <v>22</v>
      </c>
      <c r="B25" s="88">
        <v>-709.5723293800002</v>
      </c>
      <c r="C25" s="88">
        <v>-10525.436676380003</v>
      </c>
      <c r="D25" s="89">
        <v>-764.2705876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2.75" customHeight="1">
      <c r="A26" s="85" t="s">
        <v>23</v>
      </c>
      <c r="B26" s="88">
        <v>4.2015922</v>
      </c>
      <c r="C26" s="88">
        <v>147.61760196</v>
      </c>
      <c r="D26" s="89">
        <v>8.73309628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2.75" customHeight="1">
      <c r="A27" s="85" t="s">
        <v>24</v>
      </c>
      <c r="B27" s="88">
        <v>713.7739215800001</v>
      </c>
      <c r="C27" s="88">
        <v>10673.054278340001</v>
      </c>
      <c r="D27" s="89">
        <v>773.00368388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2.75" customHeight="1">
      <c r="A28" s="85" t="s">
        <v>25</v>
      </c>
      <c r="B28" s="88">
        <v>-2689.0191917299994</v>
      </c>
      <c r="C28" s="88">
        <v>-21088.157946429998</v>
      </c>
      <c r="D28" s="89">
        <v>-3622.1785186399998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2.75" customHeight="1">
      <c r="A29" s="85" t="s">
        <v>17</v>
      </c>
      <c r="B29" s="88">
        <v>-155.84656407999998</v>
      </c>
      <c r="C29" s="88">
        <v>-13488.217599909998</v>
      </c>
      <c r="D29" s="89">
        <v>-1071.1190555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2.75" customHeight="1">
      <c r="A30" s="85" t="s">
        <v>23</v>
      </c>
      <c r="B30" s="88">
        <v>1.55011728</v>
      </c>
      <c r="C30" s="88">
        <v>52.33029518</v>
      </c>
      <c r="D30" s="89">
        <v>19.949946620000002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2.75" customHeight="1">
      <c r="A31" s="85" t="s">
        <v>24</v>
      </c>
      <c r="B31" s="88">
        <v>157.39668135999997</v>
      </c>
      <c r="C31" s="88">
        <v>13540.547895089998</v>
      </c>
      <c r="D31" s="89">
        <v>1091.06900212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2.75" customHeight="1">
      <c r="A32" s="85" t="s">
        <v>26</v>
      </c>
      <c r="B32" s="88">
        <v>-754.9325107</v>
      </c>
      <c r="C32" s="88">
        <v>-3423.19203545</v>
      </c>
      <c r="D32" s="89">
        <v>-665.4190005699999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2.75" customHeight="1">
      <c r="A33" s="85" t="s">
        <v>23</v>
      </c>
      <c r="B33" s="88">
        <v>16.39677382</v>
      </c>
      <c r="C33" s="88">
        <v>539.70808845</v>
      </c>
      <c r="D33" s="89">
        <v>198.41999699000002</v>
      </c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2.75" customHeight="1">
      <c r="A34" s="85" t="s">
        <v>24</v>
      </c>
      <c r="B34" s="88">
        <v>771.32928452</v>
      </c>
      <c r="C34" s="88">
        <v>3962.9001239</v>
      </c>
      <c r="D34" s="89">
        <v>863.8389975599999</v>
      </c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2.75" customHeight="1">
      <c r="A35" s="85" t="s">
        <v>27</v>
      </c>
      <c r="B35" s="88">
        <v>-1778.24011695</v>
      </c>
      <c r="C35" s="88">
        <v>-4176.7483110699995</v>
      </c>
      <c r="D35" s="89">
        <v>-1885.64046257</v>
      </c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2.75" customHeight="1">
      <c r="A36" s="85" t="s">
        <v>28</v>
      </c>
      <c r="B36" s="88">
        <v>-469.44259347</v>
      </c>
      <c r="C36" s="88">
        <v>-7333.1944726</v>
      </c>
      <c r="D36" s="89">
        <v>-585.5079545399999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2.75" customHeight="1">
      <c r="A37" s="85" t="s">
        <v>29</v>
      </c>
      <c r="B37" s="88">
        <v>45.56355279</v>
      </c>
      <c r="C37" s="88">
        <v>604.8029239400001</v>
      </c>
      <c r="D37" s="89">
        <v>43.890837319999996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2.75" customHeight="1">
      <c r="A38" s="85" t="s">
        <v>30</v>
      </c>
      <c r="B38" s="88">
        <v>515.00614626</v>
      </c>
      <c r="C38" s="88">
        <v>7937.9973965399995</v>
      </c>
      <c r="D38" s="89">
        <v>629.39879186</v>
      </c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2.75" customHeight="1">
      <c r="A39" s="85" t="s">
        <v>31</v>
      </c>
      <c r="B39" s="88">
        <v>444.71204008</v>
      </c>
      <c r="C39" s="88">
        <v>6184.141767120001</v>
      </c>
      <c r="D39" s="89">
        <v>571.3314106400001</v>
      </c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2.75" customHeight="1">
      <c r="A40" s="85" t="s">
        <v>48</v>
      </c>
      <c r="B40" s="88">
        <v>0.0</v>
      </c>
      <c r="C40" s="88">
        <v>0.0</v>
      </c>
      <c r="D40" s="89">
        <v>0.0</v>
      </c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2.75" customHeight="1">
      <c r="A41" s="82" t="s">
        <v>33</v>
      </c>
      <c r="B41" s="90"/>
      <c r="C41" s="90"/>
      <c r="D41" s="91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2.75" customHeight="1">
      <c r="A42" s="85" t="s">
        <v>34</v>
      </c>
      <c r="B42" s="92"/>
      <c r="C42" s="92"/>
      <c r="D42" s="93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2.75" customHeight="1">
      <c r="A43" s="85" t="s">
        <v>35</v>
      </c>
      <c r="B43" s="88">
        <v>-3267.4755104200003</v>
      </c>
      <c r="C43" s="88">
        <v>-19274.42972838</v>
      </c>
      <c r="D43" s="89">
        <v>-3329.50659464</v>
      </c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2.75" customHeight="1">
      <c r="A44" s="85" t="s">
        <v>8</v>
      </c>
      <c r="B44" s="88">
        <v>510.87395889000004</v>
      </c>
      <c r="C44" s="88">
        <v>7476.270381470002</v>
      </c>
      <c r="D44" s="89">
        <v>822.3753412300001</v>
      </c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2.75" customHeight="1">
      <c r="A45" s="85" t="s">
        <v>9</v>
      </c>
      <c r="B45" s="88">
        <v>3778.34946931</v>
      </c>
      <c r="C45" s="88">
        <v>26750.700109849997</v>
      </c>
      <c r="D45" s="89">
        <v>4151.88193587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2.75" customHeight="1">
      <c r="A46" s="85" t="s">
        <v>36</v>
      </c>
      <c r="B46" s="88">
        <v>-2477.5394939599996</v>
      </c>
      <c r="C46" s="88">
        <v>-44730.68001522</v>
      </c>
      <c r="D46" s="89">
        <v>-4499.8903251500005</v>
      </c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2.75" customHeight="1">
      <c r="A47" s="85" t="s">
        <v>8</v>
      </c>
      <c r="B47" s="88">
        <v>1292.3861394399999</v>
      </c>
      <c r="C47" s="88">
        <v>29031.849443879997</v>
      </c>
      <c r="D47" s="89">
        <v>1938.16999935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2.75" customHeight="1">
      <c r="A48" s="85" t="s">
        <v>9</v>
      </c>
      <c r="B48" s="88">
        <v>3769.9256334</v>
      </c>
      <c r="C48" s="88">
        <v>73762.5294591</v>
      </c>
      <c r="D48" s="89">
        <v>6438.060324499999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2.75" customHeight="1">
      <c r="A49" s="94"/>
      <c r="B49" s="95"/>
      <c r="C49" s="95"/>
      <c r="D49" s="96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2.0" customHeight="1">
      <c r="A50" s="97"/>
      <c r="B50" s="98"/>
      <c r="C50" s="98"/>
      <c r="D50" s="98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9.75" customHeight="1">
      <c r="A51" s="99" t="s">
        <v>49</v>
      </c>
      <c r="B51" s="100"/>
      <c r="C51" s="100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9.75" customHeight="1">
      <c r="A52" s="99" t="s">
        <v>50</v>
      </c>
      <c r="B52" s="100"/>
      <c r="C52" s="100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2.0" customHeight="1">
      <c r="A53" s="101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2.0" customHeight="1">
      <c r="A54" s="101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2.0" customHeight="1">
      <c r="A55" s="101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2.0" customHeight="1">
      <c r="A56" s="101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2.0" customHeight="1">
      <c r="A57" s="101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2.0" customHeight="1">
      <c r="A58" s="101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2.0" customHeight="1">
      <c r="A59" s="101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2.0" customHeight="1">
      <c r="A60" s="101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2.0" customHeight="1">
      <c r="A61" s="101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2.0" customHeight="1">
      <c r="A62" s="101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2.0" customHeight="1">
      <c r="A63" s="101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2.0" customHeight="1">
      <c r="A64" s="101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2.0" customHeight="1">
      <c r="A65" s="101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2.0" customHeight="1">
      <c r="A66" s="101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2.0" customHeight="1">
      <c r="A67" s="101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2.0" customHeight="1">
      <c r="A68" s="101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2.0" customHeight="1">
      <c r="A69" s="101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2.0" customHeight="1">
      <c r="A70" s="101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2.0" customHeight="1">
      <c r="A71" s="101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2.0" customHeight="1">
      <c r="A72" s="101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2.0" customHeight="1">
      <c r="A73" s="101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2.0" customHeight="1">
      <c r="A74" s="101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2.0" customHeight="1">
      <c r="A75" s="101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2.0" customHeight="1">
      <c r="A76" s="101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2.0" customHeight="1">
      <c r="A77" s="101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2.0" customHeight="1">
      <c r="A78" s="101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2.0" customHeight="1">
      <c r="A79" s="101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2.0" customHeight="1">
      <c r="A80" s="101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2.0" customHeight="1">
      <c r="A81" s="101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2.0" customHeight="1">
      <c r="A82" s="101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2.0" customHeight="1">
      <c r="A83" s="101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2.0" customHeight="1">
      <c r="A84" s="101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2.0" customHeight="1">
      <c r="A85" s="101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2.0" customHeight="1">
      <c r="A86" s="101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2.0" customHeight="1">
      <c r="A87" s="101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2.0" customHeight="1">
      <c r="A88" s="101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2.0" customHeight="1">
      <c r="A89" s="101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2.0" customHeight="1">
      <c r="A90" s="101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2.0" customHeight="1">
      <c r="A91" s="101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2.0" customHeight="1">
      <c r="A92" s="101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2.0" customHeight="1">
      <c r="A93" s="101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2.0" customHeight="1">
      <c r="A94" s="101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2.0" customHeight="1">
      <c r="A95" s="101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2.0" customHeight="1">
      <c r="A96" s="101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2.0" customHeight="1">
      <c r="A97" s="101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2.0" customHeight="1">
      <c r="A98" s="101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2.0" customHeight="1">
      <c r="A99" s="101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2.0" customHeight="1">
      <c r="A100" s="101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2.0" customHeight="1">
      <c r="A101" s="101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2.0" customHeight="1">
      <c r="A102" s="101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2.0" customHeight="1">
      <c r="A103" s="101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2.0" customHeight="1">
      <c r="A104" s="101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2.0" customHeight="1">
      <c r="A105" s="101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2.0" customHeight="1">
      <c r="A106" s="101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2.0" customHeight="1">
      <c r="A107" s="101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2.0" customHeight="1">
      <c r="A108" s="101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2.0" customHeight="1">
      <c r="A109" s="101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2.0" customHeight="1">
      <c r="A110" s="101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2.0" customHeight="1">
      <c r="A111" s="101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2.0" customHeight="1">
      <c r="A112" s="101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2.0" customHeight="1">
      <c r="A113" s="101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2.0" customHeight="1">
      <c r="A114" s="101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2.0" customHeight="1">
      <c r="A115" s="101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2.0" customHeight="1">
      <c r="A116" s="101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2.0" customHeight="1">
      <c r="A117" s="101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2.0" customHeight="1">
      <c r="A118" s="101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2.0" customHeight="1">
      <c r="A119" s="101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2.0" customHeight="1">
      <c r="A120" s="101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2.0" customHeight="1">
      <c r="A121" s="101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2.0" customHeight="1">
      <c r="A122" s="101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2.0" customHeight="1">
      <c r="A123" s="101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2.0" customHeight="1">
      <c r="A124" s="101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2.0" customHeight="1">
      <c r="A125" s="101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2.0" customHeight="1">
      <c r="A126" s="101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2.0" customHeight="1">
      <c r="A127" s="101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2.0" customHeight="1">
      <c r="A128" s="101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2.0" customHeight="1">
      <c r="A129" s="101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2.0" customHeight="1">
      <c r="A130" s="101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2.0" customHeight="1">
      <c r="A131" s="101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2.0" customHeight="1">
      <c r="A132" s="10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2.0" customHeight="1">
      <c r="A133" s="101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2.0" customHeight="1">
      <c r="A134" s="101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2.0" customHeight="1">
      <c r="A135" s="101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2.0" customHeight="1">
      <c r="A136" s="101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2.0" customHeight="1">
      <c r="A137" s="101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2.0" customHeight="1">
      <c r="A138" s="101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2.0" customHeight="1">
      <c r="A139" s="101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0" customHeight="1">
      <c r="A140" s="101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2.0" customHeight="1">
      <c r="A141" s="101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2.0" customHeight="1">
      <c r="A142" s="101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2.0" customHeight="1">
      <c r="A143" s="101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2.0" customHeight="1">
      <c r="A144" s="101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2.0" customHeight="1">
      <c r="A145" s="101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2.0" customHeight="1">
      <c r="A146" s="101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2.0" customHeight="1">
      <c r="A147" s="101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2.0" customHeight="1">
      <c r="A148" s="101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2.0" customHeight="1">
      <c r="A149" s="101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2.0" customHeight="1">
      <c r="A150" s="101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2.0" customHeight="1">
      <c r="A151" s="101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2.0" customHeight="1">
      <c r="A152" s="101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2.0" customHeight="1">
      <c r="A153" s="101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2.0" customHeight="1">
      <c r="A154" s="101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2.0" customHeight="1">
      <c r="A155" s="101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2.0" customHeight="1">
      <c r="A156" s="101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2.0" customHeight="1">
      <c r="A157" s="101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2.0" customHeight="1">
      <c r="A158" s="101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2.0" customHeight="1">
      <c r="A159" s="101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2.0" customHeight="1">
      <c r="A160" s="101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2.0" customHeight="1">
      <c r="A161" s="101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2.0" customHeight="1">
      <c r="A162" s="101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2.0" customHeight="1">
      <c r="A163" s="101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2.0" customHeight="1">
      <c r="A164" s="101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2.0" customHeight="1">
      <c r="A165" s="101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2.0" customHeight="1">
      <c r="A166" s="101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2.0" customHeight="1">
      <c r="A167" s="101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2.0" customHeight="1">
      <c r="A168" s="101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2.0" customHeight="1">
      <c r="A169" s="101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2.0" customHeight="1">
      <c r="A170" s="101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2.0" customHeight="1">
      <c r="A171" s="101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2.0" customHeight="1">
      <c r="A172" s="101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2.0" customHeight="1">
      <c r="A173" s="101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2.0" customHeight="1">
      <c r="A174" s="101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2.0" customHeight="1">
      <c r="A175" s="101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2.0" customHeight="1">
      <c r="A176" s="101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2.0" customHeight="1">
      <c r="A177" s="101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2.0" customHeight="1">
      <c r="A178" s="101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2.0" customHeight="1">
      <c r="A179" s="101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2.0" customHeight="1">
      <c r="A180" s="101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2.0" customHeight="1">
      <c r="A181" s="101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2.0" customHeight="1">
      <c r="A182" s="101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2.0" customHeight="1">
      <c r="A183" s="101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2.0" customHeight="1">
      <c r="A184" s="101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2.0" customHeight="1">
      <c r="A185" s="101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2.0" customHeight="1">
      <c r="A186" s="101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2.0" customHeight="1">
      <c r="A187" s="101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2.0" customHeight="1">
      <c r="A188" s="101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2.0" customHeight="1">
      <c r="A189" s="101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2.0" customHeight="1">
      <c r="A190" s="101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2.0" customHeight="1">
      <c r="A191" s="101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2.0" customHeight="1">
      <c r="A192" s="101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2.0" customHeight="1">
      <c r="A193" s="101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2.0" customHeight="1">
      <c r="A194" s="101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2.0" customHeight="1">
      <c r="A195" s="101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2.0" customHeight="1">
      <c r="A196" s="101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2.0" customHeight="1">
      <c r="A197" s="101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2.0" customHeight="1">
      <c r="A198" s="101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2.0" customHeight="1">
      <c r="A199" s="101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2.0" customHeight="1">
      <c r="A200" s="101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2.0" customHeight="1">
      <c r="A201" s="101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2.0" customHeight="1">
      <c r="A202" s="101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2.0" customHeight="1">
      <c r="A203" s="101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2.0" customHeight="1">
      <c r="A204" s="101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2.0" customHeight="1">
      <c r="A205" s="101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2.0" customHeight="1">
      <c r="A206" s="101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2.0" customHeight="1">
      <c r="A207" s="101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2.0" customHeight="1">
      <c r="A208" s="101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2.0" customHeight="1">
      <c r="A209" s="101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2.0" customHeight="1">
      <c r="A210" s="101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2.0" customHeight="1">
      <c r="A211" s="101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2.0" customHeight="1">
      <c r="A212" s="101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2.0" customHeight="1">
      <c r="A213" s="101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2.0" customHeight="1">
      <c r="A214" s="101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2.0" customHeight="1">
      <c r="A215" s="101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2.0" customHeight="1">
      <c r="A216" s="101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2.0" customHeight="1">
      <c r="A217" s="101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2.0" customHeight="1">
      <c r="A218" s="101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2.0" customHeight="1">
      <c r="A219" s="101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2.0" customHeight="1">
      <c r="A220" s="101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2.0" customHeight="1">
      <c r="A221" s="101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2.0" customHeight="1">
      <c r="A222" s="101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2.0" customHeight="1">
      <c r="A223" s="101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2.0" customHeight="1">
      <c r="A224" s="101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2.0" customHeight="1">
      <c r="A225" s="101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2.0" customHeight="1">
      <c r="A226" s="101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2.0" customHeight="1">
      <c r="A227" s="101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2.0" customHeight="1">
      <c r="A228" s="101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2.0" customHeight="1">
      <c r="A229" s="101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2.0" customHeight="1">
      <c r="A230" s="101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2.0" customHeight="1">
      <c r="A231" s="101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2.0" customHeight="1">
      <c r="A232" s="101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2.0" customHeight="1">
      <c r="A233" s="101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2.0" customHeight="1">
      <c r="A234" s="101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2.0" customHeight="1">
      <c r="A235" s="101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2.0" customHeight="1">
      <c r="A236" s="101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2.0" customHeight="1">
      <c r="A237" s="101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2.0" customHeight="1">
      <c r="A238" s="101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2.0" customHeight="1">
      <c r="A239" s="101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2.0" customHeight="1">
      <c r="A240" s="101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2.0" customHeight="1">
      <c r="A241" s="101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2.0" customHeight="1">
      <c r="A242" s="101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2.0" customHeight="1">
      <c r="A243" s="101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2.0" customHeight="1">
      <c r="A244" s="101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2.0" customHeight="1">
      <c r="A245" s="101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2.0" customHeight="1">
      <c r="A246" s="101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2.0" customHeight="1">
      <c r="A247" s="101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2.0" customHeight="1">
      <c r="A248" s="101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2.0" customHeight="1">
      <c r="A249" s="101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2.0" customHeight="1">
      <c r="A250" s="101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2.0" customHeight="1">
      <c r="A251" s="101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2.0" customHeight="1">
      <c r="A252" s="101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984" footer="0.0" header="0.0" left="0.661" right="0.661" top="0.984"/>
  <pageSetup paperSize="9" orientation="portrait"/>
  <headerFooter>
    <oddFooter>&amp;R&amp;A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9.25"/>
  </cols>
  <sheetData>
    <row r="1">
      <c r="A1" s="1" t="s">
        <v>0</v>
      </c>
      <c r="B1" s="102"/>
      <c r="C1" s="102"/>
      <c r="D1" s="102"/>
      <c r="E1" s="102"/>
      <c r="F1" s="103"/>
    </row>
    <row r="2">
      <c r="A2" s="104"/>
      <c r="B2" s="105"/>
      <c r="C2" s="105"/>
      <c r="D2" s="105"/>
      <c r="E2" s="105"/>
      <c r="F2" s="106"/>
    </row>
    <row r="3">
      <c r="A3" s="104"/>
      <c r="B3" s="105"/>
      <c r="C3" s="105"/>
      <c r="D3" s="105"/>
      <c r="E3" s="105"/>
      <c r="F3" s="106"/>
    </row>
    <row r="4">
      <c r="A4" s="104"/>
      <c r="B4" s="105"/>
      <c r="C4" s="105"/>
      <c r="D4" s="105"/>
      <c r="E4" s="105"/>
      <c r="F4" s="7" t="s">
        <v>1</v>
      </c>
    </row>
    <row r="5">
      <c r="A5" s="8" t="s">
        <v>2</v>
      </c>
      <c r="B5" s="9">
        <v>2023.0</v>
      </c>
      <c r="C5" s="107"/>
      <c r="D5" s="107"/>
      <c r="E5" s="9" t="s">
        <v>51</v>
      </c>
      <c r="F5" s="108"/>
    </row>
    <row r="6">
      <c r="A6" s="104"/>
      <c r="B6" s="109"/>
      <c r="C6" s="110"/>
      <c r="D6" s="110"/>
      <c r="E6" s="109"/>
      <c r="F6" s="111"/>
    </row>
    <row r="7">
      <c r="A7" s="104"/>
      <c r="B7" s="53" t="s">
        <v>52</v>
      </c>
      <c r="C7" s="53" t="s">
        <v>53</v>
      </c>
      <c r="D7" s="53" t="s">
        <v>6</v>
      </c>
      <c r="E7" s="53" t="s">
        <v>52</v>
      </c>
      <c r="F7" s="11" t="s">
        <v>53</v>
      </c>
    </row>
    <row r="8">
      <c r="A8" s="112"/>
      <c r="B8" s="113"/>
      <c r="C8" s="113"/>
      <c r="D8" s="113"/>
      <c r="E8" s="113"/>
      <c r="F8" s="114"/>
    </row>
    <row r="9">
      <c r="A9" s="104"/>
      <c r="B9" s="115"/>
      <c r="C9" s="115"/>
      <c r="D9" s="115"/>
      <c r="E9" s="115"/>
      <c r="F9" s="116"/>
    </row>
    <row r="10">
      <c r="A10" s="21" t="s">
        <v>7</v>
      </c>
      <c r="B10" s="54">
        <v>-7015.332732290001</v>
      </c>
      <c r="C10" s="54">
        <v>-48681.53647099</v>
      </c>
      <c r="D10" s="54">
        <v>-76478.70479317</v>
      </c>
      <c r="E10" s="54">
        <v>-6164.51157239</v>
      </c>
      <c r="F10" s="55">
        <v>-48995.286698280004</v>
      </c>
    </row>
    <row r="11">
      <c r="A11" s="21" t="s">
        <v>8</v>
      </c>
      <c r="B11" s="54">
        <v>3022.312265829999</v>
      </c>
      <c r="C11" s="54">
        <v>19892.955280189995</v>
      </c>
      <c r="D11" s="54">
        <v>31573.886422659994</v>
      </c>
      <c r="E11" s="54">
        <v>2821.97279972</v>
      </c>
      <c r="F11" s="55">
        <v>22297.44378336</v>
      </c>
    </row>
    <row r="12">
      <c r="A12" s="21" t="s">
        <v>9</v>
      </c>
      <c r="B12" s="54">
        <v>10037.64499812</v>
      </c>
      <c r="C12" s="54">
        <v>68574.49175118</v>
      </c>
      <c r="D12" s="54">
        <v>108052.59121582999</v>
      </c>
      <c r="E12" s="54">
        <v>8986.48437211</v>
      </c>
      <c r="F12" s="55">
        <v>71292.73048164</v>
      </c>
    </row>
    <row r="13">
      <c r="A13" s="21" t="s">
        <v>10</v>
      </c>
      <c r="B13" s="54">
        <v>29.103021520000002</v>
      </c>
      <c r="C13" s="54">
        <v>140.70207014</v>
      </c>
      <c r="D13" s="54">
        <v>290.9832703999999</v>
      </c>
      <c r="E13" s="54">
        <v>37.41417318</v>
      </c>
      <c r="F13" s="55">
        <v>320.24455955999997</v>
      </c>
    </row>
    <row r="14">
      <c r="A14" s="21" t="s">
        <v>11</v>
      </c>
      <c r="B14" s="54">
        <v>38.51692371</v>
      </c>
      <c r="C14" s="54">
        <v>241.93502278</v>
      </c>
      <c r="D14" s="54">
        <v>436.98934597999994</v>
      </c>
      <c r="E14" s="54">
        <v>47.00549076</v>
      </c>
      <c r="F14" s="55">
        <v>440.82213270000005</v>
      </c>
    </row>
    <row r="15">
      <c r="A15" s="21" t="s">
        <v>12</v>
      </c>
      <c r="B15" s="54">
        <v>9.413902189999998</v>
      </c>
      <c r="C15" s="54">
        <v>101.23295264000001</v>
      </c>
      <c r="D15" s="54">
        <v>146.00607558000002</v>
      </c>
      <c r="E15" s="54">
        <v>9.59131758</v>
      </c>
      <c r="F15" s="55">
        <v>120.57757314</v>
      </c>
    </row>
    <row r="16">
      <c r="A16" s="21" t="s">
        <v>15</v>
      </c>
      <c r="B16" s="54">
        <v>-7044.435753810001</v>
      </c>
      <c r="C16" s="54">
        <v>-48822.238541130006</v>
      </c>
      <c r="D16" s="54">
        <v>-76769.68806356999</v>
      </c>
      <c r="E16" s="54">
        <v>-6201.92574557</v>
      </c>
      <c r="F16" s="55">
        <v>-49315.53125784</v>
      </c>
    </row>
    <row r="17">
      <c r="A17" s="21" t="s">
        <v>16</v>
      </c>
      <c r="B17" s="54">
        <v>-5690.114601160001</v>
      </c>
      <c r="C17" s="54">
        <v>-33953.007057869996</v>
      </c>
      <c r="D17" s="54">
        <v>-53596.252721929995</v>
      </c>
      <c r="E17" s="54">
        <v>-5258.409576960001</v>
      </c>
      <c r="F17" s="55">
        <v>-35043.86074483</v>
      </c>
    </row>
    <row r="18">
      <c r="A18" s="21" t="s">
        <v>17</v>
      </c>
      <c r="B18" s="54">
        <v>-4440.100741420001</v>
      </c>
      <c r="C18" s="54">
        <v>-24797.03815075</v>
      </c>
      <c r="D18" s="54">
        <v>-39938.86154433</v>
      </c>
      <c r="E18" s="54">
        <v>-3817.8618918000006</v>
      </c>
      <c r="F18" s="55">
        <v>-24772.08407058</v>
      </c>
    </row>
    <row r="19">
      <c r="A19" s="21" t="s">
        <v>18</v>
      </c>
      <c r="B19" s="54">
        <v>-715.44421766</v>
      </c>
      <c r="C19" s="54">
        <v>-14014.58289917</v>
      </c>
      <c r="D19" s="54">
        <v>-30039.35541456</v>
      </c>
      <c r="E19" s="54">
        <v>-1308.22649154</v>
      </c>
      <c r="F19" s="55">
        <v>-13486.635219160002</v>
      </c>
    </row>
    <row r="20">
      <c r="A20" s="21" t="s">
        <v>19</v>
      </c>
      <c r="B20" s="54">
        <v>1852.7093966199998</v>
      </c>
      <c r="C20" s="54">
        <v>5978.48902338</v>
      </c>
      <c r="D20" s="54">
        <v>7422.51681855</v>
      </c>
      <c r="E20" s="54">
        <v>123.22976258999999</v>
      </c>
      <c r="F20" s="55">
        <v>3384.42077624</v>
      </c>
    </row>
    <row r="21">
      <c r="A21" s="21" t="s">
        <v>20</v>
      </c>
      <c r="B21" s="54">
        <v>2568.15361428</v>
      </c>
      <c r="C21" s="54">
        <v>19993.071922549996</v>
      </c>
      <c r="D21" s="54">
        <v>37461.87223311</v>
      </c>
      <c r="E21" s="54">
        <v>1431.45625413</v>
      </c>
      <c r="F21" s="55">
        <v>16871.0559954</v>
      </c>
    </row>
    <row r="22">
      <c r="A22" s="21" t="s">
        <v>21</v>
      </c>
      <c r="B22" s="54">
        <v>-3724.6565237600003</v>
      </c>
      <c r="C22" s="54">
        <v>-10782.45525158</v>
      </c>
      <c r="D22" s="54">
        <v>-9899.50612977</v>
      </c>
      <c r="E22" s="54">
        <v>-2509.6354002600006</v>
      </c>
      <c r="F22" s="55">
        <v>-11285.44885142</v>
      </c>
    </row>
    <row r="23">
      <c r="A23" s="21" t="s">
        <v>19</v>
      </c>
      <c r="B23" s="54">
        <v>346.96827035</v>
      </c>
      <c r="C23" s="54">
        <v>6892.78557806</v>
      </c>
      <c r="D23" s="54">
        <v>13597.21673559</v>
      </c>
      <c r="E23" s="54">
        <v>1723.106278</v>
      </c>
      <c r="F23" s="55">
        <v>11683.42166123</v>
      </c>
    </row>
    <row r="24">
      <c r="A24" s="21" t="s">
        <v>20</v>
      </c>
      <c r="B24" s="54">
        <v>4071.62479411</v>
      </c>
      <c r="C24" s="54">
        <v>17675.240829640003</v>
      </c>
      <c r="D24" s="54">
        <v>23496.722865360003</v>
      </c>
      <c r="E24" s="54">
        <v>4232.74167826</v>
      </c>
      <c r="F24" s="55">
        <v>22968.870512650003</v>
      </c>
    </row>
    <row r="25">
      <c r="A25" s="21" t="s">
        <v>22</v>
      </c>
      <c r="B25" s="54">
        <v>-1250.01385974</v>
      </c>
      <c r="C25" s="54">
        <v>-9155.968907120001</v>
      </c>
      <c r="D25" s="54">
        <v>-13657.3911776</v>
      </c>
      <c r="E25" s="54">
        <v>-1440.5476851600004</v>
      </c>
      <c r="F25" s="55">
        <v>-10271.776674249999</v>
      </c>
    </row>
    <row r="26">
      <c r="A26" s="21" t="s">
        <v>23</v>
      </c>
      <c r="B26" s="54">
        <v>29.0436747</v>
      </c>
      <c r="C26" s="54">
        <v>167.21556572</v>
      </c>
      <c r="D26" s="54">
        <v>220.33330517000002</v>
      </c>
      <c r="E26" s="54">
        <v>4.37091957</v>
      </c>
      <c r="F26" s="55">
        <v>68.38088982000001</v>
      </c>
    </row>
    <row r="27">
      <c r="A27" s="21" t="s">
        <v>24</v>
      </c>
      <c r="B27" s="54">
        <v>1279.0575344400002</v>
      </c>
      <c r="C27" s="54">
        <v>9323.18447284</v>
      </c>
      <c r="D27" s="54">
        <v>13877.72448277</v>
      </c>
      <c r="E27" s="54">
        <v>1444.9186047300002</v>
      </c>
      <c r="F27" s="55">
        <v>10340.157564070001</v>
      </c>
    </row>
    <row r="28">
      <c r="A28" s="21" t="s">
        <v>25</v>
      </c>
      <c r="B28" s="54">
        <v>-1151.58096292</v>
      </c>
      <c r="C28" s="54">
        <v>-12053.55382589</v>
      </c>
      <c r="D28" s="54">
        <v>-16131.731260069999</v>
      </c>
      <c r="E28" s="54">
        <v>-794.6236807</v>
      </c>
      <c r="F28" s="55">
        <v>-11678.99272401</v>
      </c>
    </row>
    <row r="29">
      <c r="A29" s="21" t="s">
        <v>17</v>
      </c>
      <c r="B29" s="54">
        <v>-804.79296262</v>
      </c>
      <c r="C29" s="54">
        <v>-5666.651844950001</v>
      </c>
      <c r="D29" s="54">
        <v>-8922.204079050001</v>
      </c>
      <c r="E29" s="54">
        <v>-444.01513223</v>
      </c>
      <c r="F29" s="55">
        <v>-5034.49142191</v>
      </c>
    </row>
    <row r="30">
      <c r="A30" s="21" t="s">
        <v>23</v>
      </c>
      <c r="B30" s="54">
        <v>3.8769091099999997</v>
      </c>
      <c r="C30" s="54">
        <v>49.727235979999996</v>
      </c>
      <c r="D30" s="54">
        <v>123.00263335</v>
      </c>
      <c r="E30" s="54">
        <v>9.00984225</v>
      </c>
      <c r="F30" s="55">
        <v>139.01117121</v>
      </c>
    </row>
    <row r="31">
      <c r="A31" s="21" t="s">
        <v>24</v>
      </c>
      <c r="B31" s="54">
        <v>808.6698717300001</v>
      </c>
      <c r="C31" s="54">
        <v>5716.379080930001</v>
      </c>
      <c r="D31" s="54">
        <v>9045.2067124</v>
      </c>
      <c r="E31" s="54">
        <v>453.02497447999997</v>
      </c>
      <c r="F31" s="55">
        <v>5173.50259312</v>
      </c>
    </row>
    <row r="32">
      <c r="A32" s="21" t="s">
        <v>26</v>
      </c>
      <c r="B32" s="54">
        <v>-80.96470826</v>
      </c>
      <c r="C32" s="54">
        <v>-1906.32118028</v>
      </c>
      <c r="D32" s="54">
        <v>-2668.3218165099997</v>
      </c>
      <c r="E32" s="54">
        <v>-178.30681904</v>
      </c>
      <c r="F32" s="55">
        <v>-2232.08928211</v>
      </c>
    </row>
    <row r="33">
      <c r="A33" s="21" t="s">
        <v>23</v>
      </c>
      <c r="B33" s="54">
        <v>112.354224</v>
      </c>
      <c r="C33" s="54">
        <v>1440.94550507</v>
      </c>
      <c r="D33" s="54">
        <v>1906.2060823200002</v>
      </c>
      <c r="E33" s="54">
        <v>133.38138345</v>
      </c>
      <c r="F33" s="55">
        <v>629.37999096</v>
      </c>
    </row>
    <row r="34">
      <c r="A34" s="21" t="s">
        <v>24</v>
      </c>
      <c r="B34" s="54">
        <v>193.31893226</v>
      </c>
      <c r="C34" s="54">
        <v>3347.2666853500004</v>
      </c>
      <c r="D34" s="54">
        <v>4574.52789883</v>
      </c>
      <c r="E34" s="54">
        <v>311.68820249</v>
      </c>
      <c r="F34" s="55">
        <v>2861.46927307</v>
      </c>
    </row>
    <row r="35">
      <c r="A35" s="21" t="s">
        <v>27</v>
      </c>
      <c r="B35" s="54">
        <v>-265.82329203999996</v>
      </c>
      <c r="C35" s="54">
        <v>-4480.580800659999</v>
      </c>
      <c r="D35" s="54">
        <v>-4541.2053645099995</v>
      </c>
      <c r="E35" s="54">
        <v>-172.30172943</v>
      </c>
      <c r="F35" s="55">
        <v>-4412.41201999</v>
      </c>
    </row>
    <row r="36">
      <c r="A36" s="21" t="s">
        <v>28</v>
      </c>
      <c r="B36" s="54">
        <v>-819.6611273000001</v>
      </c>
      <c r="C36" s="54">
        <v>-7639.250217309999</v>
      </c>
      <c r="D36" s="54">
        <v>-14403.41702822</v>
      </c>
      <c r="E36" s="54">
        <v>-908.59167485</v>
      </c>
      <c r="F36" s="55">
        <v>-8281.92666763</v>
      </c>
    </row>
    <row r="37">
      <c r="A37" s="21" t="s">
        <v>29</v>
      </c>
      <c r="B37" s="54">
        <v>21.92192977</v>
      </c>
      <c r="C37" s="54">
        <v>298.28478926</v>
      </c>
      <c r="D37" s="54">
        <v>505.9085550500001</v>
      </c>
      <c r="E37" s="54">
        <v>22.169936160000002</v>
      </c>
      <c r="F37" s="55">
        <v>262.75828257</v>
      </c>
    </row>
    <row r="38">
      <c r="A38" s="21" t="s">
        <v>30</v>
      </c>
      <c r="B38" s="54">
        <v>841.5830570700001</v>
      </c>
      <c r="C38" s="54">
        <v>7937.5350065699995</v>
      </c>
      <c r="D38" s="54">
        <v>14909.32558327</v>
      </c>
      <c r="E38" s="54">
        <v>930.76161101</v>
      </c>
      <c r="F38" s="55">
        <v>8544.6849502</v>
      </c>
    </row>
    <row r="39">
      <c r="A39" s="21" t="s">
        <v>31</v>
      </c>
      <c r="B39" s="54">
        <v>616.9209375700001</v>
      </c>
      <c r="C39" s="54">
        <v>4823.57255994</v>
      </c>
      <c r="D39" s="54">
        <v>7361.712946650001</v>
      </c>
      <c r="E39" s="54">
        <v>759.69918694</v>
      </c>
      <c r="F39" s="55">
        <v>5689.248878629999</v>
      </c>
    </row>
    <row r="40">
      <c r="A40" s="21" t="s">
        <v>54</v>
      </c>
      <c r="B40" s="54">
        <v>0.0</v>
      </c>
      <c r="C40" s="54">
        <v>0.0</v>
      </c>
      <c r="D40" s="54">
        <v>0.0</v>
      </c>
      <c r="E40" s="54">
        <v>0.0</v>
      </c>
      <c r="F40" s="55">
        <v>0.0</v>
      </c>
    </row>
    <row r="41">
      <c r="A41" s="112" t="s">
        <v>33</v>
      </c>
      <c r="B41" s="117"/>
      <c r="C41" s="117"/>
      <c r="D41" s="117"/>
      <c r="E41" s="117"/>
      <c r="F41" s="118"/>
    </row>
    <row r="42">
      <c r="A42" s="21" t="s">
        <v>34</v>
      </c>
      <c r="B42" s="119"/>
      <c r="C42" s="119"/>
      <c r="D42" s="119"/>
      <c r="E42" s="119"/>
      <c r="F42" s="120"/>
    </row>
    <row r="43">
      <c r="A43" s="21" t="s">
        <v>35</v>
      </c>
      <c r="B43" s="54">
        <v>-1799.54204977</v>
      </c>
      <c r="C43" s="54">
        <v>-18358.54854543</v>
      </c>
      <c r="D43" s="54">
        <v>-27908.622440190004</v>
      </c>
      <c r="E43" s="54">
        <v>-1940.04872154</v>
      </c>
      <c r="F43" s="55">
        <v>-19508.955765349998</v>
      </c>
    </row>
    <row r="44">
      <c r="A44" s="21" t="s">
        <v>8</v>
      </c>
      <c r="B44" s="54">
        <v>780.2407660400002</v>
      </c>
      <c r="C44" s="54">
        <v>6730.0184199899995</v>
      </c>
      <c r="D44" s="54">
        <v>9994.16088919</v>
      </c>
      <c r="E44" s="54">
        <v>919.62142612</v>
      </c>
      <c r="F44" s="55">
        <v>6649.76804198</v>
      </c>
    </row>
    <row r="45">
      <c r="A45" s="21" t="s">
        <v>9</v>
      </c>
      <c r="B45" s="54">
        <v>2579.78281581</v>
      </c>
      <c r="C45" s="54">
        <v>25088.566965420003</v>
      </c>
      <c r="D45" s="54">
        <v>37902.78332938001</v>
      </c>
      <c r="E45" s="54">
        <v>2859.67014766</v>
      </c>
      <c r="F45" s="55">
        <v>26158.72380733</v>
      </c>
    </row>
    <row r="46">
      <c r="A46" s="21" t="s">
        <v>36</v>
      </c>
      <c r="B46" s="54">
        <v>-5244.8937040400015</v>
      </c>
      <c r="C46" s="54">
        <v>-30463.689995700002</v>
      </c>
      <c r="D46" s="54">
        <v>-48861.065623380004</v>
      </c>
      <c r="E46" s="54">
        <v>-4261.877024030001</v>
      </c>
      <c r="F46" s="55">
        <v>-29806.57549249</v>
      </c>
    </row>
    <row r="47">
      <c r="A47" s="21" t="s">
        <v>8</v>
      </c>
      <c r="B47" s="54">
        <v>2203.5545760799996</v>
      </c>
      <c r="C47" s="54">
        <v>12921.001837419999</v>
      </c>
      <c r="D47" s="54">
        <v>21142.736187489998</v>
      </c>
      <c r="E47" s="54">
        <v>1855.34588284</v>
      </c>
      <c r="F47" s="55">
        <v>15206.853608680001</v>
      </c>
    </row>
    <row r="48">
      <c r="A48" s="21" t="s">
        <v>9</v>
      </c>
      <c r="B48" s="54">
        <v>7448.448280120001</v>
      </c>
      <c r="C48" s="54">
        <v>43384.69183312</v>
      </c>
      <c r="D48" s="54">
        <v>70003.80181087</v>
      </c>
      <c r="E48" s="54">
        <v>6117.222906870001</v>
      </c>
      <c r="F48" s="55">
        <v>45013.429101170004</v>
      </c>
    </row>
    <row r="49">
      <c r="A49" s="121"/>
      <c r="B49" s="122"/>
      <c r="C49" s="122"/>
      <c r="D49" s="122"/>
      <c r="E49" s="122"/>
      <c r="F49" s="123"/>
    </row>
    <row r="50">
      <c r="A50" s="105"/>
      <c r="B50" s="105"/>
      <c r="C50" s="105"/>
      <c r="D50" s="105"/>
      <c r="E50" s="105"/>
      <c r="F50" s="105"/>
    </row>
    <row r="51">
      <c r="A51" s="48" t="s">
        <v>55</v>
      </c>
      <c r="B51" s="105"/>
      <c r="C51" s="105"/>
      <c r="D51" s="105"/>
      <c r="E51" s="105"/>
      <c r="F51" s="105"/>
    </row>
    <row r="52">
      <c r="A52" s="48" t="s">
        <v>56</v>
      </c>
      <c r="B52" s="105"/>
      <c r="C52" s="105"/>
      <c r="D52" s="105"/>
      <c r="E52" s="105"/>
      <c r="F52" s="105"/>
    </row>
    <row r="53">
      <c r="A53" s="105"/>
      <c r="B53" s="105"/>
      <c r="C53" s="105"/>
      <c r="D53" s="105"/>
      <c r="E53" s="105"/>
      <c r="F53" s="105"/>
    </row>
    <row r="54">
      <c r="A54" s="105"/>
      <c r="B54" s="105"/>
      <c r="C54" s="105"/>
      <c r="D54" s="105"/>
      <c r="E54" s="105"/>
      <c r="F54" s="105"/>
    </row>
    <row r="55">
      <c r="A55" s="105"/>
      <c r="B55" s="105"/>
      <c r="C55" s="105"/>
      <c r="D55" s="105"/>
      <c r="E55" s="105"/>
      <c r="F55" s="105"/>
    </row>
    <row r="56">
      <c r="A56" s="105"/>
      <c r="B56" s="105"/>
      <c r="C56" s="105"/>
      <c r="D56" s="105"/>
      <c r="E56" s="105"/>
      <c r="F56" s="105"/>
    </row>
    <row r="57">
      <c r="A57" s="105"/>
      <c r="B57" s="105"/>
      <c r="C57" s="105"/>
      <c r="D57" s="105"/>
      <c r="E57" s="105"/>
      <c r="F57" s="105"/>
    </row>
    <row r="58">
      <c r="A58" s="105"/>
      <c r="B58" s="105"/>
      <c r="C58" s="105"/>
      <c r="D58" s="105"/>
      <c r="E58" s="105"/>
      <c r="F58" s="105"/>
    </row>
    <row r="59">
      <c r="A59" s="105"/>
      <c r="B59" s="105"/>
      <c r="C59" s="105"/>
      <c r="D59" s="105"/>
      <c r="E59" s="105"/>
      <c r="F59" s="105"/>
    </row>
    <row r="60">
      <c r="A60" s="105"/>
      <c r="B60" s="105"/>
      <c r="C60" s="105"/>
      <c r="D60" s="105"/>
      <c r="E60" s="105"/>
      <c r="F60" s="105"/>
    </row>
    <row r="61">
      <c r="A61" s="105"/>
      <c r="B61" s="105"/>
      <c r="C61" s="105"/>
      <c r="D61" s="105"/>
      <c r="E61" s="105"/>
      <c r="F61" s="105"/>
    </row>
    <row r="62">
      <c r="A62" s="105"/>
      <c r="B62" s="105"/>
      <c r="C62" s="105"/>
      <c r="D62" s="105"/>
      <c r="E62" s="105"/>
      <c r="F62" s="105"/>
    </row>
    <row r="63">
      <c r="A63" s="105"/>
      <c r="B63" s="105"/>
      <c r="C63" s="105"/>
      <c r="D63" s="105"/>
      <c r="E63" s="105"/>
      <c r="F63" s="105"/>
    </row>
    <row r="64">
      <c r="A64" s="105"/>
      <c r="B64" s="105"/>
      <c r="C64" s="105"/>
      <c r="D64" s="105"/>
      <c r="E64" s="105"/>
      <c r="F64" s="105"/>
    </row>
    <row r="65">
      <c r="A65" s="105"/>
      <c r="B65" s="105"/>
      <c r="C65" s="105"/>
      <c r="D65" s="105"/>
      <c r="E65" s="105"/>
      <c r="F65" s="105"/>
    </row>
    <row r="66">
      <c r="A66" s="105"/>
      <c r="B66" s="105"/>
      <c r="C66" s="105"/>
      <c r="D66" s="105"/>
      <c r="E66" s="105"/>
      <c r="F66" s="10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13"/>
  </cols>
  <sheetData>
    <row r="1">
      <c r="A1" s="124" t="s">
        <v>57</v>
      </c>
      <c r="B1" s="125">
        <v>2019.0</v>
      </c>
      <c r="C1" s="126">
        <v>2020.0</v>
      </c>
      <c r="D1" s="126">
        <v>2021.0</v>
      </c>
      <c r="E1" s="126">
        <v>2022.0</v>
      </c>
      <c r="F1" s="127">
        <v>2023.0</v>
      </c>
      <c r="G1" s="128" t="s">
        <v>58</v>
      </c>
    </row>
    <row r="2">
      <c r="A2" s="124" t="s">
        <v>59</v>
      </c>
      <c r="B2" s="129">
        <v>-36038.44994247</v>
      </c>
      <c r="C2" s="130">
        <v>-25749.88377293</v>
      </c>
      <c r="D2" s="130">
        <v>-31041.652182519992</v>
      </c>
      <c r="E2" s="131">
        <v>-41767.89909169</v>
      </c>
      <c r="F2" s="130">
        <v>-53596.252721929995</v>
      </c>
      <c r="G2" s="132">
        <v>-35043.86074483</v>
      </c>
    </row>
    <row r="3">
      <c r="A3" s="124" t="s">
        <v>60</v>
      </c>
      <c r="B3" s="129">
        <v>18689.85912149</v>
      </c>
      <c r="C3" s="130">
        <v>16338.024139940002</v>
      </c>
      <c r="D3" s="130">
        <v>29108.103540099997</v>
      </c>
      <c r="E3" s="131">
        <v>27308.47652271</v>
      </c>
      <c r="F3" s="130">
        <v>37461.87223311</v>
      </c>
      <c r="G3" s="131">
        <v>16871.0559954</v>
      </c>
    </row>
    <row r="4">
      <c r="A4" s="124" t="s">
        <v>61</v>
      </c>
      <c r="B4" s="129">
        <v>25082.605209370002</v>
      </c>
      <c r="C4" s="130">
        <v>1591.62867844</v>
      </c>
      <c r="D4" s="130">
        <v>14225.771829119996</v>
      </c>
      <c r="E4" s="88">
        <v>32913.505041300006</v>
      </c>
      <c r="F4" s="130">
        <v>23496.722865360003</v>
      </c>
      <c r="G4" s="131">
        <v>22968.870512650003</v>
      </c>
    </row>
    <row r="5">
      <c r="A5" s="124" t="s">
        <v>62</v>
      </c>
      <c r="B5" s="129">
        <v>9341.75115751</v>
      </c>
      <c r="C5" s="130">
        <v>11329.883551440002</v>
      </c>
      <c r="D5" s="130">
        <v>11292.047149449998</v>
      </c>
      <c r="E5" s="131">
        <v>10673.054278340001</v>
      </c>
      <c r="F5" s="130">
        <v>13877.72448277</v>
      </c>
      <c r="G5" s="131">
        <v>10340.157564070001</v>
      </c>
    </row>
    <row r="6">
      <c r="A6" s="124" t="s">
        <v>63</v>
      </c>
      <c r="B6" s="129">
        <v>-15036.894681800002</v>
      </c>
      <c r="C6" s="130">
        <v>-10986.51938669</v>
      </c>
      <c r="D6" s="130">
        <v>-18741.393766979996</v>
      </c>
      <c r="E6" s="131">
        <v>-21088.157946429998</v>
      </c>
      <c r="F6" s="130">
        <v>-16131.731260069999</v>
      </c>
      <c r="G6" s="131">
        <v>-11678.99272401</v>
      </c>
    </row>
    <row r="7">
      <c r="A7" s="124" t="s">
        <v>64</v>
      </c>
      <c r="B7" s="129">
        <v>4376.416155129999</v>
      </c>
      <c r="C7" s="130">
        <v>2723.02682436</v>
      </c>
      <c r="D7" s="130">
        <v>9965.984490129998</v>
      </c>
      <c r="E7" s="131">
        <v>13540.547895089998</v>
      </c>
      <c r="F7" s="130">
        <v>9045.2067124</v>
      </c>
      <c r="G7" s="131">
        <v>5173.50259312</v>
      </c>
    </row>
    <row r="8">
      <c r="A8" s="124" t="s">
        <v>65</v>
      </c>
      <c r="B8" s="129">
        <v>5303.2741727600005</v>
      </c>
      <c r="C8" s="130">
        <v>4176.70633548</v>
      </c>
      <c r="D8" s="130">
        <v>5253.46864499</v>
      </c>
      <c r="E8" s="131">
        <v>3962.9001239</v>
      </c>
      <c r="F8" s="130">
        <v>4574.52789883</v>
      </c>
      <c r="G8" s="131">
        <v>2861.46927307</v>
      </c>
    </row>
    <row r="9">
      <c r="A9" s="133" t="s">
        <v>66</v>
      </c>
      <c r="B9" s="134">
        <v>-5675.1328044</v>
      </c>
      <c r="C9" s="135">
        <v>-4420.57593111</v>
      </c>
      <c r="D9" s="135">
        <v>-3796.67755761</v>
      </c>
      <c r="E9" s="136">
        <v>-4176.7483110699995</v>
      </c>
      <c r="F9" s="130">
        <v>-4541.2053645099995</v>
      </c>
      <c r="G9" s="132">
        <v>-4412.41201999</v>
      </c>
    </row>
    <row r="10">
      <c r="A10" s="124" t="s">
        <v>67</v>
      </c>
      <c r="B10" s="129">
        <v>13449.11589865</v>
      </c>
      <c r="C10" s="130">
        <v>7873.020841569998</v>
      </c>
      <c r="D10" s="130">
        <v>6463.76042159</v>
      </c>
      <c r="E10" s="131">
        <v>7937.9973965399995</v>
      </c>
      <c r="F10" s="130">
        <v>14909.32558327</v>
      </c>
      <c r="G10" s="131">
        <v>8544.6849502</v>
      </c>
    </row>
    <row r="11">
      <c r="A11" s="124" t="s">
        <v>68</v>
      </c>
      <c r="B11" s="129">
        <f>82056.47315433-'2019'!C15</f>
        <v>81918.15452</v>
      </c>
      <c r="C11" s="130">
        <f>48589.62746602-'2020'!C15</f>
        <v>48452.8663</v>
      </c>
      <c r="D11" s="130">
        <f>80261.98272484-'2021'!C15</f>
        <v>80105.81363</v>
      </c>
      <c r="E11" s="131">
        <f>100674.11404246-'2022'!C15</f>
        <v>100513.2296</v>
      </c>
      <c r="F11" s="130">
        <f>108052.59121583-'20232024'!D15</f>
        <v>107906.5851</v>
      </c>
      <c r="G11" s="132">
        <f>71292.73048164-'20232024'!F15</f>
        <v>71172.15291</v>
      </c>
    </row>
    <row r="12">
      <c r="B12" s="25">
        <f t="shared" ref="B12:G12" si="1">SUM(B3:B5,B7:B8,B10)-B9</f>
        <v>81918.15452</v>
      </c>
      <c r="C12" s="137">
        <f t="shared" si="1"/>
        <v>48452.8663</v>
      </c>
      <c r="D12" s="137">
        <f t="shared" si="1"/>
        <v>80105.81363</v>
      </c>
      <c r="E12" s="137">
        <f t="shared" si="1"/>
        <v>100513.2296</v>
      </c>
      <c r="F12" s="137">
        <f t="shared" si="1"/>
        <v>107906.5851</v>
      </c>
      <c r="G12" s="137">
        <f t="shared" si="1"/>
        <v>71172.15291</v>
      </c>
    </row>
  </sheetData>
  <drawing r:id="rId1"/>
</worksheet>
</file>