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Desktop\[Set1] Comparing Core Metrics with 92 Metrics for Energy Consumption of EL Ontologies\04. comparison and analysis\"/>
    </mc:Choice>
  </mc:AlternateContent>
  <bookViews>
    <workbookView xWindow="0" yWindow="11472" windowWidth="23040" windowHeight="9372"/>
  </bookViews>
  <sheets>
    <sheet name="Classification - Table 2" sheetId="2" r:id="rId1"/>
    <sheet name="Regression - Table 3" sheetId="3" r:id="rId2"/>
    <sheet name="Error Rate (Accuracy) - Table 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3" l="1"/>
  <c r="N17" i="3"/>
  <c r="L16" i="3"/>
  <c r="L17" i="3"/>
  <c r="O17" i="3" l="1"/>
  <c r="M17" i="3"/>
  <c r="O16" i="3"/>
  <c r="M16" i="3"/>
  <c r="G17" i="3" l="1"/>
  <c r="G18" i="3"/>
  <c r="G19" i="3"/>
  <c r="G23" i="3"/>
  <c r="G24" i="3"/>
  <c r="G25" i="3"/>
  <c r="G12" i="3" l="1"/>
  <c r="G6" i="3"/>
  <c r="G11" i="3" l="1"/>
  <c r="G10" i="3"/>
  <c r="G5" i="3"/>
  <c r="G4" i="3" l="1"/>
  <c r="T19" i="2" l="1"/>
  <c r="R19" i="2"/>
  <c r="P19" i="2"/>
  <c r="N19" i="2"/>
  <c r="T18" i="2"/>
  <c r="R18" i="2"/>
  <c r="P18" i="2"/>
  <c r="N18" i="2"/>
  <c r="U17" i="2"/>
  <c r="T17" i="2"/>
  <c r="S17" i="2"/>
  <c r="R17" i="2"/>
  <c r="Q17" i="2"/>
  <c r="P17" i="2"/>
  <c r="O17" i="2"/>
  <c r="N17" i="2"/>
  <c r="U16" i="2"/>
  <c r="T16" i="2"/>
  <c r="S16" i="2"/>
  <c r="R16" i="2"/>
  <c r="Q16" i="2"/>
  <c r="P16" i="2"/>
  <c r="O16" i="2"/>
  <c r="N16" i="2"/>
  <c r="G23" i="2" l="1"/>
  <c r="H23" i="2"/>
  <c r="I23" i="2"/>
  <c r="J23" i="2"/>
  <c r="F25" i="2" l="1"/>
  <c r="E25" i="2"/>
  <c r="D25" i="2"/>
  <c r="C25" i="2"/>
  <c r="R10" i="4" l="1"/>
  <c r="Q10" i="4"/>
  <c r="P10" i="4"/>
  <c r="O10" i="4"/>
  <c r="R9" i="4"/>
  <c r="Q9" i="4"/>
  <c r="P9" i="4"/>
  <c r="O9" i="4"/>
  <c r="R8" i="4"/>
  <c r="Q8" i="4"/>
  <c r="P8" i="4"/>
  <c r="O8" i="4"/>
  <c r="R7" i="4"/>
  <c r="Q7" i="4"/>
  <c r="P7" i="4"/>
  <c r="O7" i="4"/>
  <c r="R6" i="4"/>
  <c r="Q6" i="4"/>
  <c r="P6" i="4"/>
  <c r="O6" i="4"/>
  <c r="R5" i="4"/>
  <c r="Q5" i="4"/>
  <c r="P5" i="4"/>
  <c r="O5" i="4"/>
  <c r="N21" i="4" l="1"/>
  <c r="M21" i="4"/>
  <c r="L21" i="4"/>
  <c r="K21" i="4"/>
  <c r="N20" i="4"/>
  <c r="M20" i="4"/>
  <c r="L20" i="4"/>
  <c r="K20" i="4"/>
  <c r="N19" i="4"/>
  <c r="M19" i="4"/>
  <c r="L19" i="4"/>
  <c r="K19" i="4"/>
  <c r="N18" i="4"/>
  <c r="M18" i="4"/>
  <c r="L18" i="4"/>
  <c r="K18" i="4"/>
  <c r="N17" i="4"/>
  <c r="M17" i="4"/>
  <c r="L17" i="4"/>
  <c r="K17" i="4"/>
  <c r="N16" i="4"/>
  <c r="M16" i="4"/>
  <c r="L16" i="4"/>
  <c r="K16" i="4"/>
  <c r="J25" i="2" l="1"/>
  <c r="I25" i="2"/>
  <c r="H25" i="2"/>
  <c r="G25" i="2"/>
  <c r="J24" i="2"/>
  <c r="I24" i="2"/>
  <c r="H24" i="2"/>
  <c r="H26" i="2" s="1"/>
  <c r="G24" i="2"/>
  <c r="G26" i="2" s="1"/>
  <c r="F24" i="2"/>
  <c r="E24" i="2"/>
  <c r="D24" i="2"/>
  <c r="C24" i="2"/>
  <c r="J10" i="2"/>
  <c r="I10" i="2"/>
  <c r="H10" i="2"/>
  <c r="G10" i="2"/>
  <c r="J9" i="2"/>
  <c r="I9" i="2"/>
  <c r="H9" i="2"/>
  <c r="G9" i="2"/>
  <c r="J8" i="2"/>
  <c r="I8" i="2"/>
  <c r="H8" i="2"/>
  <c r="H11" i="2" s="1"/>
  <c r="G8" i="2"/>
  <c r="G11" i="2" s="1"/>
  <c r="F10" i="2"/>
  <c r="E10" i="2"/>
  <c r="D10" i="2"/>
  <c r="C10" i="2"/>
  <c r="F9" i="2"/>
  <c r="E9" i="2"/>
  <c r="D9" i="2"/>
  <c r="C9" i="2"/>
  <c r="F8" i="2"/>
  <c r="E8" i="2"/>
  <c r="D8" i="2"/>
  <c r="C8" i="2"/>
  <c r="I11" i="2" l="1"/>
  <c r="I26" i="2"/>
  <c r="J26" i="2"/>
  <c r="J11" i="2"/>
  <c r="C11" i="2"/>
  <c r="D11" i="2"/>
  <c r="E11" i="2"/>
  <c r="F11" i="2"/>
  <c r="I12" i="2"/>
  <c r="E12" i="2"/>
  <c r="C12" i="2"/>
  <c r="G12" i="2"/>
  <c r="I27" i="2"/>
  <c r="G27" i="2"/>
  <c r="D23" i="2"/>
  <c r="D26" i="2" s="1"/>
  <c r="F23" i="2"/>
  <c r="F26" i="2" s="1"/>
  <c r="C23" i="2"/>
  <c r="C26" i="2" s="1"/>
  <c r="E23" i="2"/>
  <c r="E26" i="2" s="1"/>
  <c r="C27" i="2" l="1"/>
  <c r="E27" i="2"/>
</calcChain>
</file>

<file path=xl/sharedStrings.xml><?xml version="1.0" encoding="utf-8"?>
<sst xmlns="http://schemas.openxmlformats.org/spreadsheetml/2006/main" count="163" uniqueCount="40">
  <si>
    <t>92 Metrics</t>
  </si>
  <si>
    <t>TrOWL</t>
  </si>
  <si>
    <t>HermiT</t>
  </si>
  <si>
    <t>Machine1</t>
  </si>
  <si>
    <t>Machine2</t>
  </si>
  <si>
    <t>Positive</t>
  </si>
  <si>
    <t>Negative</t>
  </si>
  <si>
    <t>1 (%)</t>
  </si>
  <si>
    <t>2 (%)</t>
  </si>
  <si>
    <t>3 (%)</t>
  </si>
  <si>
    <t>General</t>
  </si>
  <si>
    <t>Table 2. Classiﬁcation model assessment.</t>
  </si>
  <si>
    <t>Difference</t>
  </si>
  <si>
    <t>Table 3. Regression model assessment</t>
  </si>
  <si>
    <r>
      <t>R^2</t>
    </r>
    <r>
      <rPr>
        <sz val="9"/>
        <color indexed="8"/>
        <rFont val="Century"/>
        <family val="1"/>
        <charset val="204"/>
      </rPr>
      <t>(%)</t>
    </r>
  </si>
  <si>
    <t>RMSE(Ws.)</t>
  </si>
  <si>
    <r>
      <t>MAPE</t>
    </r>
    <r>
      <rPr>
        <sz val="9"/>
        <color indexed="8"/>
        <rFont val="Century"/>
        <family val="1"/>
        <charset val="204"/>
      </rPr>
      <t>(%)</t>
    </r>
  </si>
  <si>
    <t>AVG.</t>
  </si>
  <si>
    <t>Group</t>
  </si>
  <si>
    <t>Hermit</t>
  </si>
  <si>
    <r>
      <t>1 (</t>
    </r>
    <r>
      <rPr>
        <i/>
        <sz val="9"/>
        <color indexed="8"/>
        <rFont val="Calibri"/>
        <family val="2"/>
        <scheme val="minor"/>
      </rPr>
      <t xml:space="preserve">Up to </t>
    </r>
    <r>
      <rPr>
        <sz val="9"/>
        <color indexed="8"/>
        <rFont val="Calibri"/>
        <family val="2"/>
        <scheme val="minor"/>
      </rPr>
      <t xml:space="preserve">1 </t>
    </r>
    <r>
      <rPr>
        <i/>
        <sz val="9"/>
        <color indexed="8"/>
        <rFont val="Calibri"/>
        <family val="2"/>
        <scheme val="minor"/>
      </rPr>
      <t>W s.</t>
    </r>
    <r>
      <rPr>
        <sz val="9"/>
        <color indexed="8"/>
        <rFont val="Calibri"/>
        <family val="2"/>
        <scheme val="minor"/>
      </rPr>
      <t>)</t>
    </r>
  </si>
  <si>
    <r>
      <t xml:space="preserve">2 (1–5 </t>
    </r>
    <r>
      <rPr>
        <i/>
        <sz val="9"/>
        <color indexed="8"/>
        <rFont val="Calibri"/>
        <family val="2"/>
        <scheme val="minor"/>
      </rPr>
      <t>W s</t>
    </r>
    <r>
      <rPr>
        <sz val="9"/>
        <color indexed="8"/>
        <rFont val="Calibri"/>
        <family val="2"/>
        <scheme val="minor"/>
      </rPr>
      <t>.)</t>
    </r>
  </si>
  <si>
    <r>
      <t xml:space="preserve">3 (5–10 </t>
    </r>
    <r>
      <rPr>
        <i/>
        <sz val="9"/>
        <color indexed="8"/>
        <rFont val="Calibri"/>
        <family val="2"/>
        <scheme val="minor"/>
      </rPr>
      <t>W s</t>
    </r>
    <r>
      <rPr>
        <sz val="9"/>
        <color indexed="8"/>
        <rFont val="Calibri"/>
        <family val="2"/>
        <scheme val="minor"/>
      </rPr>
      <t>.)</t>
    </r>
  </si>
  <si>
    <r>
      <t xml:space="preserve">4 (10–50 </t>
    </r>
    <r>
      <rPr>
        <i/>
        <sz val="9"/>
        <color indexed="8"/>
        <rFont val="Calibri"/>
        <family val="2"/>
        <scheme val="minor"/>
      </rPr>
      <t>W s</t>
    </r>
    <r>
      <rPr>
        <sz val="9"/>
        <color indexed="8"/>
        <rFont val="Calibri"/>
        <family val="2"/>
        <scheme val="minor"/>
      </rPr>
      <t>.)</t>
    </r>
  </si>
  <si>
    <r>
      <t xml:space="preserve">5 (50– </t>
    </r>
    <r>
      <rPr>
        <i/>
        <sz val="9"/>
        <color indexed="8"/>
        <rFont val="Calibri"/>
        <family val="2"/>
        <scheme val="minor"/>
      </rPr>
      <t>W s</t>
    </r>
    <r>
      <rPr>
        <sz val="9"/>
        <color indexed="8"/>
        <rFont val="Calibri"/>
        <family val="2"/>
        <scheme val="minor"/>
      </rPr>
      <t>.)</t>
    </r>
  </si>
  <si>
    <t>Hermit 1</t>
  </si>
  <si>
    <t>Hermit 2</t>
  </si>
  <si>
    <t>Hermit 3</t>
  </si>
  <si>
    <t>TrOWL 1</t>
  </si>
  <si>
    <t>TrOWL 2</t>
  </si>
  <si>
    <t>TrOWL 3</t>
  </si>
  <si>
    <t>Table 4. Percentage of Error Rates according to Actual Energy Consumption</t>
  </si>
  <si>
    <t>AVG</t>
  </si>
  <si>
    <t>Run 1</t>
  </si>
  <si>
    <t>Run 2</t>
  </si>
  <si>
    <t>Run 3</t>
  </si>
  <si>
    <t>Core Metrics</t>
  </si>
  <si>
    <t>Core Metric Results</t>
  </si>
  <si>
    <t>Experiments of Core Metrics with 3-runs</t>
  </si>
  <si>
    <t>Core
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</si>
</sst>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8"/>
      <color indexed="8"/>
      <name val="Calibri"/>
      <family val="2"/>
      <scheme val="minor"/>
    </font>
    <font>
      <sz val="9"/>
      <color indexed="8"/>
      <name val="Century"/>
      <family val="1"/>
      <charset val="204"/>
    </font>
    <font>
      <i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0" fillId="0" borderId="1" xfId="0" applyBorder="1"/>
    <xf numFmtId="10" fontId="0" fillId="5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7" xfId="0" applyBorder="1"/>
    <xf numFmtId="0" fontId="0" fillId="0" borderId="12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0" fontId="0" fillId="4" borderId="10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/>
    </xf>
    <xf numFmtId="10" fontId="0" fillId="5" borderId="3" xfId="0" applyNumberFormat="1" applyFill="1" applyBorder="1" applyAlignment="1">
      <alignment horizontal="center" vertical="center"/>
    </xf>
    <xf numFmtId="10" fontId="0" fillId="5" borderId="5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180" wrapText="1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textRotation="180" wrapText="1"/>
    </xf>
    <xf numFmtId="0" fontId="1" fillId="2" borderId="9" xfId="0" applyFont="1" applyFill="1" applyBorder="1" applyAlignment="1">
      <alignment horizontal="center" vertical="center" textRotation="180" wrapText="1"/>
    </xf>
    <xf numFmtId="0" fontId="1" fillId="2" borderId="11" xfId="0" applyFont="1" applyFill="1" applyBorder="1" applyAlignment="1">
      <alignment horizontal="center" vertical="center" textRotation="180" wrapText="1"/>
    </xf>
    <xf numFmtId="0" fontId="0" fillId="7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7"/>
  <sheetViews>
    <sheetView tabSelected="1" zoomScaleNormal="100" workbookViewId="0">
      <selection activeCell="L8" sqref="L8:U8"/>
    </sheetView>
  </sheetViews>
  <sheetFormatPr defaultRowHeight="14.4" x14ac:dyDescent="0.3"/>
  <cols>
    <col min="1" max="1" width="5.5546875" customWidth="1"/>
    <col min="2" max="2" width="7.33203125" bestFit="1" customWidth="1"/>
    <col min="12" max="12" width="10.44140625" bestFit="1" customWidth="1"/>
  </cols>
  <sheetData>
    <row r="2" spans="1:21" x14ac:dyDescent="0.3">
      <c r="C2" s="31" t="s">
        <v>3</v>
      </c>
      <c r="D2" s="31"/>
      <c r="E2" s="31"/>
      <c r="F2" s="31"/>
      <c r="G2" s="31" t="s">
        <v>4</v>
      </c>
      <c r="H2" s="31"/>
      <c r="I2" s="31"/>
      <c r="J2" s="31"/>
      <c r="L2" s="37"/>
      <c r="M2" s="37"/>
      <c r="N2" s="37"/>
      <c r="O2" s="37"/>
    </row>
    <row r="3" spans="1:21" ht="14.4" customHeight="1" x14ac:dyDescent="0.3">
      <c r="C3" s="31" t="b">
        <v>1</v>
      </c>
      <c r="D3" s="31"/>
      <c r="E3" s="31" t="b">
        <v>0</v>
      </c>
      <c r="F3" s="31"/>
      <c r="G3" s="31" t="b">
        <v>1</v>
      </c>
      <c r="H3" s="31"/>
      <c r="I3" s="31" t="b">
        <v>0</v>
      </c>
      <c r="J3" s="31"/>
    </row>
    <row r="4" spans="1:21" x14ac:dyDescent="0.3">
      <c r="C4" s="4" t="s">
        <v>5</v>
      </c>
      <c r="D4" s="4" t="s">
        <v>6</v>
      </c>
      <c r="E4" s="4" t="s">
        <v>5</v>
      </c>
      <c r="F4" s="4" t="s">
        <v>6</v>
      </c>
      <c r="G4" s="4" t="s">
        <v>5</v>
      </c>
      <c r="H4" s="4" t="s">
        <v>6</v>
      </c>
      <c r="I4" s="4" t="s">
        <v>5</v>
      </c>
      <c r="J4" s="4" t="s">
        <v>6</v>
      </c>
    </row>
    <row r="5" spans="1:21" x14ac:dyDescent="0.3">
      <c r="A5" s="36" t="s">
        <v>2</v>
      </c>
      <c r="B5" s="3">
        <v>1</v>
      </c>
      <c r="C5" s="3">
        <v>5844</v>
      </c>
      <c r="D5" s="3">
        <v>575</v>
      </c>
      <c r="E5" s="3">
        <v>31</v>
      </c>
      <c r="F5" s="3">
        <v>33</v>
      </c>
      <c r="G5" s="3">
        <v>5991</v>
      </c>
      <c r="H5" s="3">
        <v>429</v>
      </c>
      <c r="I5" s="3">
        <v>32</v>
      </c>
      <c r="J5" s="3">
        <v>30</v>
      </c>
    </row>
    <row r="6" spans="1:21" x14ac:dyDescent="0.3">
      <c r="A6" s="36"/>
      <c r="B6" s="3">
        <v>2</v>
      </c>
      <c r="C6" s="3">
        <v>5846</v>
      </c>
      <c r="D6" s="3">
        <v>580</v>
      </c>
      <c r="E6" s="3">
        <v>26</v>
      </c>
      <c r="F6" s="3">
        <v>31</v>
      </c>
      <c r="G6" s="3">
        <v>5993</v>
      </c>
      <c r="H6" s="3">
        <v>433</v>
      </c>
      <c r="I6" s="3">
        <v>28</v>
      </c>
      <c r="J6" s="3">
        <v>28</v>
      </c>
    </row>
    <row r="7" spans="1:21" x14ac:dyDescent="0.3">
      <c r="A7" s="36"/>
      <c r="B7" s="3">
        <v>3</v>
      </c>
      <c r="C7" s="3">
        <v>5844</v>
      </c>
      <c r="D7" s="3">
        <v>578</v>
      </c>
      <c r="E7" s="3">
        <v>28</v>
      </c>
      <c r="F7" s="3">
        <v>33</v>
      </c>
      <c r="G7" s="3">
        <v>5989</v>
      </c>
      <c r="H7" s="3">
        <v>434</v>
      </c>
      <c r="I7" s="3">
        <v>27</v>
      </c>
      <c r="J7" s="3">
        <v>32</v>
      </c>
    </row>
    <row r="8" spans="1:21" x14ac:dyDescent="0.3">
      <c r="A8" s="36"/>
      <c r="B8" s="3" t="s">
        <v>7</v>
      </c>
      <c r="C8" s="1">
        <f>C5/(C5+D5+E5+F5)</f>
        <v>0.90143452105506705</v>
      </c>
      <c r="D8" s="1">
        <f>D5/(C5+D5+E5+F5)</f>
        <v>8.869350609285824E-2</v>
      </c>
      <c r="E8" s="1">
        <f>E5/(C5+D5+E5+F5)</f>
        <v>4.7817368502236623E-3</v>
      </c>
      <c r="F8" s="1">
        <f>F5/(C5+D5+E5+F5)</f>
        <v>5.0902360018509948E-3</v>
      </c>
      <c r="G8" s="1">
        <f>G5/(G5+H5+I5+J5)</f>
        <v>0.92425177414378279</v>
      </c>
      <c r="H8" s="1">
        <f>H5/(G5+H5+I5+J5)</f>
        <v>6.6183276766430113E-2</v>
      </c>
      <c r="I8" s="1">
        <f>I5/(G5+H5+I5+J5)</f>
        <v>4.9367479173094723E-3</v>
      </c>
      <c r="J8" s="1">
        <f>J5/(G5+H5+I5+J5)</f>
        <v>4.6282011724776305E-3</v>
      </c>
      <c r="L8" s="29" t="s">
        <v>11</v>
      </c>
      <c r="M8" s="29"/>
      <c r="N8" s="29"/>
      <c r="O8" s="29"/>
      <c r="P8" s="29"/>
      <c r="Q8" s="29"/>
      <c r="R8" s="29"/>
      <c r="S8" s="29"/>
      <c r="T8" s="29"/>
      <c r="U8" s="29"/>
    </row>
    <row r="9" spans="1:21" x14ac:dyDescent="0.3">
      <c r="A9" s="36"/>
      <c r="B9" s="3" t="s">
        <v>8</v>
      </c>
      <c r="C9" s="1">
        <f>C6/(C6+D6+E6+F6)</f>
        <v>0.90174302020669439</v>
      </c>
      <c r="D9" s="1">
        <f>D6/(C6+D6+E6+F6)</f>
        <v>8.9464753971926575E-2</v>
      </c>
      <c r="E9" s="1">
        <f>E6/(C6+D6+E6+F6)</f>
        <v>4.0104889711553293E-3</v>
      </c>
      <c r="F9" s="1">
        <f>F6/(C6+D6+E6+F6)</f>
        <v>4.7817368502236623E-3</v>
      </c>
      <c r="G9" s="1">
        <f>G6/(G6+H6+I6+J6)</f>
        <v>0.92456032088861462</v>
      </c>
      <c r="H9" s="1">
        <f>H6/(G6+H6+I6+J6)</f>
        <v>6.6800370256093797E-2</v>
      </c>
      <c r="I9" s="1">
        <f>I6/(G6+H6+I6+J6)</f>
        <v>4.3196544276457886E-3</v>
      </c>
      <c r="J9" s="1">
        <f>J6/(G6+H6+I6+J6)</f>
        <v>4.3196544276457886E-3</v>
      </c>
      <c r="L9" s="30"/>
      <c r="M9" s="30"/>
      <c r="N9" s="31" t="s">
        <v>3</v>
      </c>
      <c r="O9" s="31"/>
      <c r="P9" s="31"/>
      <c r="Q9" s="31"/>
      <c r="R9" s="31" t="s">
        <v>4</v>
      </c>
      <c r="S9" s="31"/>
      <c r="T9" s="31"/>
      <c r="U9" s="31"/>
    </row>
    <row r="10" spans="1:21" x14ac:dyDescent="0.3">
      <c r="A10" s="36"/>
      <c r="B10" s="3" t="s">
        <v>9</v>
      </c>
      <c r="C10" s="1">
        <f>C7/(C7+D7+E7+F7)</f>
        <v>0.90143452105506705</v>
      </c>
      <c r="D10" s="1">
        <f>D7/(C7+D7+E7+F7)</f>
        <v>8.9156254820299249E-2</v>
      </c>
      <c r="E10" s="1">
        <f>E7/(C7+D7+E7+F7)</f>
        <v>4.3189881227826627E-3</v>
      </c>
      <c r="F10" s="1">
        <f>F7/(C7+D7+E7+F7)</f>
        <v>5.0902360018509948E-3</v>
      </c>
      <c r="G10" s="1">
        <f>G7/(G7+H7+I7+J7)</f>
        <v>0.92394322739895096</v>
      </c>
      <c r="H10" s="1">
        <f>H7/(G7+H7+I7+J7)</f>
        <v>6.6954643628509725E-2</v>
      </c>
      <c r="I10" s="1">
        <f>I7/(G7+H7+I7+J7)</f>
        <v>4.1653810552298677E-3</v>
      </c>
      <c r="J10" s="1">
        <f>J7/(G7+H7+I7+J7)</f>
        <v>4.9367479173094723E-3</v>
      </c>
      <c r="L10" s="30"/>
      <c r="M10" s="30"/>
      <c r="N10" s="31" t="b">
        <v>1</v>
      </c>
      <c r="O10" s="31"/>
      <c r="P10" s="31" t="b">
        <v>0</v>
      </c>
      <c r="Q10" s="31"/>
      <c r="R10" s="31" t="b">
        <v>1</v>
      </c>
      <c r="S10" s="31"/>
      <c r="T10" s="31" t="b">
        <v>0</v>
      </c>
      <c r="U10" s="31"/>
    </row>
    <row r="11" spans="1:21" x14ac:dyDescent="0.3">
      <c r="A11" s="36"/>
      <c r="B11" s="14" t="s">
        <v>32</v>
      </c>
      <c r="C11" s="15">
        <f>AVERAGE(C8:C10)</f>
        <v>0.90153735410560953</v>
      </c>
      <c r="D11" s="15">
        <f t="shared" ref="D11:J11" si="0">AVERAGE(D8:D10)</f>
        <v>8.9104838295028022E-2</v>
      </c>
      <c r="E11" s="15">
        <f t="shared" si="0"/>
        <v>4.3704046480538853E-3</v>
      </c>
      <c r="F11" s="15">
        <f t="shared" si="0"/>
        <v>4.9874029513085503E-3</v>
      </c>
      <c r="G11" s="15">
        <f t="shared" si="0"/>
        <v>0.92425177414378279</v>
      </c>
      <c r="H11" s="15">
        <f t="shared" si="0"/>
        <v>6.6646096883677883E-2</v>
      </c>
      <c r="I11" s="15">
        <f t="shared" si="0"/>
        <v>4.4739278000617095E-3</v>
      </c>
      <c r="J11" s="15">
        <f t="shared" si="0"/>
        <v>4.6282011724776305E-3</v>
      </c>
      <c r="L11" s="30"/>
      <c r="M11" s="30"/>
      <c r="N11" s="4" t="s">
        <v>5</v>
      </c>
      <c r="O11" s="4" t="s">
        <v>6</v>
      </c>
      <c r="P11" s="4" t="s">
        <v>5</v>
      </c>
      <c r="Q11" s="4" t="s">
        <v>6</v>
      </c>
      <c r="R11" s="4" t="s">
        <v>5</v>
      </c>
      <c r="S11" s="4" t="s">
        <v>6</v>
      </c>
      <c r="T11" s="4" t="s">
        <v>5</v>
      </c>
      <c r="U11" s="4" t="s">
        <v>6</v>
      </c>
    </row>
    <row r="12" spans="1:21" x14ac:dyDescent="0.3">
      <c r="A12" s="36"/>
      <c r="B12" s="3" t="s">
        <v>10</v>
      </c>
      <c r="C12" s="33">
        <f>AVERAGE(C8:C10)+ AVERAGE(D8:D10)</f>
        <v>0.99064219240063756</v>
      </c>
      <c r="D12" s="30"/>
      <c r="E12" s="33">
        <f>AVERAGE(E8:E10)+ AVERAGE(F8:F10)</f>
        <v>9.3578075993624357E-3</v>
      </c>
      <c r="F12" s="30"/>
      <c r="G12" s="33">
        <f>AVERAGE(G8:G10)+ AVERAGE(H8:H10)</f>
        <v>0.99089787102746063</v>
      </c>
      <c r="H12" s="30"/>
      <c r="I12" s="33">
        <f>AVERAGE(I8:I10)+ AVERAGE(J8:J10)</f>
        <v>9.10212897253934E-3</v>
      </c>
      <c r="J12" s="30"/>
      <c r="L12" s="31" t="s">
        <v>0</v>
      </c>
      <c r="M12" s="14" t="s">
        <v>2</v>
      </c>
      <c r="N12" s="1">
        <v>0.90380000000000005</v>
      </c>
      <c r="O12" s="1">
        <v>8.8700000000000001E-2</v>
      </c>
      <c r="P12" s="1">
        <v>4.7999999999999996E-3</v>
      </c>
      <c r="Q12" s="1">
        <v>2.8E-3</v>
      </c>
      <c r="R12" s="1">
        <v>0.92549999999999999</v>
      </c>
      <c r="S12" s="1">
        <v>6.59E-2</v>
      </c>
      <c r="T12" s="1">
        <v>5.1999999999999998E-3</v>
      </c>
      <c r="U12" s="1">
        <v>3.3999999999999998E-3</v>
      </c>
    </row>
    <row r="13" spans="1:21" x14ac:dyDescent="0.3">
      <c r="L13" s="31"/>
      <c r="M13" s="14" t="s">
        <v>1</v>
      </c>
      <c r="N13" s="1">
        <v>0.91759999999999997</v>
      </c>
      <c r="O13" s="1">
        <v>7.7200000000000005E-2</v>
      </c>
      <c r="P13" s="1">
        <v>3.5999999999999999E-3</v>
      </c>
      <c r="Q13" s="1">
        <v>1.6000000000000001E-3</v>
      </c>
      <c r="R13" s="1">
        <v>0.95399999999999996</v>
      </c>
      <c r="S13" s="1">
        <v>3.0800000000000001E-2</v>
      </c>
      <c r="T13" s="1">
        <v>7.1999999999999998E-3</v>
      </c>
      <c r="U13" s="1">
        <v>7.9000000000000008E-3</v>
      </c>
    </row>
    <row r="14" spans="1:21" x14ac:dyDescent="0.3">
      <c r="L14" s="32" t="s">
        <v>39</v>
      </c>
      <c r="M14" s="14" t="s">
        <v>2</v>
      </c>
      <c r="N14" s="1">
        <v>0.90153735410560953</v>
      </c>
      <c r="O14" s="1">
        <v>8.9104838295028022E-2</v>
      </c>
      <c r="P14" s="1">
        <v>4.3704046480538853E-3</v>
      </c>
      <c r="Q14" s="1">
        <v>4.9874029513085503E-3</v>
      </c>
      <c r="R14" s="1">
        <v>0.92425177414378279</v>
      </c>
      <c r="S14" s="1">
        <v>6.6646096883677883E-2</v>
      </c>
      <c r="T14" s="1">
        <v>4.4739278000617095E-3</v>
      </c>
      <c r="U14" s="1">
        <v>4.6282011724776305E-3</v>
      </c>
    </row>
    <row r="15" spans="1:21" x14ac:dyDescent="0.3">
      <c r="L15" s="31"/>
      <c r="M15" s="14" t="s">
        <v>1</v>
      </c>
      <c r="N15" s="1">
        <v>0.90908358509566956</v>
      </c>
      <c r="O15" s="1">
        <v>7.8267875125881181E-2</v>
      </c>
      <c r="P15" s="1">
        <v>2.5780463242698892E-3</v>
      </c>
      <c r="Q15" s="1">
        <v>1.0070493454179255E-2</v>
      </c>
      <c r="R15" s="1">
        <v>0.95150636378282583</v>
      </c>
      <c r="S15" s="1">
        <v>3.1093926212340906E-2</v>
      </c>
      <c r="T15" s="1">
        <v>6.9679394232318344E-3</v>
      </c>
      <c r="U15" s="1">
        <v>1.0431770581601418E-2</v>
      </c>
    </row>
    <row r="16" spans="1:21" x14ac:dyDescent="0.3">
      <c r="L16" s="31" t="s">
        <v>12</v>
      </c>
      <c r="M16" s="14" t="s">
        <v>2</v>
      </c>
      <c r="N16" s="1">
        <f>N14-N12</f>
        <v>-2.2626458943905137E-3</v>
      </c>
      <c r="O16" s="1">
        <f>O14-O12</f>
        <v>4.0483829502802049E-4</v>
      </c>
      <c r="P16" s="1">
        <f>P12-P14</f>
        <v>4.2959535194611424E-4</v>
      </c>
      <c r="Q16" s="1">
        <f>Q12-Q14</f>
        <v>-2.1874029513085503E-3</v>
      </c>
      <c r="R16" s="1">
        <f>R14-R12</f>
        <v>-1.2482258562171999E-3</v>
      </c>
      <c r="S16" s="1">
        <f>S14-S12</f>
        <v>7.4609688367788252E-4</v>
      </c>
      <c r="T16" s="1">
        <f>T12-T14</f>
        <v>7.2607219993829023E-4</v>
      </c>
      <c r="U16" s="1">
        <f>U12-U14</f>
        <v>-1.2282011724776306E-3</v>
      </c>
    </row>
    <row r="17" spans="1:21" x14ac:dyDescent="0.3">
      <c r="C17" s="31" t="s">
        <v>3</v>
      </c>
      <c r="D17" s="31"/>
      <c r="E17" s="31"/>
      <c r="F17" s="31"/>
      <c r="G17" s="31" t="s">
        <v>4</v>
      </c>
      <c r="H17" s="31"/>
      <c r="I17" s="31"/>
      <c r="J17" s="31"/>
      <c r="L17" s="31"/>
      <c r="M17" s="14" t="s">
        <v>1</v>
      </c>
      <c r="N17" s="1">
        <f>N15-N13</f>
        <v>-8.516414904330416E-3</v>
      </c>
      <c r="O17" s="1">
        <f>O15-O13</f>
        <v>1.0678751258811764E-3</v>
      </c>
      <c r="P17" s="1">
        <f>P13-P15</f>
        <v>1.0219536757301107E-3</v>
      </c>
      <c r="Q17" s="1">
        <f>Q13-Q15</f>
        <v>-8.470493454179254E-3</v>
      </c>
      <c r="R17" s="2">
        <f>R15-R13</f>
        <v>-2.4936362171741333E-3</v>
      </c>
      <c r="S17" s="2">
        <f>S15-S13</f>
        <v>2.9392621234090519E-4</v>
      </c>
      <c r="T17" s="2">
        <f>T13-T15</f>
        <v>2.3206057676816542E-4</v>
      </c>
      <c r="U17" s="2">
        <f>U13-U15</f>
        <v>-2.5317705816014172E-3</v>
      </c>
    </row>
    <row r="18" spans="1:21" x14ac:dyDescent="0.3">
      <c r="C18" s="31" t="b">
        <v>1</v>
      </c>
      <c r="D18" s="31"/>
      <c r="E18" s="31" t="b">
        <v>0</v>
      </c>
      <c r="F18" s="31"/>
      <c r="G18" s="31" t="b">
        <v>1</v>
      </c>
      <c r="H18" s="31"/>
      <c r="I18" s="31" t="b">
        <v>0</v>
      </c>
      <c r="J18" s="31"/>
      <c r="L18" s="31" t="s">
        <v>12</v>
      </c>
      <c r="M18" s="14" t="s">
        <v>2</v>
      </c>
      <c r="N18" s="27">
        <f>N12+O12-N14-O14</f>
        <v>1.8578075993624932E-3</v>
      </c>
      <c r="O18" s="28"/>
      <c r="P18" s="27">
        <f>P12+Q12-P14-Q14</f>
        <v>-1.7578075993624365E-3</v>
      </c>
      <c r="Q18" s="28"/>
      <c r="R18" s="27">
        <f>R12+S12-R14-S14</f>
        <v>5.021289725392758E-4</v>
      </c>
      <c r="S18" s="28"/>
      <c r="T18" s="27">
        <f>T12+U12-T14-U14</f>
        <v>-5.0212897253933998E-4</v>
      </c>
      <c r="U18" s="28"/>
    </row>
    <row r="19" spans="1:21" x14ac:dyDescent="0.3">
      <c r="C19" s="4" t="s">
        <v>5</v>
      </c>
      <c r="D19" s="4" t="s">
        <v>6</v>
      </c>
      <c r="E19" s="4" t="s">
        <v>5</v>
      </c>
      <c r="F19" s="4" t="s">
        <v>6</v>
      </c>
      <c r="G19" s="12" t="s">
        <v>5</v>
      </c>
      <c r="H19" s="12" t="s">
        <v>6</v>
      </c>
      <c r="I19" s="12" t="s">
        <v>5</v>
      </c>
      <c r="J19" s="12" t="s">
        <v>6</v>
      </c>
      <c r="L19" s="31"/>
      <c r="M19" s="14" t="s">
        <v>1</v>
      </c>
      <c r="N19" s="34">
        <f>N13+O13-N15-O15</f>
        <v>7.4485397784492813E-3</v>
      </c>
      <c r="O19" s="35"/>
      <c r="P19" s="27">
        <f>P13+Q13-P15-Q15</f>
        <v>-7.4485397784491442E-3</v>
      </c>
      <c r="Q19" s="28"/>
      <c r="R19" s="34">
        <f>R13+S13-R15-S15</f>
        <v>2.1997100048332767E-3</v>
      </c>
      <c r="S19" s="35"/>
      <c r="T19" s="27">
        <f>T13+U13-T15-U15</f>
        <v>-2.2997100048332518E-3</v>
      </c>
      <c r="U19" s="28"/>
    </row>
    <row r="20" spans="1:21" x14ac:dyDescent="0.3">
      <c r="A20" s="36" t="s">
        <v>1</v>
      </c>
      <c r="B20" s="3">
        <v>1</v>
      </c>
      <c r="C20" s="3">
        <v>7525</v>
      </c>
      <c r="D20" s="3">
        <v>648</v>
      </c>
      <c r="E20" s="3">
        <v>21</v>
      </c>
      <c r="F20" s="3">
        <v>81</v>
      </c>
      <c r="G20" s="11">
        <v>7877</v>
      </c>
      <c r="H20" s="11">
        <v>260</v>
      </c>
      <c r="I20" s="11">
        <v>55</v>
      </c>
      <c r="J20" s="11">
        <v>84</v>
      </c>
    </row>
    <row r="21" spans="1:21" x14ac:dyDescent="0.3">
      <c r="A21" s="36"/>
      <c r="B21" s="3">
        <v>2</v>
      </c>
      <c r="C21" s="3">
        <v>7522</v>
      </c>
      <c r="D21" s="3">
        <v>647</v>
      </c>
      <c r="E21" s="3">
        <v>22</v>
      </c>
      <c r="F21" s="3">
        <v>84</v>
      </c>
      <c r="G21" s="12">
        <v>7879</v>
      </c>
      <c r="H21" s="12">
        <v>259</v>
      </c>
      <c r="I21" s="12">
        <v>56</v>
      </c>
      <c r="J21" s="12">
        <v>82</v>
      </c>
    </row>
    <row r="22" spans="1:21" x14ac:dyDescent="0.3">
      <c r="A22" s="36"/>
      <c r="B22" s="3">
        <v>3</v>
      </c>
      <c r="C22" s="3">
        <v>7521</v>
      </c>
      <c r="D22" s="3">
        <v>648</v>
      </c>
      <c r="E22" s="3">
        <v>21</v>
      </c>
      <c r="F22" s="3">
        <v>85</v>
      </c>
      <c r="G22" s="12">
        <v>7868</v>
      </c>
      <c r="H22" s="12">
        <v>253</v>
      </c>
      <c r="I22" s="12">
        <v>62</v>
      </c>
      <c r="J22" s="12">
        <v>93</v>
      </c>
    </row>
    <row r="23" spans="1:21" x14ac:dyDescent="0.3">
      <c r="A23" s="36"/>
      <c r="B23" s="3" t="s">
        <v>7</v>
      </c>
      <c r="C23" s="1">
        <f>C20/(C20+D20+E20+F20)</f>
        <v>0.90936555891238668</v>
      </c>
      <c r="D23" s="1">
        <f>D20/(C20+D20+E20+F20)</f>
        <v>7.8308157099697892E-2</v>
      </c>
      <c r="E23" s="1">
        <f>E20/(C20+D20+E20+F20)</f>
        <v>2.5377643504531722E-3</v>
      </c>
      <c r="F23" s="1">
        <f>F20/(C20+D20+E20+F20)</f>
        <v>9.7885196374622365E-3</v>
      </c>
      <c r="G23" s="1">
        <f>G20/(G20+H20+I20+J20)</f>
        <v>0.95178830352827448</v>
      </c>
      <c r="H23" s="1">
        <f>H20/(G20+H20+I20+J20)</f>
        <v>3.1416143064282261E-2</v>
      </c>
      <c r="I23" s="1">
        <f>I20/(G20+H20+I20+J20)</f>
        <v>6.6457225712904782E-3</v>
      </c>
      <c r="J23" s="1">
        <f>J20/(G20+H20+I20+J20)</f>
        <v>1.0149830836152731E-2</v>
      </c>
    </row>
    <row r="24" spans="1:21" x14ac:dyDescent="0.3">
      <c r="A24" s="36"/>
      <c r="B24" s="3" t="s">
        <v>8</v>
      </c>
      <c r="C24" s="1">
        <f>C21/(C21+D21+E21+F21)</f>
        <v>0.90900302114803622</v>
      </c>
      <c r="D24" s="1">
        <f>D21/(C21+D21+E21+F21)</f>
        <v>7.8187311178247731E-2</v>
      </c>
      <c r="E24" s="1">
        <f>E21/(C21+D21+E21+F21)</f>
        <v>2.6586102719033233E-3</v>
      </c>
      <c r="F24" s="1">
        <f>F21/(C21+D21+E21+F21)</f>
        <v>1.0151057401812689E-2</v>
      </c>
      <c r="G24" s="1">
        <f>G21/(G21+H21+I21+J21)</f>
        <v>0.95202996616723057</v>
      </c>
      <c r="H24" s="1">
        <f>H21/(G21+H21+I21+J21)</f>
        <v>3.1295311744804252E-2</v>
      </c>
      <c r="I24" s="1">
        <f>I21/(G21+H21+I21+J21)</f>
        <v>6.7665538907684874E-3</v>
      </c>
      <c r="J24" s="1">
        <f>J21/(G21+H21+I21+J21)</f>
        <v>9.908168197196714E-3</v>
      </c>
    </row>
    <row r="25" spans="1:21" x14ac:dyDescent="0.3">
      <c r="A25" s="36"/>
      <c r="B25" s="3" t="s">
        <v>9</v>
      </c>
      <c r="C25" s="1">
        <f>C22/(C22+D22+E22+F22)</f>
        <v>0.9088821752265861</v>
      </c>
      <c r="D25" s="1">
        <f>D22/(C22+D22+E22+F22)</f>
        <v>7.8308157099697892E-2</v>
      </c>
      <c r="E25" s="1">
        <f>E22/(C22+D22+E22+F22)</f>
        <v>2.5377643504531722E-3</v>
      </c>
      <c r="F25" s="1">
        <f>F22/(C22+D22+E22+F22)</f>
        <v>1.0271903323262841E-2</v>
      </c>
      <c r="G25" s="1">
        <f>G22/(G22+H22+I22+J22)</f>
        <v>0.95070082165297243</v>
      </c>
      <c r="H25" s="1">
        <f>H22/(G22+H22+I22+J22)</f>
        <v>3.0570323827936202E-2</v>
      </c>
      <c r="I25" s="1">
        <f>I22/(G22+H22+I22+J22)</f>
        <v>7.4915418076365392E-3</v>
      </c>
      <c r="J25" s="1">
        <f>J22/(G22+H22+I22+J22)</f>
        <v>1.1237312711454809E-2</v>
      </c>
    </row>
    <row r="26" spans="1:21" x14ac:dyDescent="0.3">
      <c r="A26" s="36"/>
      <c r="B26" s="14" t="s">
        <v>32</v>
      </c>
      <c r="C26" s="15">
        <f>AVERAGE(C23:C25)</f>
        <v>0.90908358509566956</v>
      </c>
      <c r="D26" s="15">
        <f t="shared" ref="D26" si="1">AVERAGE(D23:D25)</f>
        <v>7.8267875125881181E-2</v>
      </c>
      <c r="E26" s="15">
        <f t="shared" ref="E26" si="2">AVERAGE(E23:E25)</f>
        <v>2.5780463242698892E-3</v>
      </c>
      <c r="F26" s="15">
        <f t="shared" ref="F26" si="3">AVERAGE(F23:F25)</f>
        <v>1.0070493454179255E-2</v>
      </c>
      <c r="G26" s="15">
        <f t="shared" ref="G26" si="4">AVERAGE(G23:G25)</f>
        <v>0.95150636378282583</v>
      </c>
      <c r="H26" s="15">
        <f t="shared" ref="H26" si="5">AVERAGE(H23:H25)</f>
        <v>3.1093926212340906E-2</v>
      </c>
      <c r="I26" s="15">
        <f t="shared" ref="I26" si="6">AVERAGE(I23:I25)</f>
        <v>6.9679394232318344E-3</v>
      </c>
      <c r="J26" s="15">
        <f t="shared" ref="J26" si="7">AVERAGE(J23:J25)</f>
        <v>1.0431770581601418E-2</v>
      </c>
    </row>
    <row r="27" spans="1:21" x14ac:dyDescent="0.3">
      <c r="A27" s="36"/>
      <c r="B27" s="3" t="s">
        <v>10</v>
      </c>
      <c r="C27" s="33">
        <f>AVERAGE(C23:C25)+ AVERAGE(D23:D25)</f>
        <v>0.98735146022155074</v>
      </c>
      <c r="D27" s="30"/>
      <c r="E27" s="33">
        <f>AVERAGE(E23:E25)+ AVERAGE(F23:F25)</f>
        <v>1.2648539778449144E-2</v>
      </c>
      <c r="F27" s="30"/>
      <c r="G27" s="33">
        <f>AVERAGE(G23:G25)+ AVERAGE(H23:H25)</f>
        <v>0.98260028999516669</v>
      </c>
      <c r="H27" s="30"/>
      <c r="I27" s="33">
        <f>AVERAGE(I23:I25)+ AVERAGE(J23:J25)</f>
        <v>1.7399710004833251E-2</v>
      </c>
      <c r="J27" s="30"/>
    </row>
  </sheetData>
  <mergeCells count="43">
    <mergeCell ref="L2:O2"/>
    <mergeCell ref="T18:U18"/>
    <mergeCell ref="C2:F2"/>
    <mergeCell ref="G2:J2"/>
    <mergeCell ref="C3:D3"/>
    <mergeCell ref="E3:F3"/>
    <mergeCell ref="G3:H3"/>
    <mergeCell ref="I3:J3"/>
    <mergeCell ref="C12:D12"/>
    <mergeCell ref="E12:F12"/>
    <mergeCell ref="G12:H12"/>
    <mergeCell ref="I12:J12"/>
    <mergeCell ref="A5:A12"/>
    <mergeCell ref="A20:A27"/>
    <mergeCell ref="C27:D27"/>
    <mergeCell ref="E27:F27"/>
    <mergeCell ref="G27:H27"/>
    <mergeCell ref="I27:J27"/>
    <mergeCell ref="N18:O18"/>
    <mergeCell ref="P18:Q18"/>
    <mergeCell ref="R18:S18"/>
    <mergeCell ref="C17:F17"/>
    <mergeCell ref="G17:J17"/>
    <mergeCell ref="C18:D18"/>
    <mergeCell ref="E18:F18"/>
    <mergeCell ref="G18:H18"/>
    <mergeCell ref="I18:J18"/>
    <mergeCell ref="N19:O19"/>
    <mergeCell ref="P19:Q19"/>
    <mergeCell ref="R19:S19"/>
    <mergeCell ref="T19:U19"/>
    <mergeCell ref="L8:U8"/>
    <mergeCell ref="L9:M11"/>
    <mergeCell ref="N9:Q9"/>
    <mergeCell ref="R9:U9"/>
    <mergeCell ref="N10:O10"/>
    <mergeCell ref="P10:Q10"/>
    <mergeCell ref="R10:S10"/>
    <mergeCell ref="T10:U10"/>
    <mergeCell ref="L12:L13"/>
    <mergeCell ref="L14:L15"/>
    <mergeCell ref="L16:L17"/>
    <mergeCell ref="L18:L19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zoomScaleNormal="100" workbookViewId="0">
      <selection activeCell="J9" sqref="J9:O9"/>
    </sheetView>
  </sheetViews>
  <sheetFormatPr defaultRowHeight="14.4" x14ac:dyDescent="0.3"/>
  <cols>
    <col min="1" max="1" width="3.33203125" customWidth="1"/>
    <col min="3" max="3" width="9.88671875" bestFit="1" customWidth="1"/>
    <col min="4" max="4" width="9" bestFit="1" customWidth="1"/>
    <col min="5" max="5" width="9.88671875" bestFit="1" customWidth="1"/>
    <col min="6" max="7" width="9.88671875" customWidth="1"/>
    <col min="8" max="8" width="7.33203125" bestFit="1" customWidth="1"/>
    <col min="9" max="9" width="9.88671875" bestFit="1" customWidth="1"/>
    <col min="10" max="10" width="9.5546875" bestFit="1" customWidth="1"/>
    <col min="11" max="11" width="6.88671875" bestFit="1" customWidth="1"/>
    <col min="12" max="12" width="7.6640625" bestFit="1" customWidth="1"/>
    <col min="13" max="13" width="9.88671875" bestFit="1" customWidth="1"/>
    <col min="14" max="14" width="7.6640625" bestFit="1" customWidth="1"/>
    <col min="15" max="15" width="9.88671875" bestFit="1" customWidth="1"/>
    <col min="16" max="16" width="9" bestFit="1" customWidth="1"/>
  </cols>
  <sheetData>
    <row r="1" spans="2:15" ht="15" thickBot="1" x14ac:dyDescent="0.35"/>
    <row r="2" spans="2:15" ht="14.4" customHeight="1" x14ac:dyDescent="0.3">
      <c r="B2" s="43" t="s">
        <v>2</v>
      </c>
      <c r="C2" s="19"/>
      <c r="D2" s="40" t="s">
        <v>3</v>
      </c>
      <c r="E2" s="40"/>
      <c r="F2" s="40"/>
      <c r="G2" s="41"/>
    </row>
    <row r="3" spans="2:15" x14ac:dyDescent="0.3">
      <c r="B3" s="44"/>
      <c r="C3" s="9"/>
      <c r="D3" s="16" t="s">
        <v>33</v>
      </c>
      <c r="E3" s="16" t="s">
        <v>34</v>
      </c>
      <c r="F3" s="16" t="s">
        <v>35</v>
      </c>
      <c r="G3" s="22" t="s">
        <v>17</v>
      </c>
    </row>
    <row r="4" spans="2:15" ht="14.4" customHeight="1" x14ac:dyDescent="0.3">
      <c r="B4" s="44"/>
      <c r="C4" s="16" t="s">
        <v>14</v>
      </c>
      <c r="D4" s="1">
        <v>0.93509848566502274</v>
      </c>
      <c r="E4" s="5">
        <v>0.93432326581686709</v>
      </c>
      <c r="F4" s="1">
        <v>0.9378596114953367</v>
      </c>
      <c r="G4" s="23">
        <f>AVERAGE(D4:F4)</f>
        <v>0.93576045432574217</v>
      </c>
    </row>
    <row r="5" spans="2:15" x14ac:dyDescent="0.3">
      <c r="B5" s="44"/>
      <c r="C5" s="16" t="s">
        <v>15</v>
      </c>
      <c r="D5" s="5">
        <v>5.6727490564058547</v>
      </c>
      <c r="E5" s="5">
        <v>5.7097942143200795</v>
      </c>
      <c r="F5" s="5">
        <v>5.565070006856816</v>
      </c>
      <c r="G5" s="17">
        <f t="shared" ref="G5" si="0">AVERAGE(D5:F5)</f>
        <v>5.6492044258609164</v>
      </c>
    </row>
    <row r="6" spans="2:15" x14ac:dyDescent="0.3">
      <c r="B6" s="44"/>
      <c r="C6" s="16" t="s">
        <v>16</v>
      </c>
      <c r="D6" s="18">
        <v>20.47817926936909</v>
      </c>
      <c r="E6" s="18">
        <v>20.50653338398298</v>
      </c>
      <c r="F6" s="18">
        <v>20.387999572510147</v>
      </c>
      <c r="G6" s="23">
        <f>AVERAGE(D6:F6)/100</f>
        <v>0.20457570741954073</v>
      </c>
    </row>
    <row r="7" spans="2:15" x14ac:dyDescent="0.3">
      <c r="B7" s="44"/>
      <c r="C7" s="38"/>
      <c r="D7" s="38"/>
      <c r="E7" s="38"/>
      <c r="F7" s="38"/>
      <c r="G7" s="39"/>
    </row>
    <row r="8" spans="2:15" x14ac:dyDescent="0.3">
      <c r="B8" s="44"/>
      <c r="C8" s="16"/>
      <c r="D8" s="31" t="s">
        <v>4</v>
      </c>
      <c r="E8" s="31"/>
      <c r="F8" s="31"/>
      <c r="G8" s="42"/>
    </row>
    <row r="9" spans="2:15" x14ac:dyDescent="0.3">
      <c r="B9" s="44"/>
      <c r="C9" s="16"/>
      <c r="D9" s="16" t="s">
        <v>33</v>
      </c>
      <c r="E9" s="16" t="s">
        <v>34</v>
      </c>
      <c r="F9" s="16" t="s">
        <v>35</v>
      </c>
      <c r="G9" s="22" t="s">
        <v>17</v>
      </c>
      <c r="J9" s="38" t="s">
        <v>13</v>
      </c>
      <c r="K9" s="38"/>
      <c r="L9" s="38"/>
      <c r="M9" s="38"/>
      <c r="N9" s="38"/>
      <c r="O9" s="38"/>
    </row>
    <row r="10" spans="2:15" x14ac:dyDescent="0.3">
      <c r="B10" s="44"/>
      <c r="C10" s="16" t="s">
        <v>14</v>
      </c>
      <c r="D10" s="1">
        <v>0.89647594296022293</v>
      </c>
      <c r="E10" s="1">
        <v>0.89557832138440663</v>
      </c>
      <c r="F10" s="1">
        <v>0.8955225314235512</v>
      </c>
      <c r="G10" s="23">
        <f>AVERAGE(D10:F10)</f>
        <v>0.89585893192272692</v>
      </c>
      <c r="J10" s="30"/>
      <c r="K10" s="30"/>
      <c r="L10" s="31" t="s">
        <v>3</v>
      </c>
      <c r="M10" s="31"/>
      <c r="N10" s="31" t="s">
        <v>4</v>
      </c>
      <c r="O10" s="31"/>
    </row>
    <row r="11" spans="2:15" x14ac:dyDescent="0.3">
      <c r="B11" s="44"/>
      <c r="C11" s="16" t="s">
        <v>15</v>
      </c>
      <c r="D11" s="5">
        <v>10.444944952664667</v>
      </c>
      <c r="E11" s="5">
        <v>10.521022448008924</v>
      </c>
      <c r="F11" s="5">
        <v>10.502015507718324</v>
      </c>
      <c r="G11" s="17">
        <f t="shared" ref="G11" si="1">AVERAGE(D11:F11)</f>
        <v>10.489327636130639</v>
      </c>
      <c r="J11" s="30"/>
      <c r="K11" s="30"/>
      <c r="L11" s="16" t="s">
        <v>14</v>
      </c>
      <c r="M11" s="16" t="s">
        <v>15</v>
      </c>
      <c r="N11" s="16" t="s">
        <v>14</v>
      </c>
      <c r="O11" s="16" t="s">
        <v>15</v>
      </c>
    </row>
    <row r="12" spans="2:15" ht="15" thickBot="1" x14ac:dyDescent="0.35">
      <c r="B12" s="45"/>
      <c r="C12" s="20" t="s">
        <v>16</v>
      </c>
      <c r="D12" s="21">
        <v>46.198456314699811</v>
      </c>
      <c r="E12" s="21">
        <v>45.859536573361581</v>
      </c>
      <c r="F12" s="21">
        <v>46.342605140925635</v>
      </c>
      <c r="G12" s="24">
        <f>AVERAGE(D12:F12)/100</f>
        <v>0.46133532676329003</v>
      </c>
      <c r="J12" s="31" t="s">
        <v>0</v>
      </c>
      <c r="K12" s="16" t="s">
        <v>2</v>
      </c>
      <c r="L12" s="1">
        <v>0.9405</v>
      </c>
      <c r="M12" s="26">
        <v>5.43</v>
      </c>
      <c r="N12" s="1">
        <v>0.89849999999999997</v>
      </c>
      <c r="O12" s="26">
        <v>10.35</v>
      </c>
    </row>
    <row r="13" spans="2:15" x14ac:dyDescent="0.3">
      <c r="J13" s="31"/>
      <c r="K13" s="16" t="s">
        <v>1</v>
      </c>
      <c r="L13" s="1">
        <v>0.9859</v>
      </c>
      <c r="M13" s="26">
        <v>4.62</v>
      </c>
      <c r="N13" s="1">
        <v>0.95640000000000003</v>
      </c>
      <c r="O13" s="26">
        <v>10.86</v>
      </c>
    </row>
    <row r="14" spans="2:15" ht="15" thickBot="1" x14ac:dyDescent="0.35">
      <c r="J14" s="32" t="s">
        <v>39</v>
      </c>
      <c r="K14" s="16" t="s">
        <v>2</v>
      </c>
      <c r="L14" s="1">
        <v>0.93576045432574217</v>
      </c>
      <c r="M14" s="5">
        <v>5.6492044258609164</v>
      </c>
      <c r="N14" s="1">
        <v>0.89585893192272692</v>
      </c>
      <c r="O14" s="5">
        <v>10.489327636130639</v>
      </c>
    </row>
    <row r="15" spans="2:15" x14ac:dyDescent="0.3">
      <c r="B15" s="43" t="s">
        <v>1</v>
      </c>
      <c r="C15" s="19"/>
      <c r="D15" s="40" t="s">
        <v>3</v>
      </c>
      <c r="E15" s="40"/>
      <c r="F15" s="40"/>
      <c r="G15" s="41"/>
      <c r="J15" s="31"/>
      <c r="K15" s="16" t="s">
        <v>1</v>
      </c>
      <c r="L15" s="1">
        <v>0.98196797693965421</v>
      </c>
      <c r="M15" s="5">
        <v>5.2177544277191394</v>
      </c>
      <c r="N15" s="1">
        <v>0.94808118923163087</v>
      </c>
      <c r="O15" s="5">
        <v>11.860156159587468</v>
      </c>
    </row>
    <row r="16" spans="2:15" x14ac:dyDescent="0.3">
      <c r="B16" s="44"/>
      <c r="C16" s="9"/>
      <c r="D16" s="16" t="s">
        <v>33</v>
      </c>
      <c r="E16" s="16" t="s">
        <v>34</v>
      </c>
      <c r="F16" s="16" t="s">
        <v>35</v>
      </c>
      <c r="G16" s="22" t="s">
        <v>17</v>
      </c>
      <c r="J16" s="31" t="s">
        <v>12</v>
      </c>
      <c r="K16" s="16" t="s">
        <v>2</v>
      </c>
      <c r="L16" s="2">
        <f t="shared" ref="L16:O17" si="2">L14-L12</f>
        <v>-4.7395456742578279E-3</v>
      </c>
      <c r="M16" s="25">
        <f t="shared" si="2"/>
        <v>0.21920442586091671</v>
      </c>
      <c r="N16" s="2">
        <f t="shared" si="2"/>
        <v>-2.6410680772730455E-3</v>
      </c>
      <c r="O16" s="25">
        <f t="shared" si="2"/>
        <v>0.13932763613063948</v>
      </c>
    </row>
    <row r="17" spans="2:15" x14ac:dyDescent="0.3">
      <c r="B17" s="44"/>
      <c r="C17" s="16" t="s">
        <v>14</v>
      </c>
      <c r="D17" s="1">
        <v>0.98230044846253184</v>
      </c>
      <c r="E17" s="5">
        <v>0.98202595511594004</v>
      </c>
      <c r="F17" s="1">
        <v>0.98157752724049074</v>
      </c>
      <c r="G17" s="23">
        <f>AVERAGE(D17:F17)</f>
        <v>0.98196797693965421</v>
      </c>
      <c r="J17" s="31"/>
      <c r="K17" s="16" t="s">
        <v>1</v>
      </c>
      <c r="L17" s="2">
        <f t="shared" si="2"/>
        <v>-3.9320230603457906E-3</v>
      </c>
      <c r="M17" s="25">
        <f t="shared" si="2"/>
        <v>0.59775442771913934</v>
      </c>
      <c r="N17" s="10">
        <f t="shared" si="2"/>
        <v>-8.3188107683691559E-3</v>
      </c>
      <c r="O17" s="25">
        <f t="shared" si="2"/>
        <v>1.0001561595874691</v>
      </c>
    </row>
    <row r="18" spans="2:15" x14ac:dyDescent="0.3">
      <c r="B18" s="44"/>
      <c r="C18" s="16" t="s">
        <v>15</v>
      </c>
      <c r="D18" s="5">
        <v>5.1708821122272752</v>
      </c>
      <c r="E18" s="5">
        <v>5.2090651757278961</v>
      </c>
      <c r="F18" s="5">
        <v>5.273315995202247</v>
      </c>
      <c r="G18" s="17">
        <f t="shared" ref="G18" si="3">AVERAGE(D18:F18)</f>
        <v>5.2177544277191394</v>
      </c>
    </row>
    <row r="19" spans="2:15" x14ac:dyDescent="0.3">
      <c r="B19" s="44"/>
      <c r="C19" s="16" t="s">
        <v>16</v>
      </c>
      <c r="D19" s="18">
        <v>14.756181799302771</v>
      </c>
      <c r="E19" s="18">
        <v>14.972465233273278</v>
      </c>
      <c r="F19" s="18">
        <v>14.938704270503292</v>
      </c>
      <c r="G19" s="23">
        <f>AVERAGE(D19:F19)/100</f>
        <v>0.14889117101026447</v>
      </c>
    </row>
    <row r="20" spans="2:15" x14ac:dyDescent="0.3">
      <c r="B20" s="44"/>
      <c r="C20" s="38"/>
      <c r="D20" s="38"/>
      <c r="E20" s="38"/>
      <c r="F20" s="38"/>
      <c r="G20" s="39"/>
    </row>
    <row r="21" spans="2:15" x14ac:dyDescent="0.3">
      <c r="B21" s="44"/>
      <c r="C21" s="16"/>
      <c r="D21" s="31" t="s">
        <v>4</v>
      </c>
      <c r="E21" s="31"/>
      <c r="F21" s="31"/>
      <c r="G21" s="42"/>
    </row>
    <row r="22" spans="2:15" x14ac:dyDescent="0.3">
      <c r="B22" s="44"/>
      <c r="C22" s="16"/>
      <c r="D22" s="16" t="s">
        <v>33</v>
      </c>
      <c r="E22" s="16" t="s">
        <v>34</v>
      </c>
      <c r="F22" s="16" t="s">
        <v>35</v>
      </c>
      <c r="G22" s="22" t="s">
        <v>17</v>
      </c>
    </row>
    <row r="23" spans="2:15" x14ac:dyDescent="0.3">
      <c r="B23" s="44"/>
      <c r="C23" s="16" t="s">
        <v>14</v>
      </c>
      <c r="D23" s="1">
        <v>0.94802062813609023</v>
      </c>
      <c r="E23" s="1">
        <v>0.94736378783215003</v>
      </c>
      <c r="F23" s="1">
        <v>0.94885915172665236</v>
      </c>
      <c r="G23" s="23">
        <f>AVERAGE(D23:F23)</f>
        <v>0.94808118923163087</v>
      </c>
    </row>
    <row r="24" spans="2:15" x14ac:dyDescent="0.3">
      <c r="B24" s="44"/>
      <c r="C24" s="16" t="s">
        <v>15</v>
      </c>
      <c r="D24" s="5">
        <v>11.869144746542101</v>
      </c>
      <c r="E24" s="5">
        <v>11.935680543112262</v>
      </c>
      <c r="F24" s="5">
        <v>11.775643189108042</v>
      </c>
      <c r="G24" s="17">
        <f t="shared" ref="G24" si="4">AVERAGE(D24:F24)</f>
        <v>11.860156159587468</v>
      </c>
    </row>
    <row r="25" spans="2:15" ht="15" thickBot="1" x14ac:dyDescent="0.35">
      <c r="B25" s="45"/>
      <c r="C25" s="20" t="s">
        <v>16</v>
      </c>
      <c r="D25" s="21">
        <v>41.753552627348995</v>
      </c>
      <c r="E25" s="21">
        <v>41.438893088550081</v>
      </c>
      <c r="F25" s="21">
        <v>41.231168095652968</v>
      </c>
      <c r="G25" s="24">
        <f>AVERAGE(D25:F25)/100</f>
        <v>0.41474537937184019</v>
      </c>
    </row>
  </sheetData>
  <mergeCells count="15">
    <mergeCell ref="J14:J15"/>
    <mergeCell ref="J16:J17"/>
    <mergeCell ref="J9:O9"/>
    <mergeCell ref="J10:K11"/>
    <mergeCell ref="L10:M10"/>
    <mergeCell ref="N10:O10"/>
    <mergeCell ref="J12:J13"/>
    <mergeCell ref="C7:G7"/>
    <mergeCell ref="D2:G2"/>
    <mergeCell ref="D8:G8"/>
    <mergeCell ref="B15:B25"/>
    <mergeCell ref="D15:G15"/>
    <mergeCell ref="C20:G20"/>
    <mergeCell ref="D21:G21"/>
    <mergeCell ref="B2:B12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1"/>
  <sheetViews>
    <sheetView zoomScaleNormal="100" workbookViewId="0">
      <selection activeCell="O2" sqref="O2:R2"/>
    </sheetView>
  </sheetViews>
  <sheetFormatPr defaultRowHeight="14.4" x14ac:dyDescent="0.3"/>
  <cols>
    <col min="2" max="2" width="12.109375" bestFit="1" customWidth="1"/>
    <col min="12" max="14" width="8.109375" bestFit="1" customWidth="1"/>
    <col min="15" max="25" width="7" bestFit="1" customWidth="1"/>
    <col min="26" max="26" width="7.6640625" bestFit="1" customWidth="1"/>
    <col min="27" max="27" width="6.6640625" bestFit="1" customWidth="1"/>
    <col min="28" max="28" width="7.6640625" bestFit="1" customWidth="1"/>
    <col min="29" max="29" width="6.6640625" bestFit="1" customWidth="1"/>
  </cols>
  <sheetData>
    <row r="2" spans="2:18" x14ac:dyDescent="0.3">
      <c r="C2" s="38" t="s">
        <v>38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46" t="s">
        <v>37</v>
      </c>
      <c r="P2" s="46"/>
      <c r="Q2" s="46"/>
      <c r="R2" s="46"/>
    </row>
    <row r="3" spans="2:18" x14ac:dyDescent="0.3">
      <c r="C3" s="47" t="s">
        <v>3</v>
      </c>
      <c r="D3" s="48"/>
      <c r="E3" s="48"/>
      <c r="F3" s="48"/>
      <c r="G3" s="48"/>
      <c r="H3" s="49"/>
      <c r="I3" s="47" t="s">
        <v>4</v>
      </c>
      <c r="J3" s="48"/>
      <c r="K3" s="48"/>
      <c r="L3" s="48"/>
      <c r="M3" s="48"/>
      <c r="N3" s="49"/>
      <c r="O3" s="30" t="s">
        <v>3</v>
      </c>
      <c r="P3" s="30"/>
      <c r="Q3" s="30" t="s">
        <v>4</v>
      </c>
      <c r="R3" s="30"/>
    </row>
    <row r="4" spans="2:18" x14ac:dyDescent="0.3">
      <c r="B4" s="9" t="s">
        <v>18</v>
      </c>
      <c r="C4" s="7" t="s">
        <v>25</v>
      </c>
      <c r="D4" s="7" t="s">
        <v>26</v>
      </c>
      <c r="E4" s="7" t="s">
        <v>27</v>
      </c>
      <c r="F4" s="7" t="s">
        <v>28</v>
      </c>
      <c r="G4" s="7" t="s">
        <v>29</v>
      </c>
      <c r="H4" s="7" t="s">
        <v>30</v>
      </c>
      <c r="I4" s="7" t="s">
        <v>25</v>
      </c>
      <c r="J4" s="7" t="s">
        <v>26</v>
      </c>
      <c r="K4" s="7" t="s">
        <v>27</v>
      </c>
      <c r="L4" s="7" t="s">
        <v>28</v>
      </c>
      <c r="M4" s="7" t="s">
        <v>29</v>
      </c>
      <c r="N4" s="7" t="s">
        <v>30</v>
      </c>
      <c r="O4" s="7" t="s">
        <v>19</v>
      </c>
      <c r="P4" s="7" t="s">
        <v>1</v>
      </c>
      <c r="Q4" s="7" t="s">
        <v>19</v>
      </c>
      <c r="R4" s="7" t="s">
        <v>1</v>
      </c>
    </row>
    <row r="5" spans="2:18" x14ac:dyDescent="0.3">
      <c r="B5" s="9" t="s">
        <v>20</v>
      </c>
      <c r="C5" s="1">
        <v>0.17297781353146996</v>
      </c>
      <c r="D5" s="1">
        <v>0.17262214706440723</v>
      </c>
      <c r="E5" s="1">
        <v>0.17105735208852196</v>
      </c>
      <c r="F5" s="1">
        <v>0.18602009442321801</v>
      </c>
      <c r="G5" s="1">
        <v>0.18881709565756855</v>
      </c>
      <c r="H5" s="1">
        <v>0.18777889474865067</v>
      </c>
      <c r="I5" s="1">
        <v>0.44698670030082643</v>
      </c>
      <c r="J5" s="1">
        <v>0.44052533075716432</v>
      </c>
      <c r="K5" s="1">
        <v>0.44721601532779637</v>
      </c>
      <c r="L5" s="1">
        <v>0.52195128657151169</v>
      </c>
      <c r="M5" s="1">
        <v>0.5181187372500724</v>
      </c>
      <c r="N5" s="1">
        <v>0.51189096710402648</v>
      </c>
      <c r="O5" s="1">
        <f t="shared" ref="O5:O10" si="0">AVERAGE(C5:E5)</f>
        <v>0.17221910422813305</v>
      </c>
      <c r="P5" s="1">
        <f t="shared" ref="P5:P10" si="1">AVERAGE(F5:H5)</f>
        <v>0.18753869494314576</v>
      </c>
      <c r="Q5" s="1">
        <f t="shared" ref="Q5:Q10" si="2">AVERAGE(I5:K5)</f>
        <v>0.44490934879526239</v>
      </c>
      <c r="R5" s="1">
        <f t="shared" ref="R5:R10" si="3">AVERAGE(L5:N5)</f>
        <v>0.51732033030853686</v>
      </c>
    </row>
    <row r="6" spans="2:18" x14ac:dyDescent="0.3">
      <c r="B6" s="9" t="s">
        <v>21</v>
      </c>
      <c r="C6" s="1">
        <v>0.26693471058464968</v>
      </c>
      <c r="D6" s="1">
        <v>0.2725431671905002</v>
      </c>
      <c r="E6" s="1">
        <v>0.26917462587889091</v>
      </c>
      <c r="F6" s="1">
        <v>0.1475912356872125</v>
      </c>
      <c r="G6" s="1">
        <v>0.14856360481896547</v>
      </c>
      <c r="H6" s="1">
        <v>0.14853922675755471</v>
      </c>
      <c r="I6" s="1">
        <v>0.57876527166323821</v>
      </c>
      <c r="J6" s="1">
        <v>0.57684389938770619</v>
      </c>
      <c r="K6" s="1">
        <v>0.58190176169118135</v>
      </c>
      <c r="L6" s="1">
        <v>0.49587708744527598</v>
      </c>
      <c r="M6" s="1">
        <v>0.49174287168245584</v>
      </c>
      <c r="N6" s="1">
        <v>0.49378111115723244</v>
      </c>
      <c r="O6" s="1">
        <f t="shared" si="0"/>
        <v>0.26955083455134693</v>
      </c>
      <c r="P6" s="1">
        <f t="shared" si="1"/>
        <v>0.14823135575457755</v>
      </c>
      <c r="Q6" s="1">
        <f t="shared" si="2"/>
        <v>0.57917031091404192</v>
      </c>
      <c r="R6" s="1">
        <f t="shared" si="3"/>
        <v>0.49380035676165474</v>
      </c>
    </row>
    <row r="7" spans="2:18" x14ac:dyDescent="0.3">
      <c r="B7" s="9" t="s">
        <v>22</v>
      </c>
      <c r="C7" s="1">
        <v>0.24915428702833606</v>
      </c>
      <c r="D7" s="1">
        <v>0.24166369675265778</v>
      </c>
      <c r="E7" s="1">
        <v>0.24538736748565984</v>
      </c>
      <c r="F7" s="1">
        <v>0.18213235336223924</v>
      </c>
      <c r="G7" s="1">
        <v>0.18741447488300378</v>
      </c>
      <c r="H7" s="1">
        <v>0.18508417067625491</v>
      </c>
      <c r="I7" s="1">
        <v>0.58917961093121607</v>
      </c>
      <c r="J7" s="1">
        <v>0.60922399938299066</v>
      </c>
      <c r="K7" s="1">
        <v>0.6054609554767364</v>
      </c>
      <c r="L7" s="1">
        <v>0.34216833703957328</v>
      </c>
      <c r="M7" s="1">
        <v>0.34116523004570853</v>
      </c>
      <c r="N7" s="1">
        <v>0.34516319053794542</v>
      </c>
      <c r="O7" s="1">
        <f t="shared" si="0"/>
        <v>0.24540178375555122</v>
      </c>
      <c r="P7" s="1">
        <f t="shared" si="1"/>
        <v>0.18487699964049931</v>
      </c>
      <c r="Q7" s="1">
        <f t="shared" si="2"/>
        <v>0.60128818859698097</v>
      </c>
      <c r="R7" s="1">
        <f t="shared" si="3"/>
        <v>0.3428322525410758</v>
      </c>
    </row>
    <row r="8" spans="2:18" x14ac:dyDescent="0.3">
      <c r="B8" s="9" t="s">
        <v>23</v>
      </c>
      <c r="C8" s="1">
        <v>0.22493406207244993</v>
      </c>
      <c r="D8" s="1">
        <v>0.22299216573015401</v>
      </c>
      <c r="E8" s="1">
        <v>0.22400859161579334</v>
      </c>
      <c r="F8" s="1">
        <v>0.16332498289655858</v>
      </c>
      <c r="G8" s="1">
        <v>0.16940211436407399</v>
      </c>
      <c r="H8" s="1">
        <v>0.16958177700253141</v>
      </c>
      <c r="I8" s="1">
        <v>0.40587137343858437</v>
      </c>
      <c r="J8" s="1">
        <v>0.40158858227427685</v>
      </c>
      <c r="K8" s="1">
        <v>0.40526372209137557</v>
      </c>
      <c r="L8" s="1">
        <v>0.31084058272636317</v>
      </c>
      <c r="M8" s="1">
        <v>0.30550006915485983</v>
      </c>
      <c r="N8" s="1">
        <v>0.30539461163981568</v>
      </c>
      <c r="O8" s="1">
        <f t="shared" si="0"/>
        <v>0.22397827313946575</v>
      </c>
      <c r="P8" s="1">
        <f t="shared" si="1"/>
        <v>0.16743629142105465</v>
      </c>
      <c r="Q8" s="1">
        <f t="shared" si="2"/>
        <v>0.4042412259347456</v>
      </c>
      <c r="R8" s="1">
        <f t="shared" si="3"/>
        <v>0.30724508784034626</v>
      </c>
    </row>
    <row r="9" spans="2:18" x14ac:dyDescent="0.3">
      <c r="B9" s="9" t="s">
        <v>24</v>
      </c>
      <c r="C9" s="1">
        <v>0.16157398655345179</v>
      </c>
      <c r="D9" s="1">
        <v>0.15899000929110915</v>
      </c>
      <c r="E9" s="1">
        <v>0.16055683679580501</v>
      </c>
      <c r="F9" s="1">
        <v>6.0926919093087867E-2</v>
      </c>
      <c r="G9" s="1">
        <v>6.1122579375587634E-2</v>
      </c>
      <c r="H9" s="1">
        <v>6.1501360798304275E-2</v>
      </c>
      <c r="I9" s="1">
        <v>0.22109605323747064</v>
      </c>
      <c r="J9" s="1">
        <v>0.22209214446393477</v>
      </c>
      <c r="K9" s="1">
        <v>0.21909353447362889</v>
      </c>
      <c r="L9" s="1">
        <v>0.14813782718330948</v>
      </c>
      <c r="M9" s="1">
        <v>0.14845899265068949</v>
      </c>
      <c r="N9" s="1">
        <v>0.14766479838876936</v>
      </c>
      <c r="O9" s="1">
        <f t="shared" si="0"/>
        <v>0.160373610880122</v>
      </c>
      <c r="P9" s="1">
        <f t="shared" si="1"/>
        <v>6.1183619755659925E-2</v>
      </c>
      <c r="Q9" s="1">
        <f t="shared" si="2"/>
        <v>0.22076057739167809</v>
      </c>
      <c r="R9" s="1">
        <f t="shared" si="3"/>
        <v>0.1480872060742561</v>
      </c>
    </row>
    <row r="10" spans="2:18" x14ac:dyDescent="0.3">
      <c r="B10" s="9" t="s">
        <v>10</v>
      </c>
      <c r="C10" s="1">
        <v>0.2047817926936909</v>
      </c>
      <c r="D10" s="1">
        <v>0.20506533383982981</v>
      </c>
      <c r="E10" s="1">
        <v>0.20387999572510146</v>
      </c>
      <c r="F10" s="1">
        <v>0.1475618179930277</v>
      </c>
      <c r="G10" s="1">
        <v>0.14972465233273277</v>
      </c>
      <c r="H10" s="1">
        <v>0.14938704270503292</v>
      </c>
      <c r="I10" s="1">
        <v>0.4619845631469981</v>
      </c>
      <c r="J10" s="1">
        <v>0.45859536573361581</v>
      </c>
      <c r="K10" s="1">
        <v>0.46342605140925636</v>
      </c>
      <c r="L10" s="1">
        <v>0.41753552627348994</v>
      </c>
      <c r="M10" s="1">
        <v>0.41438893088550083</v>
      </c>
      <c r="N10" s="1">
        <v>0.4123116809565297</v>
      </c>
      <c r="O10" s="1">
        <f t="shared" si="0"/>
        <v>0.20457570741954076</v>
      </c>
      <c r="P10" s="1">
        <f t="shared" si="1"/>
        <v>0.14889117101026447</v>
      </c>
      <c r="Q10" s="1">
        <f t="shared" si="2"/>
        <v>0.46133532676329009</v>
      </c>
      <c r="R10" s="1">
        <f t="shared" si="3"/>
        <v>0.41474537937184014</v>
      </c>
    </row>
    <row r="12" spans="2:18" x14ac:dyDescent="0.3">
      <c r="B12" s="50" t="s">
        <v>31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2"/>
    </row>
    <row r="13" spans="2:18" x14ac:dyDescent="0.3">
      <c r="B13" s="30"/>
      <c r="C13" s="53" t="s">
        <v>0</v>
      </c>
      <c r="D13" s="53"/>
      <c r="E13" s="53"/>
      <c r="F13" s="53"/>
      <c r="G13" s="53" t="s">
        <v>36</v>
      </c>
      <c r="H13" s="53"/>
      <c r="I13" s="53"/>
      <c r="J13" s="53"/>
      <c r="K13" s="54" t="s">
        <v>12</v>
      </c>
      <c r="L13" s="54"/>
      <c r="M13" s="54"/>
      <c r="N13" s="54"/>
    </row>
    <row r="14" spans="2:18" x14ac:dyDescent="0.3">
      <c r="B14" s="30"/>
      <c r="C14" s="30" t="s">
        <v>3</v>
      </c>
      <c r="D14" s="30"/>
      <c r="E14" s="30" t="s">
        <v>4</v>
      </c>
      <c r="F14" s="30"/>
      <c r="G14" s="30" t="s">
        <v>3</v>
      </c>
      <c r="H14" s="30"/>
      <c r="I14" s="30" t="s">
        <v>4</v>
      </c>
      <c r="J14" s="30"/>
      <c r="K14" s="30" t="s">
        <v>3</v>
      </c>
      <c r="L14" s="30"/>
      <c r="M14" s="30" t="s">
        <v>4</v>
      </c>
      <c r="N14" s="30"/>
    </row>
    <row r="15" spans="2:18" x14ac:dyDescent="0.3">
      <c r="B15" s="9" t="s">
        <v>18</v>
      </c>
      <c r="C15" s="6" t="s">
        <v>19</v>
      </c>
      <c r="D15" s="6" t="s">
        <v>1</v>
      </c>
      <c r="E15" s="6" t="s">
        <v>19</v>
      </c>
      <c r="F15" s="6" t="s">
        <v>1</v>
      </c>
      <c r="G15" s="6" t="s">
        <v>19</v>
      </c>
      <c r="H15" s="6" t="s">
        <v>1</v>
      </c>
      <c r="I15" s="6" t="s">
        <v>19</v>
      </c>
      <c r="J15" s="6" t="s">
        <v>1</v>
      </c>
      <c r="K15" s="6" t="s">
        <v>19</v>
      </c>
      <c r="L15" s="6" t="s">
        <v>1</v>
      </c>
      <c r="M15" s="6" t="s">
        <v>19</v>
      </c>
      <c r="N15" s="6" t="s">
        <v>1</v>
      </c>
    </row>
    <row r="16" spans="2:18" x14ac:dyDescent="0.3">
      <c r="B16" s="9" t="s">
        <v>20</v>
      </c>
      <c r="C16" s="1">
        <v>0.2021</v>
      </c>
      <c r="D16" s="1">
        <v>0.1888</v>
      </c>
      <c r="E16" s="1">
        <v>0.435</v>
      </c>
      <c r="F16" s="1">
        <v>0.502</v>
      </c>
      <c r="G16" s="1">
        <v>0.17221910422813305</v>
      </c>
      <c r="H16" s="1">
        <v>0.18753869494314576</v>
      </c>
      <c r="I16" s="1">
        <v>0.44490934879526239</v>
      </c>
      <c r="J16" s="1">
        <v>0.51732033030853686</v>
      </c>
      <c r="K16" s="8">
        <f>C16-G16</f>
        <v>2.988089577186695E-2</v>
      </c>
      <c r="L16" s="8">
        <f t="shared" ref="L16:N21" si="4">D16-H16</f>
        <v>1.2613050568542339E-3</v>
      </c>
      <c r="M16" s="10">
        <f t="shared" si="4"/>
        <v>-9.909348795262396E-3</v>
      </c>
      <c r="N16" s="10">
        <f t="shared" si="4"/>
        <v>-1.5320330308536856E-2</v>
      </c>
    </row>
    <row r="17" spans="2:14" x14ac:dyDescent="0.3">
      <c r="B17" s="9" t="s">
        <v>21</v>
      </c>
      <c r="C17" s="1">
        <v>0.249</v>
      </c>
      <c r="D17" s="1">
        <v>0.13880000000000001</v>
      </c>
      <c r="E17" s="1">
        <v>0.56330000000000002</v>
      </c>
      <c r="F17" s="1">
        <v>0.4738</v>
      </c>
      <c r="G17" s="1">
        <v>0.26955083455134693</v>
      </c>
      <c r="H17" s="1">
        <v>0.14823135575457755</v>
      </c>
      <c r="I17" s="1">
        <v>0.57917031091404192</v>
      </c>
      <c r="J17" s="1">
        <v>0.49380035676165474</v>
      </c>
      <c r="K17" s="10">
        <f t="shared" ref="K17:K21" si="5">C17-G17</f>
        <v>-2.055083455134693E-2</v>
      </c>
      <c r="L17" s="10">
        <f t="shared" si="4"/>
        <v>-9.4313557545775417E-3</v>
      </c>
      <c r="M17" s="10">
        <f t="shared" si="4"/>
        <v>-1.5870310914041896E-2</v>
      </c>
      <c r="N17" s="10">
        <f t="shared" si="4"/>
        <v>-2.0000356761654736E-2</v>
      </c>
    </row>
    <row r="18" spans="2:14" x14ac:dyDescent="0.3">
      <c r="B18" s="9" t="s">
        <v>22</v>
      </c>
      <c r="C18" s="1">
        <v>0.25509999999999999</v>
      </c>
      <c r="D18" s="1">
        <v>0.16350000000000001</v>
      </c>
      <c r="E18" s="1">
        <v>0.58879999999999999</v>
      </c>
      <c r="F18" s="1">
        <v>0.33929999999999999</v>
      </c>
      <c r="G18" s="1">
        <v>0.24540178375555122</v>
      </c>
      <c r="H18" s="1">
        <v>0.18487699964049931</v>
      </c>
      <c r="I18" s="1">
        <v>0.60128818859698097</v>
      </c>
      <c r="J18" s="1">
        <v>0.3428322525410758</v>
      </c>
      <c r="K18" s="8">
        <f t="shared" si="5"/>
        <v>9.6982162444487763E-3</v>
      </c>
      <c r="L18" s="10">
        <f t="shared" si="4"/>
        <v>-2.13769996404993E-2</v>
      </c>
      <c r="M18" s="10">
        <f t="shared" si="4"/>
        <v>-1.2488188596980976E-2</v>
      </c>
      <c r="N18" s="10">
        <f t="shared" si="4"/>
        <v>-3.5322525410758088E-3</v>
      </c>
    </row>
    <row r="19" spans="2:14" x14ac:dyDescent="0.3">
      <c r="B19" s="9" t="s">
        <v>23</v>
      </c>
      <c r="C19" s="1">
        <v>0.21479999999999999</v>
      </c>
      <c r="D19" s="1">
        <v>0.15659999999999999</v>
      </c>
      <c r="E19" s="1">
        <v>0.40589999999999998</v>
      </c>
      <c r="F19" s="1">
        <v>0.28399999999999997</v>
      </c>
      <c r="G19" s="1">
        <v>0.22397827313946575</v>
      </c>
      <c r="H19" s="1">
        <v>0.16743629142105465</v>
      </c>
      <c r="I19" s="1">
        <v>0.4042412259347456</v>
      </c>
      <c r="J19" s="1">
        <v>0.30724508784034626</v>
      </c>
      <c r="K19" s="10">
        <f t="shared" si="5"/>
        <v>-9.1782731394657591E-3</v>
      </c>
      <c r="L19" s="10">
        <f t="shared" si="4"/>
        <v>-1.0836291421054661E-2</v>
      </c>
      <c r="M19" s="13">
        <f t="shared" si="4"/>
        <v>1.658774065254387E-3</v>
      </c>
      <c r="N19" s="10">
        <f t="shared" si="4"/>
        <v>-2.324508784034629E-2</v>
      </c>
    </row>
    <row r="20" spans="2:14" x14ac:dyDescent="0.3">
      <c r="B20" s="9" t="s">
        <v>24</v>
      </c>
      <c r="C20" s="1">
        <v>0.14799999999999999</v>
      </c>
      <c r="D20" s="1">
        <v>5.4300000000000001E-2</v>
      </c>
      <c r="E20" s="1">
        <v>0.21110000000000001</v>
      </c>
      <c r="F20" s="1">
        <v>0.1406</v>
      </c>
      <c r="G20" s="1">
        <v>0.160373610880122</v>
      </c>
      <c r="H20" s="1">
        <v>6.1183619755659925E-2</v>
      </c>
      <c r="I20" s="1">
        <v>0.22076057739167809</v>
      </c>
      <c r="J20" s="1">
        <v>0.1480872060742561</v>
      </c>
      <c r="K20" s="10">
        <f t="shared" si="5"/>
        <v>-1.237361088012201E-2</v>
      </c>
      <c r="L20" s="10">
        <f t="shared" si="4"/>
        <v>-6.8836197556599241E-3</v>
      </c>
      <c r="M20" s="10">
        <f t="shared" si="4"/>
        <v>-9.6605773916780824E-3</v>
      </c>
      <c r="N20" s="10">
        <f t="shared" si="4"/>
        <v>-7.4872060742560975E-3</v>
      </c>
    </row>
    <row r="21" spans="2:14" x14ac:dyDescent="0.3">
      <c r="B21" s="9" t="s">
        <v>10</v>
      </c>
      <c r="C21" s="1">
        <v>0.21460000000000001</v>
      </c>
      <c r="D21" s="1">
        <v>0.1411</v>
      </c>
      <c r="E21" s="1">
        <v>0.45119999999999999</v>
      </c>
      <c r="F21" s="1">
        <v>0.4</v>
      </c>
      <c r="G21" s="1">
        <v>0.20457570741954076</v>
      </c>
      <c r="H21" s="1">
        <v>0.14889117101026447</v>
      </c>
      <c r="I21" s="1">
        <v>0.46133532676329009</v>
      </c>
      <c r="J21" s="1">
        <v>0.41474537937184014</v>
      </c>
      <c r="K21" s="8">
        <f t="shared" si="5"/>
        <v>1.0024292580459254E-2</v>
      </c>
      <c r="L21" s="10">
        <f t="shared" si="4"/>
        <v>-7.7911710102644693E-3</v>
      </c>
      <c r="M21" s="10">
        <f t="shared" si="4"/>
        <v>-1.0135326763290098E-2</v>
      </c>
      <c r="N21" s="10">
        <f t="shared" si="4"/>
        <v>-1.4745379371840117E-2</v>
      </c>
    </row>
  </sheetData>
  <mergeCells count="17">
    <mergeCell ref="B12:N12"/>
    <mergeCell ref="B13:B14"/>
    <mergeCell ref="C13:F13"/>
    <mergeCell ref="G13:J13"/>
    <mergeCell ref="K13:N13"/>
    <mergeCell ref="C14:D14"/>
    <mergeCell ref="E14:F14"/>
    <mergeCell ref="G14:H14"/>
    <mergeCell ref="I14:J14"/>
    <mergeCell ref="K14:L14"/>
    <mergeCell ref="M14:N14"/>
    <mergeCell ref="O2:R2"/>
    <mergeCell ref="O3:P3"/>
    <mergeCell ref="Q3:R3"/>
    <mergeCell ref="C3:H3"/>
    <mergeCell ref="I3:N3"/>
    <mergeCell ref="C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Classification - Table 2</vt:lpstr>
      <vt:lpstr>Regression - Table 3</vt:lpstr>
      <vt:lpstr>Error Rate (Accuracy) - Table 4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 Guclu</dc:creator>
  <cp:lastModifiedBy>Isa Guclu</cp:lastModifiedBy>
  <dcterms:created xsi:type="dcterms:W3CDTF">2017-09-27T18:03:26Z</dcterms:created>
  <dcterms:modified xsi:type="dcterms:W3CDTF">2018-01-12T12:09:15Z</dcterms:modified>
</cp:coreProperties>
</file>