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esktop\4 SEMESTRE\BUSINESS INTELLIGENSE\LABORATORIOS\Taller\"/>
    </mc:Choice>
  </mc:AlternateContent>
  <xr:revisionPtr revIDLastSave="0" documentId="13_ncr:1_{B1A4ECE7-1396-4582-B5AB-605B2915DB94}"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nm._FilterDatabase" localSheetId="4" hidden="1">'Tasks 6,7'!$E$9:$H$9</definedName>
    <definedName name="_xlchart.v1.0" hidden="1">'365RE'!$I$5</definedName>
    <definedName name="_xlchart.v1.1" hidden="1">'365RE'!$I$6:$I$272</definedName>
  </definedNames>
  <calcPr calcId="191028"/>
  <pivotCaches>
    <pivotCache cacheId="1" r:id="rId8"/>
  </pivotCaches>
  <fileRecoveryPr autoRecover="0"/>
</workbook>
</file>

<file path=xl/calcChain.xml><?xml version="1.0" encoding="utf-8"?>
<calcChain xmlns="http://schemas.openxmlformats.org/spreadsheetml/2006/main">
  <c r="C9" i="6" l="1"/>
  <c r="C8" i="6"/>
  <c r="G17" i="10"/>
  <c r="G13" i="10"/>
  <c r="G10" i="10"/>
  <c r="G14" i="10"/>
  <c r="G16" i="10"/>
  <c r="G11" i="10"/>
  <c r="G15" i="10"/>
  <c r="G12" i="10"/>
  <c r="H10" i="10" l="1"/>
  <c r="H11" i="10" s="1"/>
  <c r="H12" i="10" s="1"/>
  <c r="H13" i="10" s="1"/>
  <c r="H14" i="10" s="1"/>
  <c r="H15" i="10" s="1"/>
  <c r="H16" i="10" s="1"/>
  <c r="H17" i="10" s="1"/>
  <c r="L11" i="8" l="1"/>
  <c r="L10" i="8"/>
  <c r="G16" i="5"/>
  <c r="G15" i="5"/>
  <c r="G14" i="5"/>
  <c r="G13" i="5"/>
  <c r="G12" i="5"/>
  <c r="G11"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8" i="5"/>
  <c r="M18" i="8" l="1"/>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10" i="8"/>
  <c r="M11" i="8"/>
  <c r="M12" i="8"/>
  <c r="M13" i="8"/>
  <c r="M14" i="8"/>
  <c r="M15" i="8"/>
  <c r="M16" i="8"/>
  <c r="M17" i="8"/>
  <c r="M9" i="8"/>
  <c r="L64" i="8"/>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12" i="8"/>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<sst xmlns="http://schemas.openxmlformats.org/spreadsheetml/2006/main" count="2597" uniqueCount="605">
  <si>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</si>
  <si>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</si>
  <si>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</si>
  <si>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</si>
  <si>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</si>
  <si>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</si>
  <si>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</si>
  <si>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</si>
  <si>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</si>
  <si>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</si>
  <si>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</si>
  <si>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</si>
  <si>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</si>
  <si>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</si>
  <si>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</si>
  <si>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</si>
  <si>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</si>
  <si>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</si>
  <si>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</si>
  <si>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</si>
  <si>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</si>
  <si>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</si>
  <si>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</si>
  <si>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</si>
  <si>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</si>
  <si>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</si>
  <si>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</si>
  <si>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</si>
  <si>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</si>
  <si>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</si>
  <si>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</si>
  <si>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</si>
  <si>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</si>
  <si>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</si>
  <si>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</si>
  <si>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</si>
  <si>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</si>
  <si>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</si>
  <si>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</si>
  <si>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</si>
  <si>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</si>
  <si>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</si>
  <si>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</si>
  <si>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</si>
  <si>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</si>
  <si>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</si>
  <si>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</si>
  <si>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</si>
  <si>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</si>
  <si>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</si>
  <si>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</si>
  <si>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</si>
  <si>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</si>
  <si>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</si>
  <si>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</si>
  <si>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</si>
  <si>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</si>
  <si>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</si>
  <si>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</si>
  <si>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</si>
  <si>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</si>
  <si>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</si>
  <si>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</si>
  <si>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</si>
  <si>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</si>
  <si>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</si>
  <si>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</si>
  <si>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</si>
  <si>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</si>
  <si>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</si>
  <si>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</si>
  <si>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</si>
  <si>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</si>
  <si>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</si>
  <si>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</si>
  <si>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</si>
  <si>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</si>
  <si>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</si>
  <si>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</si>
  <si>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</si>
  <si>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</si>
  <si>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</si>
  <si>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</si>
  <si>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</si>
  <si>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</si>
  <si>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</si>
  <si>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</si>
  <si>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</si>
  <si>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</si>
  <si>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</si>
  <si>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</si>
  <si>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</si>
  <si>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</si>
  <si>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</si>
  <si>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</si>
  <si>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</si>
  <si>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</si>
  <si>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</si>
  <si>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</si>
  <si>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</si>
  <si>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</si>
  <si>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</si>
  <si>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</si>
  <si>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</si>
  <si>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</si>
  <si>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</si>
  <si>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</si>
  <si>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</si>
  <si>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</si>
  <si>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</si>
  <si>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</si>
  <si>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</si>
  <si>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</si>
  <si>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</si>
  <si>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</si>
  <si>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</si>
  <si>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</si>
  <si>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</si>
  <si>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</si>
  <si>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</si>
  <si>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</si>
  <si>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</si>
  <si>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</si>
  <si>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</si>
  <si>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</si>
  <si>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</si>
  <si>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</si>
  <si>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</si>
  <si>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</si>
  <si>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</si>
  <si>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</si>
  <si>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</si>
  <si>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</si>
  <si>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</si>
  <si>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</si>
  <si>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</si>
  <si>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</si>
  <si>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</si>
  <si>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</si>
  <si>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</si>
  <si>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</si>
  <si>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</si>
  <si>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</si>
  <si>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</si>
  <si>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</si>
  <si>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</si>
  <si>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</si>
  <si>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</si>
  <si>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</si>
  <si>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</si>
  <si>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</si>
  <si>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</si>
  <si>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</si>
  <si>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</si>
  <si>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</si>
  <si>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</si>
  <si>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</si>
  <si>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</si>
  <si>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</si>
  <si>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</si>
  <si>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</si>
  <si>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</si>
  <si>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</si>
  <si>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</si>
  <si>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</si>
  <si>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</si>
  <si>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</si>
  <si>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</si>
  <si>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</si>
  <si>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</si>
  <si>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</si>
  <si>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</si>
  <si>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</si>
  <si>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</si>
  <si>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</si>
  <si>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</si>
  <si>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</si>
  <si>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</si>
  <si>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</si>
  <si>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</si>
  <si>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</si>
  <si>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</si>
  <si>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</si>
  <si>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</si>
  <si>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</si>
  <si>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</si>
  <si>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</si>
  <si>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</si>
  <si>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</si>
  <si>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</si>
  <si>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</si>
  <si>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</si>
  <si>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</si>
  <si>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</si>
  <si>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</si>
  <si>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</si>
  <si>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</si>
  <si>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</si>
  <si>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</si>
  <si>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</si>
  <si>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</si>
  <si>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</si>
  <si>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</si>
  <si>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</si>
  <si>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</si>
  <si>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</si>
  <si>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</si>
  <si>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</si>
  <si>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</si>
  <si>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</si>
  <si>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</si>
  <si>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</si>
  <si>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</si>
  <si>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</si>
  <si>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</si>
  <si>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</si>
  <si>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</si>
  <si>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</si>
  <si>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</si>
  <si>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</si>
  <si>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</si>
  <si>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</si>
  <si>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</si>
  <si>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</si>
  <si>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</si>
  <si>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</si>
  <si>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</si>
  <si>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</si>
  <si>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</si>
  <si>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</si>
  <si>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</si>
  <si>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</si>
  <si>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</si>
  <si>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</si>
  <si>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</si>
  <si>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</si>
  <si>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</si>
  <si>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</si>
  <si>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</si>
  <si>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</si>
  <si>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</si>
  <si>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</si>
  <si>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</si>
  <si>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</si>
  <si>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</si>
  <si>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</si>
  <si>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</si>
  <si>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</si>
  <si>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</si>
  <si>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</si>
  <si>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</si>
  <si>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</si>
  <si>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</si>
  <si>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</si>
  <si>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</si>
  <si>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</si>
  <si>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</si>
  <si>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</si>
  <si>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</si>
  <si>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</si>
  <si>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</si>
  <si>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</si>
  <si>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</si>
  <si>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</si>
  <si>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</si>
  <si>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</si>
  <si>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</si>
  <si>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</si>
  <si>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</si>
  <si>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</si>
  <si>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</si>
  <si>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</si>
  <si>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</si>
  <si>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</si>
  <si>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</si>
  <si>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</si>
  <si>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</si>
  <si>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</si>
  <si>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</si>
  <si>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</si>
  <si>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</si>
  <si>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</si>
  <si>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</si>
  <si>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</si>
  <si>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</si>
  <si>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</si>
  <si>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</si>
  <si>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</si>
  <si>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</si>
  <si>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</si>
  <si>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</si>
  <si>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</si>
  <si>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</si>
  <si>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</si>
  <si>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</si>
  <si>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</si>
  <si>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</si>
  <si>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</si>
  <si>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</si>
  <si>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</si>
  <si>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</si>
  <si>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</si>
  <si>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</si>
  <si>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</si>
  <si>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</si>
  <si>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</si>
  <si>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</si>
  <si>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</si>
  <si>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</si>
  <si>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</si>
  <si>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</si>
  <si>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</si>
  <si>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</si>
  <si>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</si>
  <si>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</si>
  <si>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</si>
  <si>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</si>
  <si>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</si>
  <si>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</si>
  <si>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</si>
  <si>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</si>
  <si>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</si>
  <si>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</si>
  <si>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</si>
  <si>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</si>
  <si>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</si>
  <si>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</si>
  <si>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</si>
  <si>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</si>
  <si>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</si>
  <si>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</si>
  <si>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</si>
  <si>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</si>
  <si>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</si>
  <si>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</si>
  <si>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</si>
  <si>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</si>
  <si>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</si>
  <si>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</si>
  <si>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</si>
  <si>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</si>
  <si>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</si>
  <si>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</si>
  <si>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</si>
  <si>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</si>
  <si>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</si>
  <si>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</si>
  <si>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</si>
  <si>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</si>
  <si>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</si>
  <si>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</si>
  <si>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</si>
  <si>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</si>
  <si>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</si>
  <si>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</si>
  <si>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</si>
  <si>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</si>
  <si>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</si>
  <si>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</si>
  <si>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</si>
  <si>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</si>
  <si>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</si>
  <si>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</si>
  <si>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</si>
  <si>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</si>
  <si>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</si>
  <si>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</si>
  <si>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</si>
  <si>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</si>
  <si>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</si>
  <si>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</si>
  <si>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</si>
  <si>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</si>
  <si>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</si>
  <si>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</si>
  <si>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</si>
  <si>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</si>
  <si>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</si>
  <si>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</si>
  <si>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</si>
  <si>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</si>
  <si>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</si>
  <si>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</si>
  <si>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</si>
  <si>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</si>
  <si>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</si>
  <si>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</si>
  <si>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</si>
  <si>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</si>
  <si>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</si>
  <si>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</si>
  <si>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</si>
  <si>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</si>
  <si>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</si>
  <si>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</si>
  <si>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</si>
  <si>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</si>
  <si>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</si>
  <si>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</si>
  <si>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</si>
  <si>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</si>
  <si>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</si>
  <si>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</si>
  <si>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</si>
  <si>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</si>
  <si>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</si>
  <si>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</si>
  <si>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</si>
  <si>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</si>
  <si>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</si>
  <si>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</si>
  <si>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</si>
  <si>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</si>
  <si>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</si>
  <si>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</si>
  <si>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</si>
  <si>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</si>
  <si>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</si>
  <si>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</si>
  <si>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</si>
  <si>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</si>
  <si>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</si>
  <si>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</si>
  <si>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</si>
  <si>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</si>
  <si>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</si>
  <si>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</si>
  <si>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</si>
  <si>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</si>
  <si>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</si>
  <si>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</si>
  <si>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</si>
  <si>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</si>
  <si>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</si>
  <si>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</si>
  <si>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</si>
  <si>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</si>
  <si>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</si>
  <si>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</si>
  <si>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</si>
  <si>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</si>
  <si>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</si>
  <si>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</si>
  <si>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</si>
  <si>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</si>
  <si>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</si>
  <si>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</si>
  <si>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</si>
  <si>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</si>
  <si>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</si>
  <si>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</si>
  <si>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</si>
  <si>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</si>
  <si>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</si>
  <si>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</si>
  <si>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</si>
  <si>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</si>
  <si>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</si>
  <si>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</si>
  <si>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</si>
  <si>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</si>
  <si>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</si>
  <si>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</si>
  <si>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</si>
  <si>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</si>
  <si>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</si>
  <si>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</si>
  <si>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</si>
  <si>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</si>
  <si>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</si>
  <si>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</si>
  <si>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</si>
  <si>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</si>
  <si>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</si>
  <si>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</si>
  <si>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</si>
  <si>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</si>
  <si>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</si>
  <si>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</si>
  <si>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</si>
  <si>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</si>
  <si>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</si>
  <si>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</si>
  <si>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</si>
  <si>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</si>
  <si>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</si>
  <si>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</si>
  <si>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</si>
  <si>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</si>
  <si>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</si>
  <si>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</si>
  <si>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</si>
  <si>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</si>
  <si>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</si>
  <si>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</si>
  <si>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</si>
  <si>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</si>
  <si>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</si>
  <si>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</si>
  <si>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</si>
  <si>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</si>
  <si>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</si>
  <si>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</si>
  <si>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</si>
  <si>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</si>
  <si>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</si>
  <si>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</si>
  <si>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</si>
  <si>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</si>
  <si>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</si>
  <si>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</si>
  <si>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</si>
  <si>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</si>
  <si>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</si>
  <si>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</si>
  <si>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</si>
  <si>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</si>
  <si>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</si>
  <si>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</si>
  <si>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</si>
  <si>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</si>
  <si>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</si>
  <si>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</si>
  <si>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</si>
  <si>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</si>
  <si>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</si>
  <si>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</si>
  <si>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</si>
  <si>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</si>
  <si>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</si>
  <si>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</si>
  <si>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</si>
  <si>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</si>
  <si>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</si>
  <si>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</si>
  <si>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</si>
  <si>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</si>
  <si>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</si>
  <si>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</si>
  <si>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</si>
  <si>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</si>
  <si>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</si>
  <si>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</si>
  <si>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</si>
  <si>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</si>
  <si>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</si>
  <si>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</si>
  <si>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</si>
  <si>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</si>
  <si>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</si>
  <si>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</si>
  <si>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Variable</t>
  </si>
  <si>
    <t>Type of data</t>
  </si>
  <si>
    <t>Measurement Level</t>
  </si>
  <si>
    <t>Client ID</t>
  </si>
  <si>
    <t>Year of Sale</t>
  </si>
  <si>
    <t>Numeric</t>
  </si>
  <si>
    <t>Categorical</t>
  </si>
  <si>
    <t>Nominal</t>
  </si>
  <si>
    <t>Ordinal</t>
  </si>
  <si>
    <t>Intervals</t>
  </si>
  <si>
    <t>Frequency</t>
  </si>
  <si>
    <t>Relative frequency</t>
  </si>
  <si>
    <t>Cumulative frequency</t>
  </si>
  <si>
    <t>Mean</t>
  </si>
  <si>
    <t>Median</t>
  </si>
  <si>
    <t>Mode</t>
  </si>
  <si>
    <t>Skewness</t>
  </si>
  <si>
    <t>Variance</t>
  </si>
  <si>
    <t>Standard Deviation</t>
  </si>
  <si>
    <t xml:space="preserve">Taking into account the results, it is observed that the average, </t>
  </si>
  <si>
    <t>that is to say that the average of the price of all the properties is approximately $281.171,902</t>
  </si>
  <si>
    <t>In the median, I identify that half of the properties are priced below $249.075,657 and the other half are priced above.</t>
  </si>
  <si>
    <t>In the Mode, $460.001,256 this value is the most common among property prices.</t>
  </si>
  <si>
    <t xml:space="preserve">In the skewness, it is positive, which suggests that the price distribution is skewed to the right, </t>
  </si>
  <si>
    <t>which leads me to interpret that there are some properties with significantly higher prices than most.</t>
  </si>
  <si>
    <t xml:space="preserve">The variance is approximately 7,912,471,567. The greater the variance, the greater the </t>
  </si>
  <si>
    <t>dispersion of prices from the mean.</t>
  </si>
  <si>
    <t xml:space="preserve">In the standard deviation of the property price it is approximately $88,952.07. </t>
  </si>
  <si>
    <t>This leads me to interpret that the average, the individual values ​​of the prices tend to deviate around $88,952.07 from the average.</t>
  </si>
  <si>
    <t>Text Type</t>
  </si>
  <si>
    <t>Numeric Type</t>
  </si>
  <si>
    <t>Cuenta de Customer ID</t>
  </si>
  <si>
    <t>Total general</t>
  </si>
  <si>
    <t xml:space="preserve">With the scatter plot, I observe that most of the points are concentrated in a certain range, which leads me to interpret that there is a group of apartments </t>
  </si>
  <si>
    <t>that share a similar price range and area, even so, some scattered points are observed outside the range. That range, I understand that some apartments</t>
  </si>
  <si>
    <t>have exceptions with different prices and areas.There is a positive relationship between the area and the price since as the area of ​​a property increases,</t>
  </si>
  <si>
    <t>its price tends to increase.</t>
  </si>
  <si>
    <t>Covariance:</t>
  </si>
  <si>
    <t>Correlation coefficient:</t>
  </si>
  <si>
    <t xml:space="preserve">The result does agree with the scatter diagram, since the positive value of the covariance indicates that, in general, as the area of ​​the properties increases, </t>
  </si>
  <si>
    <t>the price tends to increase as well. The correlation coefficient with 0.951087377 is very close to 1, suggesting a strong positive correlation.</t>
  </si>
  <si>
    <t xml:space="preserve">So the results for the covariance and the correlation coefficient are in line with the scatterplot and support the idea that there is a strong positive relationship </t>
  </si>
  <si>
    <t>between the price and the area of ​​the properties.</t>
  </si>
  <si>
    <t xml:space="preserve">With these graphs we can see how the prices of all properties are distributed, </t>
  </si>
  <si>
    <t>regardless of whether they are sold or not.</t>
  </si>
  <si>
    <t>The height of the bars represents the frequency or number of properties in each price range, there is</t>
  </si>
  <si>
    <t>a concentration of properties in a central price range and a decrease in the low and high ends.</t>
  </si>
  <si>
    <t xml:space="preserve">So with these representations, it provides me with information about the central tendency and </t>
  </si>
  <si>
    <t xml:space="preserve">the variability of prices, and these at the same time offer me a complete vision of its distribution </t>
  </si>
  <si>
    <t>real estate analyzed.</t>
  </si>
  <si>
    <t>in the apartments and allow me to understand the concentration and variability of prices in the housing market</t>
  </si>
  <si>
    <t>This information is key to making strategic decisions, since it allows me to identify the most relevant</t>
  </si>
  <si>
    <t>countries in terms of clients, gives me a deeper vision and thus be able to continue growing, .</t>
  </si>
  <si>
    <t>strengthening ourselves in the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</si>
</sst>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44" formatCode="_-&quot;$&quot;\ * #,##0.00_-;\-&quot;$&quot;\ * #,##0.00_-;_-&quot;$&quot;\ * &quot;-&quot;??_-;_-@_-"/>
    <numFmt numFmtId="164" formatCode="_(&quot;$&quot;* #,##0.00_);_(&quot;$&quot;* \(#,##0.00\);_(&quot;$&quot;* &quot;-&quot;??_);_(@_)"/>
    <numFmt numFmtId="172" formatCode="0.0000"/>
  </numFmts>
  <fonts count="1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0"/>
      <color rgb="FF000000"/>
      <name val="Arial Unicode MS"/>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9" tint="0.59999389629810485"/>
        <bgColor indexed="64"/>
      </patternFill>
    </fill>
  </fills>
  <borders count="11">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5" fillId="4" borderId="2" xfId="0" applyFont="1" applyFill="1" applyBorder="1" applyAlignment="1">
      <alignment vertical="center"/>
    </xf>
    <xf numFmtId="0" fontId="10" fillId="0" borderId="2" xfId="0" applyFont="1" applyBorder="1" applyAlignment="1">
      <alignment horizontal="left" vertical="center"/>
    </xf>
    <xf numFmtId="0" fontId="7" fillId="4" borderId="2" xfId="0" applyFont="1" applyFill="1" applyBorder="1" applyAlignment="1">
      <alignment vertical="center"/>
    </xf>
    <xf numFmtId="0" fontId="2" fillId="4" borderId="2" xfId="0" applyFont="1" applyFill="1" applyBorder="1"/>
    <xf numFmtId="6" fontId="2" fillId="4" borderId="0" xfId="0" applyNumberFormat="1" applyFont="1" applyFill="1"/>
    <xf numFmtId="44" fontId="2" fillId="4" borderId="0" xfId="0" applyNumberFormat="1" applyFont="1" applyFill="1"/>
    <xf numFmtId="0" fontId="2" fillId="4" borderId="6" xfId="0" applyFont="1" applyFill="1" applyBorder="1" applyAlignment="1">
      <alignment horizontal="center"/>
    </xf>
    <xf numFmtId="0" fontId="2" fillId="4" borderId="2" xfId="0" applyFont="1" applyFill="1" applyBorder="1" applyAlignment="1">
      <alignment horizontal="center"/>
    </xf>
    <xf numFmtId="10" fontId="2" fillId="4" borderId="2" xfId="0" applyNumberFormat="1" applyFont="1" applyFill="1" applyBorder="1" applyAlignment="1">
      <alignment horizontal="center"/>
    </xf>
    <xf numFmtId="10" fontId="2" fillId="4" borderId="7" xfId="0" applyNumberFormat="1"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10" fontId="2" fillId="4" borderId="9" xfId="0" applyNumberFormat="1" applyFont="1" applyFill="1" applyBorder="1" applyAlignment="1">
      <alignment horizontal="center"/>
    </xf>
    <xf numFmtId="10" fontId="2" fillId="4" borderId="10" xfId="0" applyNumberFormat="1" applyFont="1" applyFill="1" applyBorder="1" applyAlignment="1">
      <alignment horizontal="center"/>
    </xf>
    <xf numFmtId="164" fontId="2" fillId="0" borderId="2" xfId="1" applyFont="1" applyBorder="1" applyAlignment="1">
      <alignment vertical="center"/>
    </xf>
    <xf numFmtId="0" fontId="10" fillId="0" borderId="2" xfId="0" applyFont="1" applyBorder="1"/>
    <xf numFmtId="164" fontId="2" fillId="2" borderId="2" xfId="1" applyFont="1" applyFill="1" applyBorder="1" applyAlignment="1">
      <alignment vertical="center"/>
    </xf>
    <xf numFmtId="0" fontId="2" fillId="4" borderId="0" xfId="0" applyFont="1" applyFill="1" applyAlignment="1">
      <alignment horizontal="left"/>
    </xf>
    <xf numFmtId="0" fontId="5" fillId="4" borderId="2" xfId="0" applyFont="1" applyFill="1" applyBorder="1" applyAlignment="1">
      <alignment horizontal="center" vertical="center"/>
    </xf>
    <xf numFmtId="0" fontId="5" fillId="4" borderId="0" xfId="0" applyFont="1" applyFill="1" applyAlignment="1">
      <alignment horizontal="center" vertical="center"/>
    </xf>
    <xf numFmtId="0" fontId="2" fillId="4" borderId="0" xfId="0" applyFont="1" applyFill="1" applyAlignment="1">
      <alignment horizontal="center"/>
    </xf>
    <xf numFmtId="10" fontId="2" fillId="4" borderId="0" xfId="0" applyNumberFormat="1" applyFont="1" applyFill="1" applyAlignment="1">
      <alignment horizont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0" fillId="0" borderId="2" xfId="0" applyBorder="1" applyAlignment="1">
      <alignment horizontal="left"/>
    </xf>
    <xf numFmtId="0" fontId="0" fillId="0" borderId="2" xfId="0" applyBorder="1"/>
    <xf numFmtId="0" fontId="5" fillId="7" borderId="2" xfId="0" applyFont="1" applyFill="1" applyBorder="1" applyAlignment="1">
      <alignment vertical="center"/>
    </xf>
    <xf numFmtId="0" fontId="5" fillId="3" borderId="0" xfId="0" applyFont="1" applyFill="1" applyAlignment="1">
      <alignment horizontal="left" vertical="center"/>
    </xf>
    <xf numFmtId="0" fontId="9" fillId="6" borderId="0" xfId="0" applyFont="1" applyFill="1" applyAlignment="1">
      <alignment horizontal="center" vertical="center"/>
    </xf>
    <xf numFmtId="172" fontId="2" fillId="4" borderId="0" xfId="0" applyNumberFormat="1" applyFont="1" applyFill="1"/>
    <xf numFmtId="0" fontId="0" fillId="0" borderId="0" xfId="0" applyAlignment="1">
      <alignment horizontal="left" vertical="center"/>
    </xf>
  </cellXfs>
  <cellStyles count="2">
    <cellStyle name="Moneda" xfId="1" builtinId="4"/>
    <cellStyle name="Normal" xfId="0" builtinId="0"/>
  </cellStyles>
  <dxfs count="19">
    <dxf>
      <fill>
        <patternFill patternType="solid">
          <fgColor rgb="FFFFFFFF"/>
          <bgColor rgb="FFFFFFFF"/>
        </patternFill>
      </fill>
      <border>
        <left/>
        <right/>
        <top/>
        <bottom/>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sz val="9"/>
        <color rgb="FF002060"/>
        <name val="Arial"/>
        <family val="2"/>
      </font>
      <fill>
        <patternFill>
          <fgColor theme="0"/>
        </patternFill>
      </fill>
      <alignment vertical="center"/>
    </dxf>
    <dxf>
      <font>
        <b/>
        <sz val="9"/>
        <color rgb="FF002060"/>
        <name val="Arial"/>
        <family val="2"/>
      </font>
      <fill>
        <patternFill>
          <fgColor theme="0"/>
        </patternFill>
      </fill>
      <alignment vertical="center"/>
    </dxf>
    <dxf>
      <font>
        <b/>
        <sz val="9"/>
        <color rgb="FF002060"/>
        <name val="Arial"/>
        <family val="2"/>
      </font>
      <fill>
        <patternFill>
          <fgColor theme="0"/>
        </patternFill>
      </fill>
      <alignment vertical="center"/>
    </dxf>
    <dxf>
      <font>
        <b/>
        <sz val="9"/>
        <color rgb="FF002060"/>
        <name val="Arial"/>
        <family val="2"/>
      </font>
      <fill>
        <patternFill>
          <fgColor theme="0"/>
        </patternFill>
      </fill>
      <alignment vertic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CO" sz="1400" b="1" i="1" u="none" strike="noStrike" kern="1200" spc="0"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s-CO" sz="1400" b="1" i="1"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Histograma de Distribución de Frecuencia de Precios</a:t>
            </a:r>
          </a:p>
        </c:rich>
      </c:tx>
      <c:overlay val="0"/>
      <c:spPr>
        <a:noFill/>
        <a:ln>
          <a:noFill/>
        </a:ln>
        <a:effectLst/>
      </c:spPr>
      <c:txPr>
        <a:bodyPr rot="0" spcFirstLastPara="1" vertOverflow="ellipsis" vert="horz" wrap="square" anchor="ctr" anchorCtr="1"/>
        <a:lstStyle/>
        <a:p>
          <a:pPr>
            <a:defRPr lang="es-CO" sz="1400" b="1" i="1" u="none" strike="noStrike" kern="1200" spc="0"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s-CO"/>
        </a:p>
      </c:txPr>
    </c:title>
    <c:autoTitleDeleted val="0"/>
    <c:plotArea>
      <c:layout>
        <c:manualLayout>
          <c:layoutTarget val="inner"/>
          <c:xMode val="edge"/>
          <c:yMode val="edge"/>
          <c:x val="0.18889085739282591"/>
          <c:y val="0.18560185185185185"/>
          <c:w val="0.79593285214348208"/>
          <c:h val="0.60250765529308836"/>
        </c:manualLayout>
      </c:layout>
      <c:barChart>
        <c:barDir val="col"/>
        <c:grouping val="clustered"/>
        <c:varyColors val="0"/>
        <c:ser>
          <c:idx val="0"/>
          <c:order val="0"/>
          <c:spPr>
            <a:solidFill>
              <a:schemeClr val="accent6"/>
            </a:solidFill>
            <a:ln>
              <a:noFill/>
            </a:ln>
            <a:effectLst/>
          </c:spPr>
          <c:invertIfNegative val="0"/>
          <c:val>
            <c:numRef>
              <c:f>'Tasks 2,3,4'!$L$9:$L$275</c:f>
              <c:numCache>
                <c:formatCode>"$"#,##0_);[Red]\("$"#,##0\)</c:formatCode>
                <c:ptCount val="267"/>
                <c:pt idx="0">
                  <c:v>0</c:v>
                </c:pt>
                <c:pt idx="1">
                  <c:v>100000</c:v>
                </c:pt>
                <c:pt idx="2">
                  <c:v>200000</c:v>
                </c:pt>
                <c:pt idx="3">
                  <c:v>300000</c:v>
                </c:pt>
                <c:pt idx="4">
                  <c:v>400000</c:v>
                </c:pt>
                <c:pt idx="5">
                  <c:v>500000</c:v>
                </c:pt>
                <c:pt idx="6">
                  <c:v>600000</c:v>
                </c:pt>
                <c:pt idx="7">
                  <c:v>700000</c:v>
                </c:pt>
                <c:pt idx="8">
                  <c:v>800000</c:v>
                </c:pt>
                <c:pt idx="9">
                  <c:v>900000</c:v>
                </c:pt>
                <c:pt idx="10">
                  <c:v>1000000</c:v>
                </c:pt>
                <c:pt idx="11">
                  <c:v>1100000</c:v>
                </c:pt>
                <c:pt idx="12">
                  <c:v>1200000</c:v>
                </c:pt>
                <c:pt idx="13">
                  <c:v>1300000</c:v>
                </c:pt>
                <c:pt idx="14">
                  <c:v>1400000</c:v>
                </c:pt>
                <c:pt idx="15">
                  <c:v>1500000</c:v>
                </c:pt>
                <c:pt idx="16">
                  <c:v>1600000</c:v>
                </c:pt>
                <c:pt idx="17">
                  <c:v>1700000</c:v>
                </c:pt>
                <c:pt idx="18">
                  <c:v>1800000</c:v>
                </c:pt>
                <c:pt idx="19">
                  <c:v>1900000</c:v>
                </c:pt>
                <c:pt idx="20">
                  <c:v>2000000</c:v>
                </c:pt>
                <c:pt idx="21">
                  <c:v>2100000</c:v>
                </c:pt>
                <c:pt idx="22">
                  <c:v>2200000</c:v>
                </c:pt>
                <c:pt idx="23">
                  <c:v>2300000</c:v>
                </c:pt>
                <c:pt idx="24">
                  <c:v>2400000</c:v>
                </c:pt>
                <c:pt idx="25">
                  <c:v>2500000</c:v>
                </c:pt>
                <c:pt idx="26">
                  <c:v>2600000</c:v>
                </c:pt>
                <c:pt idx="27">
                  <c:v>2700000</c:v>
                </c:pt>
                <c:pt idx="28">
                  <c:v>2800000</c:v>
                </c:pt>
                <c:pt idx="29">
                  <c:v>2900000</c:v>
                </c:pt>
                <c:pt idx="30">
                  <c:v>3000000</c:v>
                </c:pt>
                <c:pt idx="31">
                  <c:v>3100000</c:v>
                </c:pt>
                <c:pt idx="32">
                  <c:v>3200000</c:v>
                </c:pt>
                <c:pt idx="33">
                  <c:v>3300000</c:v>
                </c:pt>
                <c:pt idx="34">
                  <c:v>3400000</c:v>
                </c:pt>
                <c:pt idx="35">
                  <c:v>3500000</c:v>
                </c:pt>
                <c:pt idx="36">
                  <c:v>3600000</c:v>
                </c:pt>
                <c:pt idx="37">
                  <c:v>3700000</c:v>
                </c:pt>
                <c:pt idx="38">
                  <c:v>3800000</c:v>
                </c:pt>
                <c:pt idx="39">
                  <c:v>3900000</c:v>
                </c:pt>
                <c:pt idx="40">
                  <c:v>4000000</c:v>
                </c:pt>
                <c:pt idx="41">
                  <c:v>4100000</c:v>
                </c:pt>
                <c:pt idx="42">
                  <c:v>4200000</c:v>
                </c:pt>
                <c:pt idx="43">
                  <c:v>4300000</c:v>
                </c:pt>
                <c:pt idx="44">
                  <c:v>4400000</c:v>
                </c:pt>
                <c:pt idx="45">
                  <c:v>4500000</c:v>
                </c:pt>
                <c:pt idx="46">
                  <c:v>4600000</c:v>
                </c:pt>
                <c:pt idx="47">
                  <c:v>4700000</c:v>
                </c:pt>
                <c:pt idx="48">
                  <c:v>4800000</c:v>
                </c:pt>
                <c:pt idx="49">
                  <c:v>4900000</c:v>
                </c:pt>
                <c:pt idx="50">
                  <c:v>5000000</c:v>
                </c:pt>
                <c:pt idx="51">
                  <c:v>5100000</c:v>
                </c:pt>
                <c:pt idx="52">
                  <c:v>5200000</c:v>
                </c:pt>
                <c:pt idx="53">
                  <c:v>5300000</c:v>
                </c:pt>
                <c:pt idx="54">
                  <c:v>5400000</c:v>
                </c:pt>
                <c:pt idx="55">
                  <c:v>5500000</c:v>
                </c:pt>
                <c:pt idx="56">
                  <c:v>5600000</c:v>
                </c:pt>
                <c:pt idx="57">
                  <c:v>5700000</c:v>
                </c:pt>
                <c:pt idx="58">
                  <c:v>5800000</c:v>
                </c:pt>
                <c:pt idx="59">
                  <c:v>5900000</c:v>
                </c:pt>
                <c:pt idx="60">
                  <c:v>6000000</c:v>
                </c:pt>
                <c:pt idx="61">
                  <c:v>6100000</c:v>
                </c:pt>
                <c:pt idx="62">
                  <c:v>6200000</c:v>
                </c:pt>
                <c:pt idx="63">
                  <c:v>6300000</c:v>
                </c:pt>
                <c:pt idx="64">
                  <c:v>6400000</c:v>
                </c:pt>
                <c:pt idx="65">
                  <c:v>6500000</c:v>
                </c:pt>
                <c:pt idx="66">
                  <c:v>6600000</c:v>
                </c:pt>
                <c:pt idx="67">
                  <c:v>6700000</c:v>
                </c:pt>
                <c:pt idx="68">
                  <c:v>6800000</c:v>
                </c:pt>
                <c:pt idx="69">
                  <c:v>6900000</c:v>
                </c:pt>
                <c:pt idx="70">
                  <c:v>7000000</c:v>
                </c:pt>
                <c:pt idx="71">
                  <c:v>7100000</c:v>
                </c:pt>
                <c:pt idx="72">
                  <c:v>7200000</c:v>
                </c:pt>
                <c:pt idx="73">
                  <c:v>7300000</c:v>
                </c:pt>
                <c:pt idx="74">
                  <c:v>7400000</c:v>
                </c:pt>
                <c:pt idx="75">
                  <c:v>7500000</c:v>
                </c:pt>
                <c:pt idx="76">
                  <c:v>7600000</c:v>
                </c:pt>
                <c:pt idx="77">
                  <c:v>7700000</c:v>
                </c:pt>
                <c:pt idx="78">
                  <c:v>7800000</c:v>
                </c:pt>
                <c:pt idx="79">
                  <c:v>7900000</c:v>
                </c:pt>
                <c:pt idx="80">
                  <c:v>8000000</c:v>
                </c:pt>
                <c:pt idx="81">
                  <c:v>8100000</c:v>
                </c:pt>
                <c:pt idx="82">
                  <c:v>8200000</c:v>
                </c:pt>
                <c:pt idx="83">
                  <c:v>8300000</c:v>
                </c:pt>
                <c:pt idx="84">
                  <c:v>8400000</c:v>
                </c:pt>
                <c:pt idx="85">
                  <c:v>8500000</c:v>
                </c:pt>
                <c:pt idx="86">
                  <c:v>8600000</c:v>
                </c:pt>
                <c:pt idx="87">
                  <c:v>8700000</c:v>
                </c:pt>
                <c:pt idx="88">
                  <c:v>8800000</c:v>
                </c:pt>
                <c:pt idx="89">
                  <c:v>8900000</c:v>
                </c:pt>
                <c:pt idx="90">
                  <c:v>9000000</c:v>
                </c:pt>
                <c:pt idx="91">
                  <c:v>9100000</c:v>
                </c:pt>
                <c:pt idx="92">
                  <c:v>9200000</c:v>
                </c:pt>
                <c:pt idx="93">
                  <c:v>9300000</c:v>
                </c:pt>
                <c:pt idx="94">
                  <c:v>9400000</c:v>
                </c:pt>
                <c:pt idx="95">
                  <c:v>9500000</c:v>
                </c:pt>
                <c:pt idx="96">
                  <c:v>9600000</c:v>
                </c:pt>
                <c:pt idx="97">
                  <c:v>9700000</c:v>
                </c:pt>
                <c:pt idx="98">
                  <c:v>9800000</c:v>
                </c:pt>
                <c:pt idx="99">
                  <c:v>9900000</c:v>
                </c:pt>
                <c:pt idx="100">
                  <c:v>10000000</c:v>
                </c:pt>
                <c:pt idx="101">
                  <c:v>10100000</c:v>
                </c:pt>
                <c:pt idx="102">
                  <c:v>10200000</c:v>
                </c:pt>
                <c:pt idx="103">
                  <c:v>10300000</c:v>
                </c:pt>
                <c:pt idx="104">
                  <c:v>10400000</c:v>
                </c:pt>
                <c:pt idx="105">
                  <c:v>10500000</c:v>
                </c:pt>
                <c:pt idx="106">
                  <c:v>10600000</c:v>
                </c:pt>
                <c:pt idx="107">
                  <c:v>10700000</c:v>
                </c:pt>
                <c:pt idx="108">
                  <c:v>10800000</c:v>
                </c:pt>
                <c:pt idx="109">
                  <c:v>10900000</c:v>
                </c:pt>
                <c:pt idx="110">
                  <c:v>11000000</c:v>
                </c:pt>
                <c:pt idx="111">
                  <c:v>11100000</c:v>
                </c:pt>
                <c:pt idx="112">
                  <c:v>11200000</c:v>
                </c:pt>
                <c:pt idx="113">
                  <c:v>11300000</c:v>
                </c:pt>
                <c:pt idx="114">
                  <c:v>11400000</c:v>
                </c:pt>
                <c:pt idx="115">
                  <c:v>11500000</c:v>
                </c:pt>
                <c:pt idx="116">
                  <c:v>11600000</c:v>
                </c:pt>
                <c:pt idx="117">
                  <c:v>11700000</c:v>
                </c:pt>
                <c:pt idx="118">
                  <c:v>11800000</c:v>
                </c:pt>
                <c:pt idx="119">
                  <c:v>11900000</c:v>
                </c:pt>
                <c:pt idx="120">
                  <c:v>12000000</c:v>
                </c:pt>
                <c:pt idx="121">
                  <c:v>12100000</c:v>
                </c:pt>
                <c:pt idx="122">
                  <c:v>12200000</c:v>
                </c:pt>
                <c:pt idx="123">
                  <c:v>12300000</c:v>
                </c:pt>
                <c:pt idx="124">
                  <c:v>12400000</c:v>
                </c:pt>
                <c:pt idx="125">
                  <c:v>12500000</c:v>
                </c:pt>
                <c:pt idx="126">
                  <c:v>12600000</c:v>
                </c:pt>
                <c:pt idx="127">
                  <c:v>12700000</c:v>
                </c:pt>
                <c:pt idx="128">
                  <c:v>12800000</c:v>
                </c:pt>
                <c:pt idx="129">
                  <c:v>12900000</c:v>
                </c:pt>
                <c:pt idx="130">
                  <c:v>13000000</c:v>
                </c:pt>
                <c:pt idx="131">
                  <c:v>13100000</c:v>
                </c:pt>
                <c:pt idx="132">
                  <c:v>13200000</c:v>
                </c:pt>
                <c:pt idx="133">
                  <c:v>13300000</c:v>
                </c:pt>
                <c:pt idx="134">
                  <c:v>13400000</c:v>
                </c:pt>
                <c:pt idx="135">
                  <c:v>13500000</c:v>
                </c:pt>
                <c:pt idx="136">
                  <c:v>13600000</c:v>
                </c:pt>
                <c:pt idx="137">
                  <c:v>13700000</c:v>
                </c:pt>
                <c:pt idx="138">
                  <c:v>13800000</c:v>
                </c:pt>
                <c:pt idx="139">
                  <c:v>13900000</c:v>
                </c:pt>
                <c:pt idx="140">
                  <c:v>14000000</c:v>
                </c:pt>
                <c:pt idx="141">
                  <c:v>14100000</c:v>
                </c:pt>
                <c:pt idx="142">
                  <c:v>14200000</c:v>
                </c:pt>
                <c:pt idx="143">
                  <c:v>14300000</c:v>
                </c:pt>
                <c:pt idx="144">
                  <c:v>14400000</c:v>
                </c:pt>
                <c:pt idx="145">
                  <c:v>14500000</c:v>
                </c:pt>
                <c:pt idx="146">
                  <c:v>14600000</c:v>
                </c:pt>
                <c:pt idx="147">
                  <c:v>14700000</c:v>
                </c:pt>
                <c:pt idx="148">
                  <c:v>14800000</c:v>
                </c:pt>
                <c:pt idx="149">
                  <c:v>14900000</c:v>
                </c:pt>
                <c:pt idx="150">
                  <c:v>15000000</c:v>
                </c:pt>
                <c:pt idx="151">
                  <c:v>15100000</c:v>
                </c:pt>
                <c:pt idx="152">
                  <c:v>15200000</c:v>
                </c:pt>
                <c:pt idx="153">
                  <c:v>15300000</c:v>
                </c:pt>
                <c:pt idx="154">
                  <c:v>15400000</c:v>
                </c:pt>
                <c:pt idx="155">
                  <c:v>15500000</c:v>
                </c:pt>
                <c:pt idx="156">
                  <c:v>15600000</c:v>
                </c:pt>
                <c:pt idx="157">
                  <c:v>15700000</c:v>
                </c:pt>
                <c:pt idx="158">
                  <c:v>15800000</c:v>
                </c:pt>
                <c:pt idx="159">
                  <c:v>15900000</c:v>
                </c:pt>
                <c:pt idx="160">
                  <c:v>16000000</c:v>
                </c:pt>
                <c:pt idx="161">
                  <c:v>16100000</c:v>
                </c:pt>
                <c:pt idx="162">
                  <c:v>16200000</c:v>
                </c:pt>
                <c:pt idx="163">
                  <c:v>16300000</c:v>
                </c:pt>
                <c:pt idx="164">
                  <c:v>16400000</c:v>
                </c:pt>
                <c:pt idx="165">
                  <c:v>16500000</c:v>
                </c:pt>
                <c:pt idx="166">
                  <c:v>16600000</c:v>
                </c:pt>
                <c:pt idx="167">
                  <c:v>16700000</c:v>
                </c:pt>
                <c:pt idx="168">
                  <c:v>16800000</c:v>
                </c:pt>
                <c:pt idx="169">
                  <c:v>16900000</c:v>
                </c:pt>
                <c:pt idx="170">
                  <c:v>17000000</c:v>
                </c:pt>
                <c:pt idx="171">
                  <c:v>17100000</c:v>
                </c:pt>
                <c:pt idx="172">
                  <c:v>17200000</c:v>
                </c:pt>
                <c:pt idx="173">
                  <c:v>17300000</c:v>
                </c:pt>
                <c:pt idx="174">
                  <c:v>17400000</c:v>
                </c:pt>
                <c:pt idx="175">
                  <c:v>17500000</c:v>
                </c:pt>
                <c:pt idx="176">
                  <c:v>17600000</c:v>
                </c:pt>
                <c:pt idx="177">
                  <c:v>17700000</c:v>
                </c:pt>
                <c:pt idx="178">
                  <c:v>17800000</c:v>
                </c:pt>
                <c:pt idx="179">
                  <c:v>17900000</c:v>
                </c:pt>
                <c:pt idx="180">
                  <c:v>18000000</c:v>
                </c:pt>
                <c:pt idx="181">
                  <c:v>18100000</c:v>
                </c:pt>
                <c:pt idx="182">
                  <c:v>18200000</c:v>
                </c:pt>
                <c:pt idx="183">
                  <c:v>18300000</c:v>
                </c:pt>
                <c:pt idx="184">
                  <c:v>18400000</c:v>
                </c:pt>
                <c:pt idx="185">
                  <c:v>18500000</c:v>
                </c:pt>
                <c:pt idx="186">
                  <c:v>18600000</c:v>
                </c:pt>
                <c:pt idx="187">
                  <c:v>18700000</c:v>
                </c:pt>
                <c:pt idx="188">
                  <c:v>18800000</c:v>
                </c:pt>
                <c:pt idx="189">
                  <c:v>18900000</c:v>
                </c:pt>
                <c:pt idx="190">
                  <c:v>19000000</c:v>
                </c:pt>
                <c:pt idx="191">
                  <c:v>19100000</c:v>
                </c:pt>
                <c:pt idx="192">
                  <c:v>19200000</c:v>
                </c:pt>
                <c:pt idx="193">
                  <c:v>19300000</c:v>
                </c:pt>
                <c:pt idx="194">
                  <c:v>19400000</c:v>
                </c:pt>
                <c:pt idx="195">
                  <c:v>19500000</c:v>
                </c:pt>
                <c:pt idx="196">
                  <c:v>19600000</c:v>
                </c:pt>
                <c:pt idx="197">
                  <c:v>19700000</c:v>
                </c:pt>
                <c:pt idx="198">
                  <c:v>19800000</c:v>
                </c:pt>
                <c:pt idx="199">
                  <c:v>19900000</c:v>
                </c:pt>
                <c:pt idx="200">
                  <c:v>20000000</c:v>
                </c:pt>
                <c:pt idx="201">
                  <c:v>20100000</c:v>
                </c:pt>
                <c:pt idx="202">
                  <c:v>20200000</c:v>
                </c:pt>
                <c:pt idx="203">
                  <c:v>20300000</c:v>
                </c:pt>
                <c:pt idx="204">
                  <c:v>20400000</c:v>
                </c:pt>
                <c:pt idx="205">
                  <c:v>20500000</c:v>
                </c:pt>
                <c:pt idx="206">
                  <c:v>20600000</c:v>
                </c:pt>
                <c:pt idx="207">
                  <c:v>20700000</c:v>
                </c:pt>
                <c:pt idx="208">
                  <c:v>20800000</c:v>
                </c:pt>
                <c:pt idx="209">
                  <c:v>20900000</c:v>
                </c:pt>
                <c:pt idx="210">
                  <c:v>21000000</c:v>
                </c:pt>
                <c:pt idx="211">
                  <c:v>21100000</c:v>
                </c:pt>
                <c:pt idx="212">
                  <c:v>21200000</c:v>
                </c:pt>
                <c:pt idx="213">
                  <c:v>21300000</c:v>
                </c:pt>
                <c:pt idx="214">
                  <c:v>21400000</c:v>
                </c:pt>
                <c:pt idx="215">
                  <c:v>21500000</c:v>
                </c:pt>
                <c:pt idx="216">
                  <c:v>21600000</c:v>
                </c:pt>
                <c:pt idx="217">
                  <c:v>21700000</c:v>
                </c:pt>
                <c:pt idx="218">
                  <c:v>21800000</c:v>
                </c:pt>
                <c:pt idx="219">
                  <c:v>21900000</c:v>
                </c:pt>
                <c:pt idx="220">
                  <c:v>22000000</c:v>
                </c:pt>
                <c:pt idx="221">
                  <c:v>22100000</c:v>
                </c:pt>
                <c:pt idx="222">
                  <c:v>22200000</c:v>
                </c:pt>
                <c:pt idx="223">
                  <c:v>22300000</c:v>
                </c:pt>
                <c:pt idx="224">
                  <c:v>22400000</c:v>
                </c:pt>
                <c:pt idx="225">
                  <c:v>22500000</c:v>
                </c:pt>
                <c:pt idx="226">
                  <c:v>22600000</c:v>
                </c:pt>
                <c:pt idx="227">
                  <c:v>22700000</c:v>
                </c:pt>
                <c:pt idx="228">
                  <c:v>22800000</c:v>
                </c:pt>
                <c:pt idx="229">
                  <c:v>22900000</c:v>
                </c:pt>
                <c:pt idx="230">
                  <c:v>23000000</c:v>
                </c:pt>
                <c:pt idx="231">
                  <c:v>23100000</c:v>
                </c:pt>
                <c:pt idx="232">
                  <c:v>23200000</c:v>
                </c:pt>
                <c:pt idx="233">
                  <c:v>23300000</c:v>
                </c:pt>
                <c:pt idx="234">
                  <c:v>23400000</c:v>
                </c:pt>
                <c:pt idx="235">
                  <c:v>23500000</c:v>
                </c:pt>
                <c:pt idx="236">
                  <c:v>23600000</c:v>
                </c:pt>
                <c:pt idx="237">
                  <c:v>23700000</c:v>
                </c:pt>
                <c:pt idx="238">
                  <c:v>23800000</c:v>
                </c:pt>
                <c:pt idx="239">
                  <c:v>23900000</c:v>
                </c:pt>
                <c:pt idx="240">
                  <c:v>24000000</c:v>
                </c:pt>
                <c:pt idx="241">
                  <c:v>24100000</c:v>
                </c:pt>
                <c:pt idx="242">
                  <c:v>24200000</c:v>
                </c:pt>
                <c:pt idx="243">
                  <c:v>24300000</c:v>
                </c:pt>
                <c:pt idx="244">
                  <c:v>24400000</c:v>
                </c:pt>
                <c:pt idx="245">
                  <c:v>24500000</c:v>
                </c:pt>
                <c:pt idx="246">
                  <c:v>24600000</c:v>
                </c:pt>
                <c:pt idx="247">
                  <c:v>24700000</c:v>
                </c:pt>
                <c:pt idx="248">
                  <c:v>24800000</c:v>
                </c:pt>
                <c:pt idx="249">
                  <c:v>24900000</c:v>
                </c:pt>
                <c:pt idx="250">
                  <c:v>25000000</c:v>
                </c:pt>
                <c:pt idx="251">
                  <c:v>25100000</c:v>
                </c:pt>
                <c:pt idx="252">
                  <c:v>25200000</c:v>
                </c:pt>
                <c:pt idx="253">
                  <c:v>25300000</c:v>
                </c:pt>
                <c:pt idx="254">
                  <c:v>25400000</c:v>
                </c:pt>
                <c:pt idx="255">
                  <c:v>25500000</c:v>
                </c:pt>
                <c:pt idx="256">
                  <c:v>25600000</c:v>
                </c:pt>
                <c:pt idx="257">
                  <c:v>25700000</c:v>
                </c:pt>
                <c:pt idx="258">
                  <c:v>25800000</c:v>
                </c:pt>
                <c:pt idx="259">
                  <c:v>25900000</c:v>
                </c:pt>
                <c:pt idx="260">
                  <c:v>26000000</c:v>
                </c:pt>
                <c:pt idx="261">
                  <c:v>26100000</c:v>
                </c:pt>
                <c:pt idx="262">
                  <c:v>26200000</c:v>
                </c:pt>
                <c:pt idx="263">
                  <c:v>26300000</c:v>
                </c:pt>
                <c:pt idx="264">
                  <c:v>26400000</c:v>
                </c:pt>
                <c:pt idx="265">
                  <c:v>26500000</c:v>
                </c:pt>
                <c:pt idx="266">
                  <c:v>26600000</c:v>
                </c:pt>
              </c:numCache>
            </c:numRef>
          </c:val>
          <c:extLst>
            <c:ext xmlns:c16="http://schemas.microsoft.com/office/drawing/2014/chart" uri="{C3380CC4-5D6E-409C-BE32-E72D297353CC}">
              <c16:uniqueId val="{00000000-F142-43D8-8CD3-339C43897789}"/>
            </c:ext>
          </c:extLst>
        </c:ser>
        <c:ser>
          <c:idx val="1"/>
          <c:order val="1"/>
          <c:spPr>
            <a:solidFill>
              <a:schemeClr val="accent5"/>
            </a:solidFill>
            <a:ln>
              <a:noFill/>
            </a:ln>
            <a:effectLst/>
          </c:spPr>
          <c:invertIfNegative val="0"/>
          <c:val>
            <c:numRef>
              <c:f>'Tasks 2,3,4'!$M$9:$M$275</c:f>
              <c:numCache>
                <c:formatCode>_("$"* #,##0.00_);_("$"* \(#,##0.00\);_("$"* "-"??_);_(@_)</c:formatCode>
                <c:ptCount val="267"/>
                <c:pt idx="0">
                  <c:v>0</c:v>
                </c:pt>
                <c:pt idx="1">
                  <c:v>30</c:v>
                </c:pt>
                <c:pt idx="2">
                  <c:v>151</c:v>
                </c:pt>
                <c:pt idx="3">
                  <c:v>51</c:v>
                </c:pt>
                <c:pt idx="4">
                  <c:v>25</c:v>
                </c:pt>
                <c:pt idx="5">
                  <c:v>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numCache>
            </c:numRef>
          </c:val>
          <c:extLst>
            <c:ext xmlns:c16="http://schemas.microsoft.com/office/drawing/2014/chart" uri="{C3380CC4-5D6E-409C-BE32-E72D297353CC}">
              <c16:uniqueId val="{00000001-F142-43D8-8CD3-339C43897789}"/>
            </c:ext>
          </c:extLst>
        </c:ser>
        <c:dLbls>
          <c:showLegendKey val="0"/>
          <c:showVal val="0"/>
          <c:showCatName val="0"/>
          <c:showSerName val="0"/>
          <c:showPercent val="0"/>
          <c:showBubbleSize val="0"/>
        </c:dLbls>
        <c:gapWidth val="219"/>
        <c:overlap val="-27"/>
        <c:axId val="173716000"/>
        <c:axId val="437662976"/>
      </c:barChart>
      <c:catAx>
        <c:axId val="1737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Rangos</a:t>
                </a:r>
                <a:r>
                  <a:rPr lang="es-CO" baseline="0"/>
                  <a:t> de Precios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37662976"/>
        <c:crosses val="autoZero"/>
        <c:auto val="1"/>
        <c:lblAlgn val="ctr"/>
        <c:lblOffset val="100"/>
        <c:noMultiLvlLbl val="0"/>
      </c:catAx>
      <c:valAx>
        <c:axId val="43766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Frecuencias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737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Relación entre Precio y Área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'365RE'!$I$5</c:f>
              <c:strCache>
                <c:ptCount val="1"/>
                <c:pt idx="0">
                  <c:v>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6804-40AF-9B6D-70F680C2298A}"/>
            </c:ext>
          </c:extLst>
        </c:ser>
        <c:dLbls>
          <c:showLegendKey val="0"/>
          <c:showVal val="0"/>
          <c:showCatName val="0"/>
          <c:showSerName val="0"/>
          <c:showPercent val="0"/>
          <c:showBubbleSize val="0"/>
        </c:dLbls>
        <c:axId val="1029632768"/>
        <c:axId val="1086461568"/>
      </c:scatterChart>
      <c:valAx>
        <c:axId val="102963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Área</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86461568"/>
        <c:crosses val="autoZero"/>
        <c:crossBetween val="midCat"/>
      </c:valAx>
      <c:valAx>
        <c:axId val="10864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Precio</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2963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Diagrama de Pareto:</a:t>
            </a:r>
            <a:r>
              <a:rPr lang="es-CO" baseline="0"/>
              <a:t> Distribución de Compradores por País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'Tasks 6,7'!$F$9</c:f>
              <c:strCache>
                <c:ptCount val="1"/>
                <c:pt idx="0">
                  <c:v>Cuenta de Customer ID</c:v>
                </c:pt>
              </c:strCache>
            </c:strRef>
          </c:tx>
          <c:spPr>
            <a:solidFill>
              <a:schemeClr val="accent1"/>
            </a:solidFill>
            <a:ln>
              <a:noFill/>
            </a:ln>
            <a:effectLst/>
          </c:spPr>
          <c:invertIfNegative val="0"/>
          <c:cat>
            <c:strRef>
              <c:f>'Tasks 6,7'!$E$10:$E$17</c:f>
              <c:strCache>
                <c:ptCount val="8"/>
                <c:pt idx="0">
                  <c:v>USA</c:v>
                </c:pt>
                <c:pt idx="1">
                  <c:v>Canada</c:v>
                </c:pt>
                <c:pt idx="2">
                  <c:v>Russia</c:v>
                </c:pt>
                <c:pt idx="3">
                  <c:v>Belgium</c:v>
                </c:pt>
                <c:pt idx="4">
                  <c:v>UK</c:v>
                </c:pt>
                <c:pt idx="5">
                  <c:v>Denmark</c:v>
                </c:pt>
                <c:pt idx="6">
                  <c:v>Germany</c:v>
                </c:pt>
                <c:pt idx="7">
                  <c:v>Mexico</c:v>
                </c:pt>
              </c:strCache>
            </c:strRef>
          </c:cat>
          <c:val>
            <c:numRef>
              <c:f>'Tasks 6,7'!$F$10:$F$17</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2556-4C5A-98BB-81388FE1B9C3}"/>
            </c:ext>
          </c:extLst>
        </c:ser>
        <c:ser>
          <c:idx val="1"/>
          <c:order val="1"/>
          <c:tx>
            <c:strRef>
              <c:f>'Tasks 6,7'!$G$9</c:f>
              <c:strCache>
                <c:ptCount val="1"/>
                <c:pt idx="0">
                  <c:v>Relative frequency</c:v>
                </c:pt>
              </c:strCache>
            </c:strRef>
          </c:tx>
          <c:spPr>
            <a:solidFill>
              <a:schemeClr val="accent2"/>
            </a:solidFill>
            <a:ln>
              <a:noFill/>
            </a:ln>
            <a:effectLst/>
          </c:spPr>
          <c:invertIfNegative val="0"/>
          <c:cat>
            <c:strRef>
              <c:f>'Tasks 6,7'!$E$10:$E$17</c:f>
              <c:strCache>
                <c:ptCount val="8"/>
                <c:pt idx="0">
                  <c:v>USA</c:v>
                </c:pt>
                <c:pt idx="1">
                  <c:v>Canada</c:v>
                </c:pt>
                <c:pt idx="2">
                  <c:v>Russia</c:v>
                </c:pt>
                <c:pt idx="3">
                  <c:v>Belgium</c:v>
                </c:pt>
                <c:pt idx="4">
                  <c:v>UK</c:v>
                </c:pt>
                <c:pt idx="5">
                  <c:v>Denmark</c:v>
                </c:pt>
                <c:pt idx="6">
                  <c:v>Germany</c:v>
                </c:pt>
                <c:pt idx="7">
                  <c:v>Mexico</c:v>
                </c:pt>
              </c:strCache>
            </c:strRef>
          </c:cat>
          <c:val>
            <c:numRef>
              <c:f>'Tasks 6,7'!$G$10:$G$17</c:f>
              <c:numCache>
                <c:formatCode>0.00%</c:formatCode>
                <c:ptCount val="8"/>
                <c:pt idx="0">
                  <c:v>0.90769230769230769</c:v>
                </c:pt>
                <c:pt idx="1">
                  <c:v>3.5897435897435895E-2</c:v>
                </c:pt>
                <c:pt idx="2">
                  <c:v>2.0512820512820513E-2</c:v>
                </c:pt>
                <c:pt idx="3">
                  <c:v>1.0256410256410256E-2</c:v>
                </c:pt>
                <c:pt idx="4">
                  <c:v>1.0256410256410256E-2</c:v>
                </c:pt>
                <c:pt idx="5">
                  <c:v>5.1282051282051282E-3</c:v>
                </c:pt>
                <c:pt idx="6">
                  <c:v>5.1282051282051282E-3</c:v>
                </c:pt>
                <c:pt idx="7">
                  <c:v>5.1282051282051282E-3</c:v>
                </c:pt>
              </c:numCache>
            </c:numRef>
          </c:val>
          <c:extLst>
            <c:ext xmlns:c16="http://schemas.microsoft.com/office/drawing/2014/chart" uri="{C3380CC4-5D6E-409C-BE32-E72D297353CC}">
              <c16:uniqueId val="{00000001-2556-4C5A-98BB-81388FE1B9C3}"/>
            </c:ext>
          </c:extLst>
        </c:ser>
        <c:dLbls>
          <c:showLegendKey val="0"/>
          <c:showVal val="0"/>
          <c:showCatName val="0"/>
          <c:showSerName val="0"/>
          <c:showPercent val="0"/>
          <c:showBubbleSize val="0"/>
        </c:dLbls>
        <c:gapWidth val="219"/>
        <c:overlap val="-27"/>
        <c:axId val="1988719120"/>
        <c:axId val="2001887184"/>
      </c:barChart>
      <c:lineChart>
        <c:grouping val="standard"/>
        <c:varyColors val="0"/>
        <c:ser>
          <c:idx val="2"/>
          <c:order val="2"/>
          <c:tx>
            <c:strRef>
              <c:f>'Tasks 6,7'!$H$9</c:f>
              <c:strCache>
                <c:ptCount val="1"/>
                <c:pt idx="0">
                  <c:v>Cumulative frequency</c:v>
                </c:pt>
              </c:strCache>
            </c:strRef>
          </c:tx>
          <c:spPr>
            <a:ln w="28575" cap="rnd">
              <a:solidFill>
                <a:schemeClr val="accent3"/>
              </a:solidFill>
              <a:round/>
            </a:ln>
            <a:effectLst/>
          </c:spPr>
          <c:marker>
            <c:symbol val="none"/>
          </c:marker>
          <c:cat>
            <c:strRef>
              <c:f>'Tasks 6,7'!$E$10:$E$17</c:f>
              <c:strCache>
                <c:ptCount val="8"/>
                <c:pt idx="0">
                  <c:v>USA</c:v>
                </c:pt>
                <c:pt idx="1">
                  <c:v>Canada</c:v>
                </c:pt>
                <c:pt idx="2">
                  <c:v>Russia</c:v>
                </c:pt>
                <c:pt idx="3">
                  <c:v>Belgium</c:v>
                </c:pt>
                <c:pt idx="4">
                  <c:v>UK</c:v>
                </c:pt>
                <c:pt idx="5">
                  <c:v>Denmark</c:v>
                </c:pt>
                <c:pt idx="6">
                  <c:v>Germany</c:v>
                </c:pt>
                <c:pt idx="7">
                  <c:v>Mexico</c:v>
                </c:pt>
              </c:strCache>
            </c:strRef>
          </c:cat>
          <c:val>
            <c:numRef>
              <c:f>'Tasks 6,7'!$H$10:$H$17</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2-2556-4C5A-98BB-81388FE1B9C3}"/>
            </c:ext>
          </c:extLst>
        </c:ser>
        <c:dLbls>
          <c:showLegendKey val="0"/>
          <c:showVal val="0"/>
          <c:showCatName val="0"/>
          <c:showSerName val="0"/>
          <c:showPercent val="0"/>
          <c:showBubbleSize val="0"/>
        </c:dLbls>
        <c:marker val="1"/>
        <c:smooth val="0"/>
        <c:axId val="1988663440"/>
        <c:axId val="2001882864"/>
      </c:lineChart>
      <c:catAx>
        <c:axId val="19887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01887184"/>
        <c:crosses val="autoZero"/>
        <c:auto val="1"/>
        <c:lblAlgn val="ctr"/>
        <c:lblOffset val="100"/>
        <c:noMultiLvlLbl val="0"/>
      </c:catAx>
      <c:valAx>
        <c:axId val="20018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8719120"/>
        <c:crosses val="autoZero"/>
        <c:crossBetween val="between"/>
      </c:valAx>
      <c:valAx>
        <c:axId val="200188286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8663440"/>
        <c:crosses val="max"/>
        <c:crossBetween val="between"/>
      </c:valAx>
      <c:catAx>
        <c:axId val="1988663440"/>
        <c:scaling>
          <c:orientation val="minMax"/>
        </c:scaling>
        <c:delete val="1"/>
        <c:axPos val="b"/>
        <c:numFmt formatCode="General" sourceLinked="1"/>
        <c:majorTickMark val="none"/>
        <c:minorTickMark val="none"/>
        <c:tickLblPos val="nextTo"/>
        <c:crossAx val="200188286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Distribución de Frecuencia del Precio de Apartamentos y Oficinas</cx:v>
        </cx:txData>
      </cx:tx>
      <cx:txPr>
        <a:bodyPr spcFirstLastPara="1" vertOverflow="ellipsis" horzOverflow="overflow" wrap="square" lIns="0" tIns="0" rIns="0" bIns="0" anchor="ctr" anchorCtr="1"/>
        <a:lstStyle/>
        <a:p>
          <a:pPr algn="ctr" rtl="0">
            <a:defRPr/>
          </a:pPr>
          <a:r>
            <a:rPr lang="es-ES" sz="1400" b="1" i="1" u="none" strike="noStrike" baseline="0">
              <a:solidFill>
                <a:sysClr val="windowText" lastClr="000000">
                  <a:lumMod val="65000"/>
                  <a:lumOff val="35000"/>
                </a:sysClr>
              </a:solidFill>
              <a:latin typeface="Calibri" panose="020F0502020204030204"/>
            </a:rPr>
            <a:t>Distribución de Frecuencia del Precio de Apartamentos y Oficinas</a:t>
          </a:r>
        </a:p>
      </cx:txPr>
    </cx:title>
    <cx:plotArea>
      <cx:plotAreaRegion>
        <cx:series layoutId="clusteredColumn" uniqueId="{503AAD64-6500-4CF1-8D15-F1F83377D486}">
          <cx:tx>
            <cx:txData>
              <cx:f>_xlchart.v1.0</cx:f>
              <cx:v>Price</cx:v>
            </cx:txData>
          </cx:tx>
          <cx:dataId val="0"/>
          <cx:layoutPr>
            <cx:binning intervalClosed="r"/>
          </cx:layoutPr>
        </cx:series>
      </cx:plotAreaRegion>
      <cx:axis id="0">
        <cx:catScaling gapWidth="0"/>
        <cx:title>
          <cx:tx>
            <cx:txData>
              <cx:v>Intervalos de Precio</cx:v>
            </cx:txData>
          </cx:tx>
          <cx:txPr>
            <a:bodyPr spcFirstLastPara="1" vertOverflow="ellipsis" horzOverflow="overflow" wrap="square" lIns="0" tIns="0" rIns="0" bIns="0" anchor="ctr" anchorCtr="1"/>
            <a:lstStyle/>
            <a:p>
              <a:pPr algn="ctr" rtl="0">
                <a:defRPr/>
              </a:pPr>
              <a:r>
                <a:rPr lang="es-ES" sz="900" b="0" i="0" u="none" strike="noStrike" baseline="0">
                  <a:solidFill>
                    <a:sysClr val="windowText" lastClr="000000">
                      <a:lumMod val="65000"/>
                      <a:lumOff val="35000"/>
                    </a:sysClr>
                  </a:solidFill>
                  <a:latin typeface="Calibri" panose="020F0502020204030204"/>
                </a:rPr>
                <a:t>Intervalos de Precio</a:t>
              </a:r>
            </a:p>
          </cx:txPr>
        </cx:title>
        <cx:tickLabels/>
      </cx:axis>
      <cx:axis id="1">
        <cx:valScaling/>
        <cx:title>
          <cx:tx>
            <cx:txData>
              <cx:v>Frecuencia</cx:v>
            </cx:txData>
          </cx:tx>
          <cx:txPr>
            <a:bodyPr spcFirstLastPara="1" vertOverflow="ellipsis" horzOverflow="overflow" wrap="square" lIns="0" tIns="0" rIns="0" bIns="0" anchor="ctr" anchorCtr="1"/>
            <a:lstStyle/>
            <a:p>
              <a:pPr algn="ctr" rtl="0">
                <a:defRPr/>
              </a:pPr>
              <a:r>
                <a:rPr lang="es-ES" sz="900" b="0" i="0" u="none" strike="noStrike" baseline="0">
                  <a:solidFill>
                    <a:sysClr val="windowText" lastClr="000000">
                      <a:lumMod val="65000"/>
                      <a:lumOff val="35000"/>
                    </a:sysClr>
                  </a:solidFill>
                  <a:latin typeface="Calibri" panose="020F0502020204030204"/>
                </a:rPr>
                <a:t>Frecuencia</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137160</xdr:colOff>
      <xdr:row>8</xdr:row>
      <xdr:rowOff>53340</xdr:rowOff>
    </xdr:from>
    <xdr:to>
      <xdr:col>8</xdr:col>
      <xdr:colOff>541020</xdr:colOff>
      <xdr:row>27</xdr:row>
      <xdr:rowOff>45720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C25CAA95-9F2F-4E6D-9C30-5EF3340905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4320" y="1310640"/>
              <a:ext cx="56388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13</xdr:col>
      <xdr:colOff>129540</xdr:colOff>
      <xdr:row>8</xdr:row>
      <xdr:rowOff>0</xdr:rowOff>
    </xdr:from>
    <xdr:to>
      <xdr:col>21</xdr:col>
      <xdr:colOff>301451</xdr:colOff>
      <xdr:row>33</xdr:row>
      <xdr:rowOff>58615</xdr:rowOff>
    </xdr:to>
    <xdr:graphicFrame macro="">
      <xdr:nvGraphicFramePr>
        <xdr:cNvPr id="4" name="Gráfico 3">
          <a:extLst>
            <a:ext uri="{FF2B5EF4-FFF2-40B4-BE49-F238E27FC236}">
              <a16:creationId xmlns:a16="http://schemas.microsoft.com/office/drawing/2014/main" id="{606717CB-D915-86D8-370C-532CBC2EC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5</xdr:row>
      <xdr:rowOff>15240</xdr:rowOff>
    </xdr:from>
    <xdr:to>
      <xdr:col>9</xdr:col>
      <xdr:colOff>350520</xdr:colOff>
      <xdr:row>24</xdr:row>
      <xdr:rowOff>0</xdr:rowOff>
    </xdr:to>
    <xdr:graphicFrame macro="">
      <xdr:nvGraphicFramePr>
        <xdr:cNvPr id="3" name="Gráfico 2">
          <a:extLst>
            <a:ext uri="{FF2B5EF4-FFF2-40B4-BE49-F238E27FC236}">
              <a16:creationId xmlns:a16="http://schemas.microsoft.com/office/drawing/2014/main" id="{D01D7313-17D4-4D67-A161-309CB363E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18</xdr:row>
      <xdr:rowOff>45720</xdr:rowOff>
    </xdr:from>
    <xdr:to>
      <xdr:col>7</xdr:col>
      <xdr:colOff>1188720</xdr:colOff>
      <xdr:row>33</xdr:row>
      <xdr:rowOff>45720</xdr:rowOff>
    </xdr:to>
    <xdr:graphicFrame macro="">
      <xdr:nvGraphicFramePr>
        <xdr:cNvPr id="3" name="Gráfico 2">
          <a:extLst>
            <a:ext uri="{FF2B5EF4-FFF2-40B4-BE49-F238E27FC236}">
              <a16:creationId xmlns:a16="http://schemas.microsoft.com/office/drawing/2014/main" id="{A71797D4-6860-3FCE-3139-CE644F8E8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ibro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MARULANDA CORREA" refreshedDate="44790.445389814813" createdVersion="6" refreshedVersion="6" minRefreshableVersion="3" recordCount="195" xr:uid="{A1C8944E-738E-4AFD-81C1-DC2CDED37D72}">
  <cacheSource type="worksheet">
    <worksheetSource ref="A1:J196" sheet="Hoja1" r:id="rId2"/>
  </cacheSource>
  <cacheFields count="11">
    <cacheField name="Customer ID" numFmtId="0">
      <sharedItems/>
    </cacheField>
    <cacheField name="Entity" numFmtId="0">
      <sharedItems/>
    </cacheField>
    <cacheField name="Name" numFmtId="0">
      <sharedItems/>
    </cacheField>
    <cacheField name="Surname" numFmtId="0">
      <sharedItems/>
    </cacheField>
    <cacheField name="Age at time of purchase" numFmtId="0">
      <sharedItems containsMixedTypes="1" containsNumber="1" containsInteger="1" minValue="19" maxValue="76"/>
    </cacheField>
    <cacheField name="Interval" numFmtId="0">
      <sharedItems/>
    </cacheField>
    <cacheField name="Y" numFmtId="0">
      <sharedItems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acheField>
    <cacheField name="Country" numFmtId="0">
      <sharedItems count="8">
        <s v="USA"/>
        <s v="Belgium"/>
        <s v="Russia"/>
        <s v="Denmark"/>
        <s v="Canada"/>
        <s v="Mexico"/>
        <s v="UK"/>
        <s v="German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C0001"/>
    <s v="Firm"/>
    <s v="Kamd"/>
    <s v="Co"/>
    <s v="N/A"/>
    <s v="N/A"/>
    <s v="N/A"/>
    <m/>
    <m/>
    <s v="N/A"/>
    <x v="0"/>
  </r>
  <r>
    <s v="C0002"/>
    <s v="Individual"/>
    <s v="Jack"/>
    <s v="Anderson"/>
    <n v="57"/>
    <s v="56-65"/>
    <n v="1947"/>
    <n v="2"/>
    <n v="13"/>
    <s v="M"/>
    <x v="0"/>
  </r>
  <r>
    <s v="C0003"/>
    <s v="Individual"/>
    <s v="Avah"/>
    <s v="Huang"/>
    <n v="56"/>
    <s v="56-65"/>
    <n v="1948"/>
    <n v="4"/>
    <n v="23"/>
    <s v="F"/>
    <x v="0"/>
  </r>
  <r>
    <s v="C0004"/>
    <s v="Individual"/>
    <s v="Nora"/>
    <s v="Lynch"/>
    <n v="56"/>
    <s v="56-65"/>
    <n v="1948"/>
    <n v="4"/>
    <n v="23"/>
    <s v="F"/>
    <x v="0"/>
  </r>
  <r>
    <s v="C0005"/>
    <s v="Individual"/>
    <s v="Rodolfo"/>
    <s v="Gibson"/>
    <n v="67"/>
    <s v="65+"/>
    <n v="1937"/>
    <n v="1"/>
    <n v="20"/>
    <s v="M"/>
    <x v="0"/>
  </r>
  <r>
    <s v="C0006"/>
    <s v="Individual"/>
    <s v="Laci"/>
    <s v="Guerra"/>
    <n v="48"/>
    <s v="46-55"/>
    <n v="1956"/>
    <n v="6"/>
    <n v="17"/>
    <s v="F"/>
    <x v="0"/>
  </r>
  <r>
    <s v="C0007"/>
    <s v="Individual"/>
    <s v="Jaelyn"/>
    <s v="Berger"/>
    <n v="34"/>
    <s v="26-35"/>
    <n v="1970"/>
    <n v="5"/>
    <n v="5"/>
    <s v="F"/>
    <x v="0"/>
  </r>
  <r>
    <s v="C0008"/>
    <s v="Individual"/>
    <s v="Arthur"/>
    <s v="Bray"/>
    <n v="55"/>
    <s v="46-55"/>
    <n v="1949"/>
    <n v="7.0000000000000009"/>
    <n v="14"/>
    <s v="M"/>
    <x v="0"/>
  </r>
  <r>
    <s v="C0009"/>
    <s v="Individual"/>
    <s v="Arabella"/>
    <s v="Ferrell"/>
    <n v="28"/>
    <s v="26-35"/>
    <n v="1976"/>
    <n v="8"/>
    <n v="17"/>
    <s v="F"/>
    <x v="0"/>
  </r>
  <r>
    <s v="C0010"/>
    <s v="Individual"/>
    <s v="Trystan"/>
    <s v="Oconnor"/>
    <n v="42"/>
    <s v="36-45"/>
    <n v="1962"/>
    <n v="11"/>
    <n v="26"/>
    <s v="M"/>
    <x v="0"/>
  </r>
  <r>
    <s v="C0011"/>
    <s v="Individual"/>
    <s v="Davion"/>
    <s v="Stout"/>
    <n v="39"/>
    <s v="36-45"/>
    <n v="1965"/>
    <n v="7.0000000000000009"/>
    <n v="20"/>
    <s v="M"/>
    <x v="0"/>
  </r>
  <r>
    <s v="C0012"/>
    <s v="Firm"/>
    <s v="Bridger CAL"/>
    <s v="Co"/>
    <s v="N/A"/>
    <s v="N/A"/>
    <s v="N/A"/>
    <m/>
    <m/>
    <s v="N/A"/>
    <x v="0"/>
  </r>
  <r>
    <s v="C0012"/>
    <s v="Firm"/>
    <s v="Bridger CAL"/>
    <s v="Co"/>
    <s v="N/A"/>
    <s v="N/A"/>
    <s v="N/A"/>
    <m/>
    <m/>
    <s v="N/A"/>
    <x v="0"/>
  </r>
  <r>
    <s v="C0013"/>
    <s v="Individual"/>
    <s v="Franklin"/>
    <s v="Mack"/>
    <n v="61"/>
    <s v="56-65"/>
    <n v="1943"/>
    <n v="6"/>
    <n v="18"/>
    <s v="M"/>
    <x v="0"/>
  </r>
  <r>
    <s v="C0014"/>
    <s v="Individual"/>
    <s v="Alessandra"/>
    <s v="Perry"/>
    <n v="25"/>
    <s v="18-25"/>
    <n v="1979"/>
    <n v="5"/>
    <n v="15"/>
    <s v="F"/>
    <x v="0"/>
  </r>
  <r>
    <s v="C0015"/>
    <s v="Individual"/>
    <s v="Lauryn"/>
    <s v="Patrick"/>
    <n v="36"/>
    <s v="36-45"/>
    <n v="1969"/>
    <n v="10"/>
    <n v="30"/>
    <s v="F"/>
    <x v="1"/>
  </r>
  <r>
    <s v="C0016"/>
    <s v="Individual"/>
    <s v="Harley"/>
    <s v="Lucero"/>
    <n v="43"/>
    <s v="36-45"/>
    <n v="1962"/>
    <n v="8"/>
    <n v="10"/>
    <s v="M"/>
    <x v="0"/>
  </r>
  <r>
    <s v="C0017"/>
    <s v="Individual"/>
    <s v="Memphis"/>
    <s v="Mcconnell"/>
    <n v="37"/>
    <s v="36-45"/>
    <n v="1968"/>
    <n v="8"/>
    <n v="25"/>
    <s v="M"/>
    <x v="0"/>
  </r>
  <r>
    <s v="C0018"/>
    <s v="Individual"/>
    <s v="Rodrigo"/>
    <s v="Ramirez"/>
    <n v="33"/>
    <s v="26-35"/>
    <n v="1972"/>
    <n v="3"/>
    <n v="26"/>
    <s v="M"/>
    <x v="0"/>
  </r>
  <r>
    <s v="C0019"/>
    <s v="Individual"/>
    <s v="Victor"/>
    <s v="Jensen"/>
    <n v="32"/>
    <s v="26-35"/>
    <n v="1973"/>
    <n v="9"/>
    <n v="1"/>
    <s v="M"/>
    <x v="0"/>
  </r>
  <r>
    <s v="C0020"/>
    <s v="Individual"/>
    <s v="Grant"/>
    <s v="Weber"/>
    <n v="37"/>
    <s v="36-45"/>
    <n v="1968"/>
    <n v="9"/>
    <n v="8"/>
    <s v="M"/>
    <x v="0"/>
  </r>
  <r>
    <s v="C0021"/>
    <s v="Individual"/>
    <s v="Kaylin"/>
    <s v="Villarreal"/>
    <n v="73"/>
    <s v="65+"/>
    <n v="1932"/>
    <n v="6"/>
    <n v="13"/>
    <s v="F"/>
    <x v="2"/>
  </r>
  <r>
    <s v="C0022"/>
    <s v="Individual"/>
    <s v="Zain"/>
    <s v="Horne"/>
    <n v="38"/>
    <s v="36-45"/>
    <n v="1967"/>
    <n v="4"/>
    <n v="13"/>
    <s v="M"/>
    <x v="0"/>
  </r>
  <r>
    <s v="C0023"/>
    <s v="Individual"/>
    <s v="Bennett"/>
    <s v="Chen"/>
    <n v="55"/>
    <s v="46-55"/>
    <n v="1950"/>
    <n v="7.0000000000000009"/>
    <n v="18"/>
    <s v="M"/>
    <x v="0"/>
  </r>
  <r>
    <s v="C0024"/>
    <s v="Individual"/>
    <s v="Irvin"/>
    <s v="Ellis"/>
    <n v="56"/>
    <s v="56-65"/>
    <n v="1949"/>
    <n v="11"/>
    <n v="14"/>
    <s v="M"/>
    <x v="0"/>
  </r>
  <r>
    <s v="C0025"/>
    <s v="Firm"/>
    <s v="Abdiel"/>
    <s v="Co"/>
    <s v="N/A"/>
    <s v="N/A"/>
    <s v="N/A"/>
    <m/>
    <m/>
    <s v="N/A"/>
    <x v="0"/>
  </r>
  <r>
    <s v="C0027"/>
    <s v="Individual"/>
    <s v="Lara"/>
    <s v="Carrillo"/>
    <n v="22"/>
    <s v="18-25"/>
    <n v="1983"/>
    <n v="2"/>
    <n v="23.999999999999996"/>
    <s v="F"/>
    <x v="0"/>
  </r>
  <r>
    <s v="C0028"/>
    <s v="Individual"/>
    <s v="Madalyn"/>
    <s v="Mercer"/>
    <n v="19"/>
    <s v="18-25"/>
    <n v="1986"/>
    <n v="6"/>
    <n v="21"/>
    <s v="F"/>
    <x v="0"/>
  </r>
  <r>
    <s v="C0029"/>
    <s v="Firm"/>
    <s v="Kenyon"/>
    <s v="Co"/>
    <s v="N/A"/>
    <s v="N/A"/>
    <s v="N/A"/>
    <m/>
    <m/>
    <s v="N/A"/>
    <x v="0"/>
  </r>
  <r>
    <s v="C0029"/>
    <s v="Firm"/>
    <s v="Kenyon"/>
    <s v="Co"/>
    <s v="N/A"/>
    <s v="N/A"/>
    <s v="N/A"/>
    <m/>
    <m/>
    <s v="N/A"/>
    <x v="0"/>
  </r>
  <r>
    <s v="C0030"/>
    <s v="Individual"/>
    <s v="Aiyana"/>
    <s v="Christensen"/>
    <n v="56"/>
    <s v="56-65"/>
    <n v="1949"/>
    <n v="1"/>
    <n v="16"/>
    <s v="F"/>
    <x v="0"/>
  </r>
  <r>
    <s v="C0031"/>
    <s v="Individual"/>
    <s v="Cedric"/>
    <s v="Goodwin"/>
    <n v="57"/>
    <s v="56-65"/>
    <n v="1948"/>
    <n v="2"/>
    <n v="20"/>
    <s v="M"/>
    <x v="0"/>
  </r>
  <r>
    <s v="C0032"/>
    <s v="Individual"/>
    <s v="Olivia"/>
    <s v="Oconnell"/>
    <n v="67"/>
    <s v="65+"/>
    <n v="1939"/>
    <n v="9"/>
    <n v="2.9999999999999996"/>
    <s v="F"/>
    <x v="0"/>
  </r>
  <r>
    <s v="C0033"/>
    <s v="Individual"/>
    <s v="Alanna"/>
    <s v="Hess"/>
    <n v="54"/>
    <s v="46-55"/>
    <n v="1952"/>
    <n v="6"/>
    <n v="19"/>
    <s v="F"/>
    <x v="0"/>
  </r>
  <r>
    <s v="C0034"/>
    <s v="Individual"/>
    <s v="Kole"/>
    <s v="Shannon"/>
    <n v="27"/>
    <s v="26-35"/>
    <n v="1979"/>
    <n v="6"/>
    <n v="27"/>
    <s v="M"/>
    <x v="0"/>
  </r>
  <r>
    <s v="C0035"/>
    <s v="Individual"/>
    <s v="Emilie"/>
    <s v="Morrison"/>
    <n v="49"/>
    <s v="46-55"/>
    <n v="1957"/>
    <n v="10"/>
    <n v="28.999999999999996"/>
    <s v="F"/>
    <x v="0"/>
  </r>
  <r>
    <s v="C0036"/>
    <s v="Individual"/>
    <s v="Jair"/>
    <s v="Johns"/>
    <n v="66"/>
    <s v="65+"/>
    <n v="1940"/>
    <n v="3"/>
    <n v="5"/>
    <s v="M"/>
    <x v="0"/>
  </r>
  <r>
    <s v="C0037"/>
    <s v="Individual"/>
    <s v="Tyler"/>
    <s v="Carr"/>
    <n v="32"/>
    <s v="26-35"/>
    <n v="1974"/>
    <n v="3"/>
    <n v="27"/>
    <s v="M"/>
    <x v="0"/>
  </r>
  <r>
    <s v="C0038"/>
    <s v="Individual"/>
    <s v="Mohammad"/>
    <s v="Irwin"/>
    <n v="35"/>
    <s v="26-35"/>
    <n v="1971"/>
    <n v="12"/>
    <n v="2"/>
    <s v="M"/>
    <x v="0"/>
  </r>
  <r>
    <s v="C0039"/>
    <s v="Individual"/>
    <s v="Derick"/>
    <s v="Li"/>
    <n v="49"/>
    <s v="46-55"/>
    <n v="1957"/>
    <n v="3"/>
    <n v="20"/>
    <s v="M"/>
    <x v="0"/>
  </r>
  <r>
    <s v="C0040"/>
    <s v="Individual"/>
    <s v="Gianni"/>
    <s v="Fritz"/>
    <n v="33"/>
    <s v="26-35"/>
    <n v="1973"/>
    <n v="9"/>
    <n v="15"/>
    <s v="M"/>
    <x v="0"/>
  </r>
  <r>
    <s v="C0041"/>
    <s v="Individual"/>
    <s v="Christian"/>
    <s v="Costa"/>
    <n v="26"/>
    <s v="26-35"/>
    <n v="1980"/>
    <n v="9"/>
    <n v="14"/>
    <s v="M"/>
    <x v="0"/>
  </r>
  <r>
    <s v="C0042"/>
    <s v="Individual"/>
    <s v="Michael"/>
    <s v="Juarez"/>
    <n v="30"/>
    <s v="26-35"/>
    <n v="1976"/>
    <n v="12"/>
    <n v="25"/>
    <s v="M"/>
    <x v="0"/>
  </r>
  <r>
    <s v="C0043"/>
    <s v="Individual"/>
    <s v="Kayley"/>
    <s v="Nielsen"/>
    <n v="59"/>
    <s v="56-65"/>
    <n v="1947"/>
    <n v="4"/>
    <n v="27"/>
    <s v="F"/>
    <x v="0"/>
  </r>
  <r>
    <s v="C0044"/>
    <s v="Individual"/>
    <s v="Ramiro"/>
    <s v="Oneill"/>
    <n v="52"/>
    <s v="46-55"/>
    <n v="1954"/>
    <n v="9"/>
    <n v="28.999999999999996"/>
    <s v="M"/>
    <x v="0"/>
  </r>
  <r>
    <s v="C0045"/>
    <s v="Individual"/>
    <s v="Matilda"/>
    <s v="Madden"/>
    <n v="65"/>
    <s v="56-65"/>
    <n v="1941"/>
    <n v="3"/>
    <n v="2.9999999999999996"/>
    <s v="F"/>
    <x v="0"/>
  </r>
  <r>
    <s v="C0047"/>
    <s v="Individual"/>
    <s v="Alejandra"/>
    <s v="Greer"/>
    <n v="41"/>
    <s v="36-45"/>
    <n v="1965"/>
    <n v="1"/>
    <n v="11"/>
    <s v="F"/>
    <x v="3"/>
  </r>
  <r>
    <s v="C0048"/>
    <s v="Individual"/>
    <s v="Adriana"/>
    <s v="Shaffer"/>
    <n v="34"/>
    <s v="26-35"/>
    <n v="1972"/>
    <n v="7.0000000000000009"/>
    <n v="11"/>
    <s v="F"/>
    <x v="0"/>
  </r>
  <r>
    <s v="C0048"/>
    <s v="Individual"/>
    <s v="Adriana"/>
    <s v="Shaffer"/>
    <n v="47"/>
    <s v="46-55"/>
    <n v="1959"/>
    <n v="9"/>
    <n v="28"/>
    <s v="F"/>
    <x v="0"/>
  </r>
  <r>
    <s v="C0049"/>
    <s v="Individual"/>
    <s v="Trey"/>
    <s v="Strong"/>
    <n v="48"/>
    <s v="46-55"/>
    <n v="1958"/>
    <n v="12"/>
    <n v="20"/>
    <s v="M"/>
    <x v="0"/>
  </r>
  <r>
    <s v="C0049"/>
    <s v="Individual"/>
    <s v="Trey"/>
    <s v="Strong"/>
    <n v="48"/>
    <s v="46-55"/>
    <n v="1958"/>
    <n v="12"/>
    <n v="20"/>
    <s v="M"/>
    <x v="0"/>
  </r>
  <r>
    <s v="C0051"/>
    <s v="Individual"/>
    <s v="Conner"/>
    <s v="Huff"/>
    <n v="31"/>
    <s v="26-35"/>
    <n v="1975"/>
    <n v="3"/>
    <n v="22"/>
    <s v="M"/>
    <x v="0"/>
  </r>
  <r>
    <s v="C0051"/>
    <s v="Individual"/>
    <s v="Conner"/>
    <s v="Huff"/>
    <n v="50"/>
    <s v="46-55"/>
    <n v="1956"/>
    <n v="3"/>
    <n v="13"/>
    <s v="M"/>
    <x v="0"/>
  </r>
  <r>
    <s v="C0052"/>
    <s v="Individual"/>
    <s v="Tristian"/>
    <s v="Fuller"/>
    <n v="50"/>
    <s v="46-55"/>
    <n v="1956"/>
    <n v="3"/>
    <n v="13"/>
    <s v="M"/>
    <x v="0"/>
  </r>
  <r>
    <s v="C0052"/>
    <s v="Individual"/>
    <s v="Tristian"/>
    <s v="Fuller"/>
    <n v="50"/>
    <s v="46-55"/>
    <n v="1956"/>
    <n v="3"/>
    <n v="13"/>
    <s v="M"/>
    <x v="0"/>
  </r>
  <r>
    <s v="C0053"/>
    <s v="Individual"/>
    <s v="Scarlet"/>
    <s v="Hendricks"/>
    <n v="44"/>
    <s v="36-45"/>
    <n v="1962"/>
    <n v="1"/>
    <n v="20"/>
    <s v="F"/>
    <x v="0"/>
  </r>
  <r>
    <s v="C0054"/>
    <s v="Individual"/>
    <s v="Erik"/>
    <s v="Mora"/>
    <n v="42"/>
    <s v="36-45"/>
    <n v="1964"/>
    <n v="12"/>
    <n v="7"/>
    <s v="M"/>
    <x v="0"/>
  </r>
  <r>
    <s v="C0055"/>
    <s v="Firm"/>
    <s v="Kylax"/>
    <s v="Co"/>
    <s v="N/A"/>
    <s v="N/A"/>
    <s v="N/A"/>
    <m/>
    <m/>
    <s v="N/A"/>
    <x v="0"/>
  </r>
  <r>
    <s v="C0056"/>
    <s v="Individual"/>
    <s v="Emely"/>
    <s v="Watts"/>
    <n v="42"/>
    <s v="36-45"/>
    <n v="1964"/>
    <n v="11"/>
    <n v="30"/>
    <s v="F"/>
    <x v="0"/>
  </r>
  <r>
    <s v="C0057"/>
    <s v="Individual"/>
    <s v="Michelle"/>
    <s v="Cameron"/>
    <n v="29"/>
    <s v="26-35"/>
    <n v="1978"/>
    <n v="6"/>
    <n v="4"/>
    <s v="F"/>
    <x v="0"/>
  </r>
  <r>
    <s v="C0058"/>
    <s v="Individual"/>
    <s v="Johanna"/>
    <s v="Fisher"/>
    <n v="45"/>
    <s v="36-45"/>
    <n v="1962"/>
    <n v="8"/>
    <n v="25"/>
    <s v="F"/>
    <x v="0"/>
  </r>
  <r>
    <s v="C0059"/>
    <s v="Individual"/>
    <s v="Elena"/>
    <s v="Petrova"/>
    <n v="57"/>
    <s v="56-65"/>
    <n v="1949"/>
    <n v="6"/>
    <n v="22"/>
    <s v="F"/>
    <x v="2"/>
  </r>
  <r>
    <s v="C0060"/>
    <s v="Individual"/>
    <s v="Valentina"/>
    <s v="Simpson"/>
    <n v="41"/>
    <s v="36-45"/>
    <n v="1965"/>
    <n v="1"/>
    <n v="23.999999999999996"/>
    <s v="F"/>
    <x v="0"/>
  </r>
  <r>
    <s v="C0061"/>
    <s v="Individual"/>
    <s v="Enrique"/>
    <s v="Cardenas"/>
    <n v="29"/>
    <s v="26-35"/>
    <n v="1977"/>
    <n v="6"/>
    <n v="10"/>
    <s v="M"/>
    <x v="0"/>
  </r>
  <r>
    <s v="C0062"/>
    <s v="Individual"/>
    <s v="Jaylen"/>
    <s v="Turner"/>
    <n v="43"/>
    <s v="36-45"/>
    <n v="1963"/>
    <n v="7.0000000000000009"/>
    <n v="15"/>
    <s v="F"/>
    <x v="0"/>
  </r>
  <r>
    <s v="C0063"/>
    <s v="Individual"/>
    <s v="Piotr"/>
    <s v="Aleksandrov"/>
    <n v="51"/>
    <s v="46-55"/>
    <n v="1955"/>
    <n v="12"/>
    <n v="2"/>
    <s v="M"/>
    <x v="2"/>
  </r>
  <r>
    <s v="C0064"/>
    <s v="Individual"/>
    <s v="Joaquin"/>
    <s v="Mullins"/>
    <n v="31"/>
    <s v="26-35"/>
    <n v="1975"/>
    <n v="10"/>
    <n v="5"/>
    <s v="M"/>
    <x v="0"/>
  </r>
  <r>
    <s v="C0064"/>
    <s v="Individual"/>
    <s v="Joaquin"/>
    <s v="Mullins"/>
    <n v="31"/>
    <s v="26-35"/>
    <n v="1975"/>
    <n v="10"/>
    <n v="5"/>
    <s v="M"/>
    <x v="0"/>
  </r>
  <r>
    <s v="C0065"/>
    <s v="Individual"/>
    <s v="Mara"/>
    <s v="Franco"/>
    <n v="34"/>
    <s v="26-35"/>
    <n v="1973"/>
    <n v="6"/>
    <n v="7"/>
    <s v="F"/>
    <x v="0"/>
  </r>
  <r>
    <s v="C0066"/>
    <s v="Individual"/>
    <s v="Helen"/>
    <s v="Williamson"/>
    <n v="41"/>
    <s v="36-45"/>
    <n v="1966"/>
    <n v="2"/>
    <n v="26"/>
    <s v="F"/>
    <x v="0"/>
  </r>
  <r>
    <s v="C0067"/>
    <s v="Individual"/>
    <s v="Jacqueline"/>
    <s v="Grant"/>
    <n v="48"/>
    <s v="46-55"/>
    <n v="1959"/>
    <n v="11"/>
    <n v="13"/>
    <s v="F"/>
    <x v="0"/>
  </r>
  <r>
    <s v="C0068"/>
    <s v="Individual"/>
    <s v="Nicolas"/>
    <s v="Navarro"/>
    <n v="41"/>
    <s v="36-45"/>
    <n v="1966"/>
    <n v="6"/>
    <n v="17"/>
    <s v="M"/>
    <x v="0"/>
  </r>
  <r>
    <s v="C0069"/>
    <s v="Individual"/>
    <s v="Alonso"/>
    <s v="Terrell"/>
    <n v="44"/>
    <s v="36-45"/>
    <n v="1963"/>
    <n v="11"/>
    <n v="5"/>
    <s v="M"/>
    <x v="0"/>
  </r>
  <r>
    <s v="C0069"/>
    <s v="Individual"/>
    <s v="Alonso"/>
    <s v="Terrell"/>
    <n v="44"/>
    <s v="36-45"/>
    <n v="1963"/>
    <n v="11"/>
    <n v="5"/>
    <s v="M"/>
    <x v="0"/>
  </r>
  <r>
    <s v="C0069"/>
    <s v="Individual"/>
    <s v="Alonso"/>
    <s v="Terrell"/>
    <n v="44"/>
    <s v="36-45"/>
    <n v="1963"/>
    <n v="11"/>
    <n v="5"/>
    <s v="M"/>
    <x v="0"/>
  </r>
  <r>
    <s v="C0070"/>
    <s v="Individual"/>
    <s v="Aleksandra"/>
    <s v="Karenina"/>
    <n v="40"/>
    <s v="36-45"/>
    <n v="1967"/>
    <n v="6"/>
    <n v="13"/>
    <s v="F"/>
    <x v="2"/>
  </r>
  <r>
    <s v="C0071"/>
    <s v="Individual"/>
    <s v="Cole"/>
    <s v="Taylor"/>
    <n v="49"/>
    <s v="46-55"/>
    <n v="1958"/>
    <n v="12"/>
    <n v="5.9999999999999991"/>
    <s v="M"/>
    <x v="0"/>
  </r>
  <r>
    <s v="C0072"/>
    <s v="Individual"/>
    <s v="Dayton"/>
    <s v="Hatfield"/>
    <n v="38"/>
    <s v="36-45"/>
    <n v="1969"/>
    <n v="4"/>
    <n v="19"/>
    <s v="M"/>
    <x v="0"/>
  </r>
  <r>
    <s v="C0073"/>
    <s v="Individual"/>
    <s v="Kevin"/>
    <s v="Mata"/>
    <n v="39"/>
    <s v="36-45"/>
    <n v="1968"/>
    <n v="10"/>
    <n v="11.999999999999998"/>
    <s v="M"/>
    <x v="0"/>
  </r>
  <r>
    <s v="C0074"/>
    <s v="Individual"/>
    <s v="Jaylynn"/>
    <s v="Hickman"/>
    <n v="66"/>
    <s v="65+"/>
    <n v="1941"/>
    <n v="8"/>
    <n v="19"/>
    <s v="F"/>
    <x v="0"/>
  </r>
  <r>
    <s v="C0075"/>
    <s v="Individual"/>
    <s v="Sincere"/>
    <s v="Hansen"/>
    <n v="40"/>
    <s v="36-45"/>
    <n v="1967"/>
    <n v="1"/>
    <n v="19"/>
    <s v="F"/>
    <x v="0"/>
  </r>
  <r>
    <s v="C0076"/>
    <s v="Individual"/>
    <s v="Luke"/>
    <s v="Lynn"/>
    <n v="40"/>
    <s v="36-45"/>
    <n v="1967"/>
    <n v="2"/>
    <n v="7"/>
    <s v="M"/>
    <x v="0"/>
  </r>
  <r>
    <s v="C0077"/>
    <s v="Individual"/>
    <s v="Hazel"/>
    <s v="Ayers"/>
    <n v="44"/>
    <s v="36-45"/>
    <n v="1963"/>
    <n v="2"/>
    <n v="1"/>
    <s v="M"/>
    <x v="0"/>
  </r>
  <r>
    <s v="C0078"/>
    <s v="Individual"/>
    <s v="Zaiden"/>
    <s v="Merritt"/>
    <n v="59"/>
    <s v="56-65"/>
    <n v="1948"/>
    <n v="2"/>
    <n v="23"/>
    <s v="M"/>
    <x v="0"/>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80"/>
    <s v="Individual"/>
    <s v="Janelle"/>
    <s v="Espinoza"/>
    <n v="33"/>
    <s v="26-35"/>
    <n v="1974"/>
    <n v="12"/>
    <n v="25"/>
    <s v="F"/>
    <x v="0"/>
  </r>
  <r>
    <s v="C0081"/>
    <s v="Individual"/>
    <s v="Jordyn"/>
    <s v="Park"/>
    <n v="42"/>
    <s v="36-45"/>
    <n v="1965"/>
    <n v="4"/>
    <n v="4"/>
    <s v="M"/>
    <x v="0"/>
  </r>
  <r>
    <s v="C0082"/>
    <s v="Individual"/>
    <s v="Violet"/>
    <s v="Nixon"/>
    <n v="48"/>
    <s v="46-55"/>
    <n v="1959"/>
    <n v="1"/>
    <n v="1"/>
    <s v="F"/>
    <x v="0"/>
  </r>
  <r>
    <s v="C0083"/>
    <s v="Individual"/>
    <s v="Julio"/>
    <s v="Leonard"/>
    <n v="33"/>
    <s v="26-35"/>
    <n v="1974"/>
    <n v="7.0000000000000009"/>
    <n v="18"/>
    <s v="M"/>
    <x v="0"/>
  </r>
  <r>
    <s v="C0084"/>
    <s v="Individual"/>
    <s v="Diego"/>
    <s v="Mendez"/>
    <n v="42"/>
    <s v="36-45"/>
    <n v="1965"/>
    <n v="5"/>
    <n v="12"/>
    <s v="M"/>
    <x v="5"/>
  </r>
  <r>
    <s v="C0085"/>
    <s v="Individual"/>
    <s v="Melanie"/>
    <s v="Holland"/>
    <n v="33"/>
    <s v="26-35"/>
    <n v="1974"/>
    <n v="12"/>
    <n v="25"/>
    <s v="F"/>
    <x v="0"/>
  </r>
  <r>
    <s v="C0086"/>
    <s v="Individual"/>
    <s v="Jace"/>
    <s v="Riggs"/>
    <n v="37"/>
    <s v="36-45"/>
    <n v="1971"/>
    <n v="8"/>
    <n v="20"/>
    <s v="F"/>
    <x v="0"/>
  </r>
  <r>
    <s v="C0087"/>
    <s v="Individual"/>
    <s v="Warren"/>
    <s v="Pugh"/>
    <n v="35"/>
    <s v="26-35"/>
    <n v="1973"/>
    <n v="7"/>
    <n v="17"/>
    <s v="M"/>
    <x v="0"/>
  </r>
  <r>
    <s v="C0088"/>
    <s v="Individual"/>
    <s v="Yurem"/>
    <s v="Wright"/>
    <n v="51"/>
    <s v="46-55"/>
    <n v="1957"/>
    <n v="3"/>
    <n v="6"/>
    <s v="M"/>
    <x v="0"/>
  </r>
  <r>
    <s v="C0089"/>
    <s v="Individual"/>
    <s v="Amanda"/>
    <s v="Simon"/>
    <n v="29"/>
    <s v="26-35"/>
    <n v="1978"/>
    <n v="12"/>
    <n v="2.9999999999999996"/>
    <s v="F"/>
    <x v="0"/>
  </r>
  <r>
    <s v="C0090"/>
    <s v="Individual"/>
    <s v="Case"/>
    <s v="Sanchez"/>
    <n v="41"/>
    <s v="36-45"/>
    <n v="1966"/>
    <n v="5"/>
    <n v="26"/>
    <s v="F"/>
    <x v="0"/>
  </r>
  <r>
    <s v="C0091"/>
    <s v="Individual"/>
    <s v="Gordon"/>
    <s v="Brown"/>
    <n v="33"/>
    <s v="26-35"/>
    <n v="1974"/>
    <n v="2"/>
    <n v="10"/>
    <s v="M"/>
    <x v="6"/>
  </r>
  <r>
    <s v="C0093"/>
    <s v="Individual"/>
    <s v="Antonio"/>
    <s v="Porter"/>
    <n v="30"/>
    <s v="26-35"/>
    <n v="1977"/>
    <n v="1"/>
    <n v="8"/>
    <s v="M"/>
    <x v="0"/>
  </r>
  <r>
    <s v="C0093"/>
    <s v="Individual"/>
    <s v="Antonio"/>
    <s v="Porter"/>
    <n v="30"/>
    <s v="26-35"/>
    <n v="1977"/>
    <n v="1"/>
    <n v="8"/>
    <s v="M"/>
    <x v="0"/>
  </r>
  <r>
    <s v="C0094"/>
    <s v="Individual"/>
    <s v="Luis"/>
    <s v="Crane"/>
    <n v="51"/>
    <s v="46-55"/>
    <n v="1959"/>
    <n v="4"/>
    <n v="20"/>
    <s v="M"/>
    <x v="0"/>
  </r>
  <r>
    <s v="C0095"/>
    <s v="Individual"/>
    <s v="Rodrigo"/>
    <s v="Robinson"/>
    <n v="41"/>
    <s v="36-45"/>
    <n v="1966"/>
    <n v="8"/>
    <n v="11"/>
    <s v="M"/>
    <x v="0"/>
  </r>
  <r>
    <s v="C0096"/>
    <s v="Individual"/>
    <s v="Kael"/>
    <s v="Hurley"/>
    <n v="34"/>
    <s v="26-35"/>
    <n v="1973"/>
    <n v="12"/>
    <n v="15"/>
    <s v="M"/>
    <x v="0"/>
  </r>
  <r>
    <s v="C0098"/>
    <s v="Individual"/>
    <s v="Oswaldo"/>
    <s v="Palmer"/>
    <n v="47"/>
    <s v="46-55"/>
    <n v="1960"/>
    <n v="6"/>
    <n v="16"/>
    <s v="M"/>
    <x v="0"/>
  </r>
  <r>
    <s v="C0099"/>
    <s v="Individual"/>
    <s v="Frank"/>
    <s v="Meyer"/>
    <n v="43"/>
    <s v="36-45"/>
    <n v="1964"/>
    <n v="3"/>
    <n v="16"/>
    <s v="M"/>
    <x v="0"/>
  </r>
  <r>
    <s v="C0099"/>
    <s v="Individual"/>
    <s v="Frank"/>
    <s v="Meyer"/>
    <n v="43"/>
    <s v="36-45"/>
    <n v="1964"/>
    <n v="3"/>
    <n v="16"/>
    <s v="M"/>
    <x v="0"/>
  </r>
  <r>
    <s v="C0100"/>
    <s v="Individual"/>
    <s v="Simon"/>
    <s v="Bennett"/>
    <n v="54"/>
    <s v="46-55"/>
    <n v="1953"/>
    <n v="6"/>
    <n v="9"/>
    <s v="M"/>
    <x v="0"/>
  </r>
  <r>
    <s v="C0101"/>
    <s v="Individual"/>
    <s v="Ava"/>
    <s v="Phelps"/>
    <n v="49"/>
    <s v="46-55"/>
    <n v="1958"/>
    <n v="4"/>
    <n v="15"/>
    <s v="F"/>
    <x v="0"/>
  </r>
  <r>
    <s v="C0103"/>
    <s v="Individual"/>
    <s v="Jamal"/>
    <s v="Mueller"/>
    <n v="71"/>
    <s v="65+"/>
    <n v="1936"/>
    <n v="8"/>
    <n v="13"/>
    <s v="M"/>
    <x v="0"/>
  </r>
  <r>
    <s v="C0103"/>
    <s v="Individual"/>
    <s v="Jamal"/>
    <s v="Mueller"/>
    <n v="71"/>
    <s v="65+"/>
    <n v="1936"/>
    <n v="8"/>
    <n v="13"/>
    <s v="M"/>
    <x v="0"/>
  </r>
  <r>
    <s v="C0104"/>
    <s v="Individual"/>
    <s v="Diana"/>
    <s v="Hunt"/>
    <n v="76"/>
    <s v="65+"/>
    <n v="1931"/>
    <n v="2"/>
    <n v="13"/>
    <s v="F"/>
    <x v="0"/>
  </r>
  <r>
    <s v="C0105"/>
    <s v="Individual"/>
    <s v="Myla"/>
    <s v="Ewing"/>
    <n v="40"/>
    <s v="36-45"/>
    <n v="1967"/>
    <n v="2"/>
    <n v="2.9999999999999996"/>
    <s v="F"/>
    <x v="0"/>
  </r>
  <r>
    <s v="C0106"/>
    <s v="Individual"/>
    <s v="Ruben"/>
    <s v="Melton"/>
    <n v="68"/>
    <s v="65+"/>
    <n v="1939"/>
    <n v="3"/>
    <n v="5"/>
    <s v="M"/>
    <x v="0"/>
  </r>
  <r>
    <s v="C0107"/>
    <s v="Individual"/>
    <s v="Curtis"/>
    <s v="Howard"/>
    <n v="45"/>
    <s v="36-45"/>
    <n v="1962"/>
    <n v="9"/>
    <n v="11"/>
    <s v="M"/>
    <x v="0"/>
  </r>
  <r>
    <s v="C0108"/>
    <s v="Individual"/>
    <s v="Van"/>
    <s v="Charles"/>
    <n v="55"/>
    <s v="46-55"/>
    <n v="1952"/>
    <n v="5"/>
    <n v="15"/>
    <s v="M"/>
    <x v="0"/>
  </r>
  <r>
    <s v="C0109"/>
    <s v="Individual"/>
    <s v="Rachel"/>
    <s v="Cross"/>
    <n v="55"/>
    <s v="46-55"/>
    <n v="1952"/>
    <n v="6"/>
    <n v="18"/>
    <s v="F"/>
    <x v="0"/>
  </r>
  <r>
    <s v="C0110"/>
    <s v="Individual"/>
    <s v="Kareem"/>
    <s v="Liu"/>
    <n v="39"/>
    <s v="36-45"/>
    <n v="1968"/>
    <n v="5"/>
    <n v="11"/>
    <s v="F"/>
    <x v="0"/>
  </r>
  <r>
    <s v="C0111"/>
    <s v="Individual"/>
    <s v="Grace"/>
    <s v="Stein"/>
    <n v="39"/>
    <s v="36-45"/>
    <n v="1968"/>
    <n v="12"/>
    <n v="20"/>
    <s v="F"/>
    <x v="0"/>
  </r>
  <r>
    <s v="C0112"/>
    <s v="Individual"/>
    <s v="Donavan"/>
    <s v="Flowers"/>
    <n v="22"/>
    <s v="18-25"/>
    <n v="1985"/>
    <n v="12"/>
    <n v="27"/>
    <s v="M"/>
    <x v="0"/>
  </r>
  <r>
    <s v="C0113"/>
    <s v="Individual"/>
    <s v="Anya"/>
    <s v="Stephenson"/>
    <n v="48"/>
    <s v="46-55"/>
    <n v="1959"/>
    <n v="6"/>
    <n v="11"/>
    <s v="F"/>
    <x v="0"/>
  </r>
  <r>
    <s v="C0114"/>
    <s v="Individual"/>
    <s v="Jakobe"/>
    <s v="Bailey"/>
    <n v="43"/>
    <s v="36-45"/>
    <n v="1964"/>
    <n v="10"/>
    <n v="5.9999999999999991"/>
    <s v="M"/>
    <x v="6"/>
  </r>
  <r>
    <s v="C0115"/>
    <s v="Individual"/>
    <s v="Issac"/>
    <s v="Edwards"/>
    <n v="69"/>
    <s v="65+"/>
    <n v="1938"/>
    <n v="10"/>
    <n v="28.999999999999996"/>
    <s v="M"/>
    <x v="0"/>
  </r>
  <r>
    <s v="C0115"/>
    <s v="Individual"/>
    <s v="Issac"/>
    <s v="Edwards"/>
    <n v="69"/>
    <s v="65+"/>
    <n v="1938"/>
    <n v="10"/>
    <n v="28.999999999999996"/>
    <s v="M"/>
    <x v="0"/>
  </r>
  <r>
    <s v="C0118"/>
    <s v="Individual"/>
    <s v="Dangelo"/>
    <s v="Shea"/>
    <n v="53"/>
    <s v="46-55"/>
    <n v="1954"/>
    <n v="2"/>
    <n v="27"/>
    <s v="M"/>
    <x v="1"/>
  </r>
  <r>
    <s v="C0119"/>
    <s v="Individual"/>
    <s v="Miguel"/>
    <s v="Walter"/>
    <n v="53"/>
    <s v="46-55"/>
    <n v="1954"/>
    <n v="1"/>
    <n v="7"/>
    <s v="M"/>
    <x v="0"/>
  </r>
  <r>
    <s v="C0120"/>
    <s v="Individual"/>
    <s v="Jack"/>
    <s v="Hanson"/>
    <n v="66"/>
    <s v="65+"/>
    <n v="1941"/>
    <n v="12"/>
    <n v="1"/>
    <s v="M"/>
    <x v="0"/>
  </r>
  <r>
    <s v="C0120"/>
    <s v="Individual"/>
    <s v="Jack"/>
    <s v="Hanson"/>
    <n v="66"/>
    <s v="65+"/>
    <n v="1941"/>
    <n v="12"/>
    <n v="1"/>
    <s v="M"/>
    <x v="0"/>
  </r>
  <r>
    <s v="C0121"/>
    <s v="Firm"/>
    <s v="Esther"/>
    <s v="Co"/>
    <s v="N/A"/>
    <s v="N/A"/>
    <s v="N/A"/>
    <m/>
    <m/>
    <s v="N/A"/>
    <x v="0"/>
  </r>
  <r>
    <s v="C0122"/>
    <s v="Individual"/>
    <s v="Brock"/>
    <s v="Fischer"/>
    <n v="36"/>
    <s v="36-45"/>
    <n v="1971"/>
    <n v="5"/>
    <n v="28.999999999999996"/>
    <s v="M"/>
    <x v="0"/>
  </r>
  <r>
    <s v="C0123"/>
    <s v="Individual"/>
    <s v="Lydia"/>
    <s v="Tate"/>
    <n v="39"/>
    <s v="36-45"/>
    <n v="1968"/>
    <n v="8"/>
    <n v="14"/>
    <s v="F"/>
    <x v="0"/>
  </r>
  <r>
    <s v="C0124"/>
    <s v="Individual"/>
    <s v="Sonia"/>
    <s v="Choi"/>
    <n v="59"/>
    <s v="56-65"/>
    <n v="1948"/>
    <n v="11"/>
    <n v="9"/>
    <s v="F"/>
    <x v="0"/>
  </r>
  <r>
    <s v="C0125"/>
    <s v="Individual"/>
    <s v="Kaitlin"/>
    <s v="Owen"/>
    <n v="26"/>
    <s v="26-35"/>
    <n v="1981"/>
    <n v="12"/>
    <n v="26"/>
    <s v="F"/>
    <x v="0"/>
  </r>
  <r>
    <s v="C0125"/>
    <s v="Individual"/>
    <s v="Kaitlin"/>
    <s v="Owen"/>
    <n v="26"/>
    <s v="26-35"/>
    <n v="1981"/>
    <n v="12"/>
    <n v="26"/>
    <s v="F"/>
    <x v="0"/>
  </r>
  <r>
    <s v="C0126"/>
    <s v="Individual"/>
    <s v="Crystal"/>
    <s v="Wyatt"/>
    <n v="67"/>
    <s v="65+"/>
    <n v="1939"/>
    <n v="6"/>
    <n v="30"/>
    <s v="F"/>
    <x v="0"/>
  </r>
  <r>
    <s v="C0127"/>
    <s v="Individual"/>
    <s v="Maia"/>
    <s v="Chandler"/>
    <n v="32"/>
    <s v="26-35"/>
    <n v="1975"/>
    <n v="8"/>
    <n v="11.999999999999998"/>
    <s v="F"/>
    <x v="0"/>
  </r>
  <r>
    <s v="C0128"/>
    <s v="Individual"/>
    <s v="Kyla"/>
    <s v="Walker"/>
    <n v="31"/>
    <s v="26-35"/>
    <n v="1976"/>
    <n v="2"/>
    <n v="26"/>
    <s v="F"/>
    <x v="0"/>
  </r>
  <r>
    <s v="C0129"/>
    <s v="Individual"/>
    <s v="Jesus"/>
    <s v="Obrien"/>
    <n v="69"/>
    <s v="65+"/>
    <n v="1938"/>
    <n v="6"/>
    <n v="9"/>
    <s v="M"/>
    <x v="0"/>
  </r>
  <r>
    <s v="C0129"/>
    <s v="Individual"/>
    <s v="Jesus"/>
    <s v="Obrien"/>
    <n v="69"/>
    <s v="65+"/>
    <n v="1938"/>
    <n v="6"/>
    <n v="9"/>
    <s v="M"/>
    <x v="0"/>
  </r>
  <r>
    <s v="C0130"/>
    <s v="Individual"/>
    <s v="Ezra"/>
    <s v="Lozano"/>
    <n v="47"/>
    <s v="46-55"/>
    <n v="1958"/>
    <n v="2"/>
    <n v="24"/>
    <s v="M"/>
    <x v="0"/>
  </r>
  <r>
    <s v="C0131"/>
    <s v="Individual"/>
    <s v="Kamila"/>
    <s v="Collier"/>
    <n v="45"/>
    <s v="36-45"/>
    <n v="1962"/>
    <n v="1"/>
    <n v="21"/>
    <s v="F"/>
    <x v="0"/>
  </r>
  <r>
    <s v="C0132"/>
    <s v="Individual"/>
    <s v="Kale"/>
    <s v="Gay"/>
    <n v="48"/>
    <s v="46-55"/>
    <n v="1959"/>
    <n v="4"/>
    <n v="7"/>
    <s v="M"/>
    <x v="0"/>
  </r>
  <r>
    <s v="C0133"/>
    <s v="Individual"/>
    <s v="Ivan"/>
    <s v="Bright"/>
    <n v="54"/>
    <s v="46-55"/>
    <n v="1953"/>
    <n v="9"/>
    <n v="15"/>
    <s v="M"/>
    <x v="0"/>
  </r>
  <r>
    <s v="C0134"/>
    <s v="Individual"/>
    <s v="Yesenia"/>
    <s v="Marquez"/>
    <n v="65"/>
    <s v="56-65"/>
    <n v="1942"/>
    <n v="7.0000000000000009"/>
    <n v="23"/>
    <s v="F"/>
    <x v="0"/>
  </r>
  <r>
    <s v="C0135"/>
    <s v="Individual"/>
    <s v="Morgan"/>
    <s v="Glass"/>
    <n v="40"/>
    <s v="36-45"/>
    <n v="1967"/>
    <n v="5"/>
    <n v="11.999999999999998"/>
    <s v="M"/>
    <x v="0"/>
  </r>
  <r>
    <s v="C0136"/>
    <s v="Individual"/>
    <s v="Annabel"/>
    <s v="Robles"/>
    <n v="38"/>
    <s v="36-45"/>
    <n v="1969"/>
    <n v="10"/>
    <n v="14"/>
    <s v="F"/>
    <x v="0"/>
  </r>
  <r>
    <s v="C0137"/>
    <s v="Individual"/>
    <s v="Russell"/>
    <s v="Gross"/>
    <n v="48"/>
    <s v="46-55"/>
    <n v="1959"/>
    <n v="11"/>
    <n v="25"/>
    <s v="M"/>
    <x v="0"/>
  </r>
  <r>
    <s v="C0137"/>
    <s v="Individual"/>
    <s v="Russell"/>
    <s v="Gross"/>
    <n v="48"/>
    <s v="46-55"/>
    <n v="1959"/>
    <n v="11"/>
    <n v="25"/>
    <s v="M"/>
    <x v="0"/>
  </r>
  <r>
    <s v="C0138"/>
    <s v="Individual"/>
    <s v="Colin"/>
    <s v="Campos"/>
    <n v="65"/>
    <s v="56-65"/>
    <n v="1942"/>
    <n v="4"/>
    <n v="14"/>
    <s v="M"/>
    <x v="0"/>
  </r>
  <r>
    <s v="C0139"/>
    <s v="Individual"/>
    <s v="Logan"/>
    <s v="Simmons"/>
    <n v="61"/>
    <s v="56-65"/>
    <n v="1946"/>
    <n v="9"/>
    <n v="14"/>
    <s v="M"/>
    <x v="0"/>
  </r>
  <r>
    <s v="C0140"/>
    <s v="Individual"/>
    <s v="Aniya"/>
    <s v="Miller"/>
    <n v="57"/>
    <s v="56-65"/>
    <n v="1950"/>
    <n v="15"/>
    <n v="2"/>
    <s v="F"/>
    <x v="0"/>
  </r>
  <r>
    <s v="C0141"/>
    <s v="Individual"/>
    <s v="Melany"/>
    <s v="Glover"/>
    <n v="47"/>
    <s v="46-55"/>
    <n v="1960"/>
    <n v="10"/>
    <n v="1"/>
    <s v="F"/>
    <x v="0"/>
  </r>
  <r>
    <s v="C0142"/>
    <s v="Individual"/>
    <s v="Kassidy"/>
    <s v="Vega"/>
    <n v="35"/>
    <s v="26-35"/>
    <n v="1972"/>
    <n v="5"/>
    <n v="7"/>
    <s v="F"/>
    <x v="0"/>
  </r>
  <r>
    <s v="C0144"/>
    <s v="Individual"/>
    <s v="Joseph"/>
    <s v="Reeves"/>
    <n v="45"/>
    <s v="36-45"/>
    <n v="1962"/>
    <n v="9"/>
    <n v="23"/>
    <s v="M"/>
    <x v="0"/>
  </r>
  <r>
    <s v="C0144"/>
    <s v="Individual"/>
    <s v="Joseph"/>
    <s v="Reeves"/>
    <n v="45"/>
    <s v="36-45"/>
    <n v="1962"/>
    <n v="9"/>
    <n v="23"/>
    <s v="M"/>
    <x v="0"/>
  </r>
  <r>
    <s v="C0145"/>
    <s v="Individual"/>
    <s v="Augustus"/>
    <s v="Hinton"/>
    <n v="55"/>
    <s v="46-55"/>
    <n v="1953"/>
    <n v="2"/>
    <n v="3"/>
    <s v="M"/>
    <x v="0"/>
  </r>
  <r>
    <s v="C0145"/>
    <s v="Individual"/>
    <s v="Augustus"/>
    <s v="Hinton"/>
    <n v="55"/>
    <s v="46-55"/>
    <n v="1953"/>
    <n v="2"/>
    <n v="3"/>
    <s v="M"/>
    <x v="0"/>
  </r>
  <r>
    <s v="C0146"/>
    <s v="Individual"/>
    <s v="Nyla"/>
    <s v="Blake"/>
    <n v="49"/>
    <s v="46-55"/>
    <n v="1959"/>
    <n v="6"/>
    <n v="5"/>
    <s v="F"/>
    <x v="0"/>
  </r>
  <r>
    <s v="C0147"/>
    <s v="Individual"/>
    <s v="Parker"/>
    <s v="Poole"/>
    <n v="56"/>
    <s v="56-65"/>
    <n v="1951"/>
    <n v="11"/>
    <n v="10"/>
    <s v="M"/>
    <x v="0"/>
  </r>
  <r>
    <s v="C0148"/>
    <s v="Individual"/>
    <s v="Myah"/>
    <s v="Roman"/>
    <n v="73"/>
    <s v="65+"/>
    <n v="1933"/>
    <n v="5"/>
    <n v="5"/>
    <s v="F"/>
    <x v="0"/>
  </r>
  <r>
    <s v="C0149"/>
    <s v="Individual"/>
    <s v="Kayden"/>
    <s v="Olsen"/>
    <n v="38"/>
    <s v="36-45"/>
    <n v="1969"/>
    <n v="10"/>
    <n v="17"/>
    <s v="F"/>
    <x v="0"/>
  </r>
  <r>
    <s v="C0150"/>
    <s v="Individual"/>
    <s v="Emmett"/>
    <s v="Estes"/>
    <n v="37"/>
    <s v="36-45"/>
    <n v="1969"/>
    <n v="6"/>
    <n v="5"/>
    <s v="M"/>
    <x v="0"/>
  </r>
  <r>
    <s v="C0151"/>
    <s v="Individual"/>
    <s v="Iris"/>
    <s v="Larsen"/>
    <n v="41"/>
    <s v="36-45"/>
    <n v="1966"/>
    <n v="9"/>
    <n v="14"/>
    <s v="M"/>
    <x v="0"/>
  </r>
  <r>
    <s v="C0153"/>
    <s v="Individual"/>
    <s v="Camille"/>
    <s v="Sharp"/>
    <n v="40"/>
    <s v="36-45"/>
    <n v="1967"/>
    <n v="10"/>
    <n v="17"/>
    <s v="F"/>
    <x v="0"/>
  </r>
  <r>
    <s v="C0154"/>
    <s v="Individual"/>
    <s v="Sidney"/>
    <s v="Cline"/>
    <n v="64"/>
    <s v="56-65"/>
    <n v="1943"/>
    <n v="7"/>
    <n v="24"/>
    <s v="F"/>
    <x v="0"/>
  </r>
  <r>
    <s v="C0155"/>
    <s v="Individual"/>
    <s v="Laurel"/>
    <s v="Benitez"/>
    <n v="48"/>
    <s v="46-55"/>
    <n v="1959"/>
    <n v="8"/>
    <n v="5.9999999999999991"/>
    <s v="M"/>
    <x v="0"/>
  </r>
  <r>
    <s v="C0156"/>
    <s v="Individual"/>
    <s v="Isis"/>
    <s v="Rios"/>
    <n v="37"/>
    <s v="36-45"/>
    <n v="1970"/>
    <n v="4"/>
    <n v="1"/>
    <s v="M"/>
    <x v="0"/>
  </r>
  <r>
    <s v="C0157"/>
    <s v="Individual"/>
    <s v="Erika"/>
    <s v="Steward"/>
    <n v="52"/>
    <s v="46-55"/>
    <n v="1955"/>
    <n v="8"/>
    <n v="7"/>
    <s v="F"/>
    <x v="0"/>
  </r>
  <r>
    <s v="C0158"/>
    <s v="Individual"/>
    <s v="Erika"/>
    <s v="Gallagher"/>
    <n v="65"/>
    <s v="56-65"/>
    <n v="1942"/>
    <n v="7.0000000000000009"/>
    <n v="19"/>
    <s v="F"/>
    <x v="0"/>
  </r>
  <r>
    <s v="C0159"/>
    <s v="Individual"/>
    <s v="Kamden"/>
    <s v="Stewart"/>
    <n v="29"/>
    <s v="26-35"/>
    <n v="1978"/>
    <n v="9"/>
    <n v="14"/>
    <s v="M"/>
    <x v="0"/>
  </r>
  <r>
    <s v="C0160"/>
    <s v="Individual"/>
    <s v="Darien"/>
    <s v="Dorsey"/>
    <n v="22"/>
    <s v="18-25"/>
    <n v="1985"/>
    <n v="12"/>
    <n v="27"/>
    <s v="M"/>
    <x v="0"/>
  </r>
  <r>
    <s v="C0162"/>
    <s v="Individual"/>
    <s v="Araceli"/>
    <s v="Nelson"/>
    <n v="41"/>
    <s v="36-45"/>
    <n v="1966"/>
    <n v="9"/>
    <n v="14"/>
    <s v="M"/>
    <x v="7"/>
  </r>
  <r>
    <s v="C0163"/>
    <s v="Individual"/>
    <s v="Aniyah"/>
    <s v="Ali"/>
    <n v="48"/>
    <s v="46-55"/>
    <n v="1959"/>
    <n v="11"/>
    <n v="2.9999999999999996"/>
    <s v="F"/>
    <x v="0"/>
  </r>
  <r>
    <s v="C0164"/>
    <s v="Individual"/>
    <s v="Belinda"/>
    <s v="Hogan"/>
    <n v="34"/>
    <s v="26-35"/>
    <n v="1973"/>
    <n v="8"/>
    <n v="18"/>
    <s v="F"/>
    <x v="0"/>
  </r>
  <r>
    <s v="C0165"/>
    <s v="Individual"/>
    <s v="Anahi"/>
    <s v="Curry"/>
    <n v="51"/>
    <s v="46-55"/>
    <n v="1957"/>
    <n v="9"/>
    <n v="9"/>
    <s v="M"/>
    <x v="0"/>
  </r>
  <r>
    <s v="C0166"/>
    <s v="Individual"/>
    <s v="Terry"/>
    <s v="Forbes"/>
    <n v="26"/>
    <s v="26-35"/>
    <n v="1982"/>
    <n v="5"/>
    <n v="27"/>
    <s v="M"/>
    <x v="0"/>
  </r>
  <r>
    <s v="C0168"/>
    <s v="Individual"/>
    <s v="Brisa"/>
    <s v="Mckee"/>
    <n v="44"/>
    <s v="36-45"/>
    <n v="1964"/>
    <n v="9"/>
    <n v="24"/>
    <s v="F"/>
    <x v="0"/>
  </r>
  <r>
    <s v="C0169"/>
    <s v="Individual"/>
    <s v="Mason"/>
    <s v="Gilbert"/>
    <n v="37"/>
    <s v="36-45"/>
    <n v="1970"/>
    <n v="7"/>
    <n v="31"/>
    <s v="M"/>
    <x v="0"/>
  </r>
  <r>
    <s v="C0170"/>
    <s v="Individual"/>
    <s v="Emmy"/>
    <s v="Singh"/>
    <n v="27"/>
    <s v="26-35"/>
    <n v="1979"/>
    <n v="12"/>
    <n v="3"/>
    <s v="F"/>
    <x v="0"/>
  </r>
  <r>
    <s v="C0171"/>
    <s v="Individual"/>
    <s v="Skylar"/>
    <s v="Buchanan"/>
    <n v="29"/>
    <s v="26-35"/>
    <n v="1977"/>
    <n v="12"/>
    <n v="25"/>
    <s v="M"/>
    <x v="0"/>
  </r>
  <r>
    <s v="C0172"/>
    <s v="Individual"/>
    <s v="Henry"/>
    <s v="Kennedy"/>
    <n v="73"/>
    <s v="65+"/>
    <n v="1933"/>
    <n v="6"/>
    <n v="8"/>
    <s v="M"/>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5"/>
    <s v="Individual"/>
    <s v="Madeline"/>
    <s v="Michael"/>
    <n v="54"/>
    <s v="46-55"/>
    <n v="1953"/>
    <n v="7"/>
    <n v="30"/>
    <s v="F"/>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CD42E-BE3F-474B-9422-3082881F366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untry">
  <location ref="B9:C18"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9">
        <item x="1"/>
        <item x="4"/>
        <item x="3"/>
        <item x="7"/>
        <item x="5"/>
        <item x="2"/>
        <item x="6"/>
        <item x="0"/>
        <item t="default"/>
      </items>
    </pivotField>
  </pivotFields>
  <rowFields count="1">
    <field x="10"/>
  </rowFields>
  <rowItems count="9">
    <i>
      <x/>
    </i>
    <i>
      <x v="1"/>
    </i>
    <i>
      <x v="2"/>
    </i>
    <i>
      <x v="3"/>
    </i>
    <i>
      <x v="4"/>
    </i>
    <i>
      <x v="5"/>
    </i>
    <i>
      <x v="6"/>
    </i>
    <i>
      <x v="7"/>
    </i>
    <i t="grand">
      <x/>
    </i>
  </rowItems>
  <colItems count="1">
    <i/>
  </colItems>
  <dataFields count="1">
    <dataField name="Cuenta de Customer ID" fld="0" subtotal="count" baseField="10" baseItem="0"/>
  </dataFields>
  <formats count="18">
    <format dxfId="18">
      <pivotArea field="10" type="button" dataOnly="0" labelOnly="1" outline="0" axis="axisRow" fieldPosition="0"/>
    </format>
    <format dxfId="17">
      <pivotArea dataOnly="0" labelOnly="1" outline="0" axis="axisValues" fieldPosition="0"/>
    </format>
    <format dxfId="16">
      <pivotArea grandRow="1" outline="0" collapsedLevelsAreSubtotals="1" fieldPosition="0"/>
    </format>
    <format dxfId="15">
      <pivotArea dataOnly="0" labelOnly="1" grandRow="1" outline="0" fieldPosition="0"/>
    </format>
    <format dxfId="14">
      <pivotArea field="10" type="button" dataOnly="0" labelOnly="1" outline="0" axis="axisRow" fieldPosition="0"/>
    </format>
    <format dxfId="13">
      <pivotArea dataOnly="0" labelOnly="1" outline="0" axis="axisValues" fieldPosition="0"/>
    </format>
    <format dxfId="12">
      <pivotArea dataOnly="0" labelOnly="1" grandRow="1" outline="0" fieldPosition="0"/>
    </format>
    <format dxfId="11">
      <pivotArea grandRow="1" outline="0" collapsedLevelsAreSubtotals="1" fieldPosition="0"/>
    </format>
    <format dxfId="10">
      <pivotArea type="all" dataOnly="0" outline="0" fieldPosition="0"/>
    </format>
    <format dxfId="9">
      <pivotArea outline="0" collapsedLevelsAreSubtotals="1" fieldPosition="0"/>
    </format>
    <format dxfId="8">
      <pivotArea field="10" type="button" dataOnly="0" labelOnly="1" outline="0" axis="axisRow" fieldPosition="0"/>
    </format>
    <format dxfId="7">
      <pivotArea dataOnly="0" labelOnly="1" fieldPosition="0">
        <references count="1">
          <reference field="10" count="0"/>
        </references>
      </pivotArea>
    </format>
    <format dxfId="6">
      <pivotArea dataOnly="0" labelOnly="1" grandRow="1" outline="0" fieldPosition="0"/>
    </format>
    <format dxfId="5">
      <pivotArea dataOnly="0" labelOnly="1" outline="0" axis="axisValues" fieldPosition="0"/>
    </format>
    <format dxfId="4">
      <pivotArea field="10" type="button" dataOnly="0" labelOnly="1" outline="0" axis="axisRow" fieldPosition="0"/>
    </format>
    <format dxfId="3">
      <pivotArea dataOnly="0" labelOnly="1" outline="0" axis="axisValues" fieldPosition="0"/>
    </format>
    <format dxfId="2">
      <pivotArea grandRow="1" outline="0" collapsedLevelsAreSubtotals="1" fieldPosition="0"/>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87" activePane="bottomLeft" state="frozen"/>
      <selection pane="bottomLeft" activeCell="Y261" sqref="Y261"/>
    </sheetView>
  </sheetViews>
  <sheetFormatPr baseColWidth="10" defaultColWidth="15.109375" defaultRowHeight="15" customHeight="1"/>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10.6640625" style="11" bestFit="1" customWidth="1"/>
    <col min="10" max="10" width="5.6640625" style="11" bestFit="1" customWidth="1"/>
    <col min="11" max="11" width="2" style="11" customWidth="1"/>
    <col min="12" max="12" width="10.33203125" style="14" customWidth="1"/>
    <col min="13" max="13" width="7.33203125" style="14"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c r="B1" s="18" t="s">
        <v>0</v>
      </c>
      <c r="W1" s="14"/>
    </row>
    <row r="2" spans="2:27" ht="12">
      <c r="B2" s="19" t="s">
        <v>1</v>
      </c>
      <c r="W2" s="14"/>
    </row>
    <row r="3" spans="2:27" ht="12">
      <c r="B3" s="19"/>
      <c r="W3" s="14"/>
    </row>
    <row r="4" spans="2:27" ht="15" customHeight="1">
      <c r="B4" s="66" t="s">
        <v>2</v>
      </c>
      <c r="C4" s="66"/>
      <c r="D4" s="66"/>
      <c r="E4" s="66"/>
      <c r="F4" s="66"/>
      <c r="G4" s="66"/>
      <c r="H4" s="66"/>
      <c r="I4" s="66"/>
      <c r="J4" s="66"/>
      <c r="L4" s="66" t="s">
        <v>3</v>
      </c>
      <c r="M4" s="66"/>
      <c r="N4" s="66"/>
      <c r="O4" s="66"/>
      <c r="P4" s="66"/>
      <c r="Q4" s="66"/>
      <c r="R4" s="66"/>
      <c r="S4" s="66"/>
      <c r="T4" s="66"/>
      <c r="U4" s="66"/>
      <c r="V4" s="66"/>
      <c r="W4" s="66"/>
      <c r="X4" s="66"/>
      <c r="Y4" s="66"/>
      <c r="Z4" s="66"/>
      <c r="AA4" s="66"/>
    </row>
    <row r="5" spans="2:27" ht="13.95" customHeight="1" thickBot="1">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zoomScale="128" workbookViewId="0">
      <selection activeCell="C27" sqref="C27"/>
    </sheetView>
  </sheetViews>
  <sheetFormatPr baseColWidth="10" defaultColWidth="8.88671875" defaultRowHeight="11.4"/>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c r="B1" s="21" t="s">
        <v>0</v>
      </c>
    </row>
    <row r="2" spans="2:4" ht="12">
      <c r="B2" s="22" t="s">
        <v>534</v>
      </c>
    </row>
    <row r="4" spans="2:4" ht="12">
      <c r="B4" s="28" t="s">
        <v>535</v>
      </c>
    </row>
    <row r="5" spans="2:4" ht="12">
      <c r="B5" s="25"/>
      <c r="C5" s="33"/>
      <c r="D5" s="33"/>
    </row>
    <row r="6" spans="2:4" ht="12">
      <c r="B6" s="23"/>
      <c r="C6" s="25"/>
      <c r="D6" s="24"/>
    </row>
    <row r="7" spans="2:4" ht="12">
      <c r="B7" s="37" t="s">
        <v>551</v>
      </c>
      <c r="C7" s="37" t="s">
        <v>552</v>
      </c>
      <c r="D7" s="37" t="s">
        <v>553</v>
      </c>
    </row>
    <row r="8" spans="2:4" ht="13.2">
      <c r="B8" s="38" t="s">
        <v>554</v>
      </c>
      <c r="C8" s="39" t="s">
        <v>557</v>
      </c>
      <c r="D8" s="39" t="s">
        <v>558</v>
      </c>
    </row>
    <row r="9" spans="2:4" ht="13.2">
      <c r="B9" s="38" t="s">
        <v>27</v>
      </c>
      <c r="C9" s="39" t="s">
        <v>557</v>
      </c>
      <c r="D9" s="39" t="s">
        <v>558</v>
      </c>
    </row>
    <row r="10" spans="2:4" ht="13.2">
      <c r="B10" s="38" t="s">
        <v>555</v>
      </c>
      <c r="C10" s="40" t="s">
        <v>556</v>
      </c>
      <c r="D10" s="39" t="s">
        <v>559</v>
      </c>
    </row>
    <row r="19" spans="2:2">
      <c r="B19" s="23"/>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M275"/>
  <sheetViews>
    <sheetView zoomScale="97" workbookViewId="0">
      <selection activeCell="E38" sqref="E38"/>
    </sheetView>
  </sheetViews>
  <sheetFormatPr baseColWidth="10" defaultColWidth="8.88671875" defaultRowHeight="11.4"/>
  <cols>
    <col min="1" max="1" width="2" style="27" customWidth="1"/>
    <col min="2" max="2" width="7.33203125" style="27" customWidth="1"/>
    <col min="3" max="3" width="14.88671875" style="27" bestFit="1" customWidth="1"/>
    <col min="4" max="4" width="18.5546875" style="27" bestFit="1" customWidth="1"/>
    <col min="5" max="10" width="8.88671875" style="27"/>
    <col min="11" max="11" width="11.21875" style="27" bestFit="1" customWidth="1"/>
    <col min="12" max="12" width="10.109375" style="27" bestFit="1" customWidth="1"/>
    <col min="13" max="16384" width="8.88671875" style="27"/>
  </cols>
  <sheetData>
    <row r="1" spans="2:13" ht="15.6">
      <c r="B1" s="21" t="s">
        <v>0</v>
      </c>
    </row>
    <row r="2" spans="2:13" ht="12">
      <c r="B2" s="22" t="s">
        <v>536</v>
      </c>
    </row>
    <row r="4" spans="2:13" ht="12">
      <c r="B4" s="28" t="s">
        <v>537</v>
      </c>
    </row>
    <row r="5" spans="2:13" ht="12">
      <c r="B5" s="28" t="s">
        <v>538</v>
      </c>
      <c r="C5" s="33"/>
      <c r="D5" s="33"/>
    </row>
    <row r="6" spans="2:13" ht="12">
      <c r="B6" s="36" t="s">
        <v>539</v>
      </c>
      <c r="C6" s="25"/>
      <c r="D6" s="24"/>
    </row>
    <row r="7" spans="2:13" ht="12">
      <c r="B7" s="28" t="s">
        <v>540</v>
      </c>
      <c r="C7" s="25"/>
      <c r="D7" s="24"/>
    </row>
    <row r="8" spans="2:13" ht="12">
      <c r="B8" s="23"/>
      <c r="C8" s="25"/>
      <c r="D8" s="24"/>
      <c r="K8" s="22" t="s">
        <v>11</v>
      </c>
      <c r="L8" s="22" t="s">
        <v>560</v>
      </c>
      <c r="M8" s="22" t="s">
        <v>561</v>
      </c>
    </row>
    <row r="9" spans="2:13">
      <c r="K9" s="20">
        <v>246172.67600000001</v>
      </c>
      <c r="L9" s="41">
        <v>0</v>
      </c>
      <c r="M9" s="42">
        <f>COUNTIF(K9:K275,"&gt;="&amp;L9)-COUNTIF(K9:K275,"&gt;="&amp;L10)</f>
        <v>0</v>
      </c>
    </row>
    <row r="10" spans="2:13">
      <c r="K10" s="20">
        <v>246331.90400000001</v>
      </c>
      <c r="L10" s="41">
        <f>L9+100000</f>
        <v>100000</v>
      </c>
      <c r="M10" s="42">
        <f t="shared" ref="M10:M73" si="0">COUNTIF(K10:K276,"&gt;="&amp;L10)-COUNTIF(K10:K276,"&gt;="&amp;L11)</f>
        <v>30</v>
      </c>
    </row>
    <row r="11" spans="2:13">
      <c r="K11" s="20">
        <v>209280.91039999999</v>
      </c>
      <c r="L11" s="41">
        <f>L10+100000</f>
        <v>200000</v>
      </c>
      <c r="M11" s="42">
        <f t="shared" si="0"/>
        <v>151</v>
      </c>
    </row>
    <row r="12" spans="2:13">
      <c r="K12" s="20">
        <v>452667.00639999995</v>
      </c>
      <c r="L12" s="41">
        <f t="shared" ref="L12:L74" si="1">L11+100000</f>
        <v>300000</v>
      </c>
      <c r="M12" s="42">
        <f t="shared" si="0"/>
        <v>51</v>
      </c>
    </row>
    <row r="13" spans="2:13">
      <c r="K13" s="20">
        <v>467083.31319999998</v>
      </c>
      <c r="L13" s="41">
        <f t="shared" si="1"/>
        <v>400000</v>
      </c>
      <c r="M13" s="42">
        <f t="shared" si="0"/>
        <v>25</v>
      </c>
    </row>
    <row r="14" spans="2:13">
      <c r="K14" s="20">
        <v>203491.84999999998</v>
      </c>
      <c r="L14" s="41">
        <f t="shared" si="1"/>
        <v>500000</v>
      </c>
      <c r="M14" s="42">
        <f t="shared" si="0"/>
        <v>7</v>
      </c>
    </row>
    <row r="15" spans="2:13">
      <c r="K15" s="20">
        <v>212520.826</v>
      </c>
      <c r="L15" s="41">
        <f t="shared" si="1"/>
        <v>600000</v>
      </c>
      <c r="M15" s="42">
        <f t="shared" si="0"/>
        <v>0</v>
      </c>
    </row>
    <row r="16" spans="2:13">
      <c r="K16" s="20">
        <v>198591.84879999998</v>
      </c>
      <c r="L16" s="41">
        <f t="shared" si="1"/>
        <v>700000</v>
      </c>
      <c r="M16" s="42">
        <f t="shared" si="0"/>
        <v>0</v>
      </c>
    </row>
    <row r="17" spans="3:13">
      <c r="K17" s="20">
        <v>265467.68000000005</v>
      </c>
      <c r="L17" s="41">
        <f t="shared" si="1"/>
        <v>800000</v>
      </c>
      <c r="M17" s="42">
        <f t="shared" si="0"/>
        <v>0</v>
      </c>
    </row>
    <row r="18" spans="3:13">
      <c r="K18" s="20">
        <v>235633.2592</v>
      </c>
      <c r="L18" s="41">
        <f t="shared" si="1"/>
        <v>900000</v>
      </c>
      <c r="M18" s="42">
        <f t="shared" si="0"/>
        <v>0</v>
      </c>
    </row>
    <row r="19" spans="3:13">
      <c r="K19" s="20">
        <v>317473.86080000002</v>
      </c>
      <c r="L19" s="41">
        <f t="shared" si="1"/>
        <v>1000000</v>
      </c>
      <c r="M19" s="42">
        <f t="shared" si="0"/>
        <v>0</v>
      </c>
    </row>
    <row r="20" spans="3:13">
      <c r="K20" s="20">
        <v>503790.23080000002</v>
      </c>
      <c r="L20" s="41">
        <f t="shared" si="1"/>
        <v>1100000</v>
      </c>
      <c r="M20" s="42">
        <f t="shared" si="0"/>
        <v>0</v>
      </c>
    </row>
    <row r="21" spans="3:13">
      <c r="K21" s="20">
        <v>217786.37600000002</v>
      </c>
      <c r="L21" s="41">
        <f t="shared" si="1"/>
        <v>1200000</v>
      </c>
      <c r="M21" s="42">
        <f t="shared" si="0"/>
        <v>0</v>
      </c>
    </row>
    <row r="22" spans="3:13">
      <c r="K22" s="20">
        <v>460001.25599999994</v>
      </c>
      <c r="L22" s="41">
        <f t="shared" si="1"/>
        <v>1300000</v>
      </c>
      <c r="M22" s="42">
        <f t="shared" si="0"/>
        <v>0</v>
      </c>
    </row>
    <row r="23" spans="3:13">
      <c r="K23" s="20">
        <v>460001.25599999994</v>
      </c>
      <c r="L23" s="41">
        <f t="shared" si="1"/>
        <v>1400000</v>
      </c>
      <c r="M23" s="42">
        <f t="shared" si="0"/>
        <v>0</v>
      </c>
    </row>
    <row r="24" spans="3:13">
      <c r="K24" s="20">
        <v>448134.26880000002</v>
      </c>
      <c r="L24" s="41">
        <f t="shared" si="1"/>
        <v>1500000</v>
      </c>
      <c r="M24" s="42">
        <f t="shared" si="0"/>
        <v>0</v>
      </c>
    </row>
    <row r="25" spans="3:13">
      <c r="K25" s="20">
        <v>249591.99479999999</v>
      </c>
      <c r="L25" s="41">
        <f t="shared" si="1"/>
        <v>1600000</v>
      </c>
      <c r="M25" s="42">
        <f t="shared" si="0"/>
        <v>0</v>
      </c>
    </row>
    <row r="26" spans="3:13">
      <c r="K26" s="20">
        <v>196142.19200000001</v>
      </c>
      <c r="L26" s="41">
        <f t="shared" si="1"/>
        <v>1700000</v>
      </c>
      <c r="M26" s="42">
        <f t="shared" si="0"/>
        <v>0</v>
      </c>
    </row>
    <row r="27" spans="3:13">
      <c r="K27" s="20">
        <v>258572.47760000001</v>
      </c>
      <c r="L27" s="41">
        <f t="shared" si="1"/>
        <v>1800000</v>
      </c>
      <c r="M27" s="42">
        <f t="shared" si="0"/>
        <v>0</v>
      </c>
    </row>
    <row r="28" spans="3:13">
      <c r="K28" s="20">
        <v>310831.21159999998</v>
      </c>
      <c r="L28" s="41">
        <f t="shared" si="1"/>
        <v>1900000</v>
      </c>
      <c r="M28" s="42">
        <f t="shared" si="0"/>
        <v>0</v>
      </c>
    </row>
    <row r="29" spans="3:13">
      <c r="K29" s="20">
        <v>207281.5912</v>
      </c>
      <c r="L29" s="41">
        <f t="shared" si="1"/>
        <v>2000000</v>
      </c>
      <c r="M29" s="42">
        <f t="shared" si="0"/>
        <v>0</v>
      </c>
    </row>
    <row r="30" spans="3:13">
      <c r="K30" s="20">
        <v>168834.04240000001</v>
      </c>
      <c r="L30" s="41">
        <f t="shared" si="1"/>
        <v>2100000</v>
      </c>
      <c r="M30" s="42">
        <f t="shared" si="0"/>
        <v>0</v>
      </c>
    </row>
    <row r="31" spans="3:13">
      <c r="C31" s="27" t="s">
        <v>594</v>
      </c>
      <c r="K31" s="20">
        <v>396973.83240000001</v>
      </c>
      <c r="L31" s="41">
        <f t="shared" si="1"/>
        <v>2200000</v>
      </c>
      <c r="M31" s="42">
        <f t="shared" si="0"/>
        <v>0</v>
      </c>
    </row>
    <row r="32" spans="3:13">
      <c r="C32" s="27" t="s">
        <v>595</v>
      </c>
      <c r="K32" s="20">
        <v>188743.1072</v>
      </c>
      <c r="L32" s="41">
        <f t="shared" si="1"/>
        <v>2300000</v>
      </c>
      <c r="M32" s="42">
        <f t="shared" si="0"/>
        <v>0</v>
      </c>
    </row>
    <row r="33" spans="3:13">
      <c r="C33" s="27" t="s">
        <v>596</v>
      </c>
      <c r="K33" s="20">
        <v>179674.07519999999</v>
      </c>
      <c r="L33" s="41">
        <f t="shared" si="1"/>
        <v>2400000</v>
      </c>
      <c r="M33" s="42">
        <f t="shared" si="0"/>
        <v>0</v>
      </c>
    </row>
    <row r="34" spans="3:13">
      <c r="C34" s="27" t="s">
        <v>597</v>
      </c>
      <c r="K34" s="20">
        <v>306363.64360000001</v>
      </c>
      <c r="L34" s="41">
        <f t="shared" si="1"/>
        <v>2500000</v>
      </c>
      <c r="M34" s="42">
        <f t="shared" si="0"/>
        <v>0</v>
      </c>
    </row>
    <row r="35" spans="3:13">
      <c r="C35" s="27" t="s">
        <v>598</v>
      </c>
      <c r="K35" s="20">
        <v>200300.63399999999</v>
      </c>
      <c r="L35" s="41">
        <f t="shared" si="1"/>
        <v>2600000</v>
      </c>
      <c r="M35" s="42">
        <f t="shared" si="0"/>
        <v>0</v>
      </c>
    </row>
    <row r="36" spans="3:13">
      <c r="C36" s="27" t="s">
        <v>599</v>
      </c>
      <c r="K36" s="20">
        <v>382041.12799999997</v>
      </c>
      <c r="L36" s="41">
        <f t="shared" si="1"/>
        <v>2700000</v>
      </c>
      <c r="M36" s="42">
        <f t="shared" si="0"/>
        <v>0</v>
      </c>
    </row>
    <row r="37" spans="3:13">
      <c r="C37" s="27" t="s">
        <v>601</v>
      </c>
      <c r="K37" s="20">
        <v>245572.7936</v>
      </c>
      <c r="L37" s="41">
        <f t="shared" si="1"/>
        <v>2800000</v>
      </c>
      <c r="M37" s="42">
        <f t="shared" si="0"/>
        <v>0</v>
      </c>
    </row>
    <row r="38" spans="3:13">
      <c r="C38" s="27" t="s">
        <v>600</v>
      </c>
      <c r="K38" s="20">
        <v>407214.28960000002</v>
      </c>
      <c r="L38" s="41">
        <f t="shared" si="1"/>
        <v>2900000</v>
      </c>
      <c r="M38" s="42">
        <f t="shared" si="0"/>
        <v>0</v>
      </c>
    </row>
    <row r="39" spans="3:13">
      <c r="K39" s="20">
        <v>355073.4032</v>
      </c>
      <c r="L39" s="41">
        <f t="shared" si="1"/>
        <v>3000000</v>
      </c>
      <c r="M39" s="42">
        <f t="shared" si="0"/>
        <v>0</v>
      </c>
    </row>
    <row r="40" spans="3:13">
      <c r="K40" s="20">
        <v>256821.6404</v>
      </c>
      <c r="L40" s="41">
        <f t="shared" si="1"/>
        <v>3100000</v>
      </c>
      <c r="M40" s="42">
        <f t="shared" si="0"/>
        <v>0</v>
      </c>
    </row>
    <row r="41" spans="3:13">
      <c r="K41" s="20">
        <v>226342.80319999999</v>
      </c>
      <c r="L41" s="41">
        <f t="shared" si="1"/>
        <v>3200000</v>
      </c>
      <c r="M41" s="42">
        <f t="shared" si="0"/>
        <v>0</v>
      </c>
    </row>
    <row r="42" spans="3:13">
      <c r="K42" s="20">
        <v>191389.8688</v>
      </c>
      <c r="L42" s="41">
        <f t="shared" si="1"/>
        <v>3300000</v>
      </c>
      <c r="M42" s="42">
        <f t="shared" si="0"/>
        <v>0</v>
      </c>
    </row>
    <row r="43" spans="3:13">
      <c r="K43" s="20">
        <v>297008.96519999998</v>
      </c>
      <c r="L43" s="41">
        <f t="shared" si="1"/>
        <v>3400000</v>
      </c>
      <c r="M43" s="42">
        <f t="shared" si="0"/>
        <v>0</v>
      </c>
    </row>
    <row r="44" spans="3:13">
      <c r="K44" s="20">
        <v>250773.1452</v>
      </c>
      <c r="L44" s="41">
        <f t="shared" si="1"/>
        <v>3500000</v>
      </c>
      <c r="M44" s="42">
        <f t="shared" si="0"/>
        <v>0</v>
      </c>
    </row>
    <row r="45" spans="3:13">
      <c r="K45" s="20">
        <v>312211.14399999997</v>
      </c>
      <c r="L45" s="41">
        <f t="shared" si="1"/>
        <v>3600000</v>
      </c>
      <c r="M45" s="42">
        <f t="shared" si="0"/>
        <v>0</v>
      </c>
    </row>
    <row r="46" spans="3:13">
      <c r="K46" s="20">
        <v>190119.50400000002</v>
      </c>
      <c r="L46" s="41">
        <f t="shared" si="1"/>
        <v>3700000</v>
      </c>
      <c r="M46" s="42">
        <f t="shared" si="0"/>
        <v>0</v>
      </c>
    </row>
    <row r="47" spans="3:13">
      <c r="K47" s="20">
        <v>225050.52000000002</v>
      </c>
      <c r="L47" s="41">
        <f t="shared" si="1"/>
        <v>3800000</v>
      </c>
      <c r="M47" s="42">
        <f t="shared" si="0"/>
        <v>0</v>
      </c>
    </row>
    <row r="48" spans="3:13">
      <c r="K48" s="20">
        <v>261742.742</v>
      </c>
      <c r="L48" s="41">
        <f t="shared" si="1"/>
        <v>3900000</v>
      </c>
      <c r="M48" s="42">
        <f t="shared" si="0"/>
        <v>0</v>
      </c>
    </row>
    <row r="49" spans="11:13">
      <c r="K49" s="20">
        <v>344530.88879999996</v>
      </c>
      <c r="L49" s="41">
        <f t="shared" si="1"/>
        <v>4000000</v>
      </c>
      <c r="M49" s="42">
        <f t="shared" si="0"/>
        <v>0</v>
      </c>
    </row>
    <row r="50" spans="11:13">
      <c r="K50" s="20">
        <v>215410.27600000001</v>
      </c>
      <c r="L50" s="41">
        <f t="shared" si="1"/>
        <v>4100000</v>
      </c>
      <c r="M50" s="42">
        <f t="shared" si="0"/>
        <v>0</v>
      </c>
    </row>
    <row r="51" spans="11:13">
      <c r="K51" s="20">
        <v>252185.992</v>
      </c>
      <c r="L51" s="41">
        <f t="shared" si="1"/>
        <v>4200000</v>
      </c>
      <c r="M51" s="42">
        <f t="shared" si="0"/>
        <v>0</v>
      </c>
    </row>
    <row r="52" spans="11:13">
      <c r="K52" s="20">
        <v>480545.80959999998</v>
      </c>
      <c r="L52" s="41">
        <f t="shared" si="1"/>
        <v>4300000</v>
      </c>
      <c r="M52" s="42">
        <f t="shared" si="0"/>
        <v>0</v>
      </c>
    </row>
    <row r="53" spans="11:13">
      <c r="K53" s="20">
        <v>300385.6176</v>
      </c>
      <c r="L53" s="41">
        <f t="shared" si="1"/>
        <v>4400000</v>
      </c>
      <c r="M53" s="42">
        <f t="shared" si="0"/>
        <v>0</v>
      </c>
    </row>
    <row r="54" spans="11:13">
      <c r="K54" s="20">
        <v>240539.34760000001</v>
      </c>
      <c r="L54" s="41">
        <f t="shared" si="1"/>
        <v>4500000</v>
      </c>
      <c r="M54" s="42">
        <f t="shared" si="0"/>
        <v>0</v>
      </c>
    </row>
    <row r="55" spans="11:13">
      <c r="K55" s="20">
        <v>222138.71599999999</v>
      </c>
      <c r="L55" s="41">
        <f t="shared" si="1"/>
        <v>4600000</v>
      </c>
      <c r="M55" s="42">
        <f t="shared" si="0"/>
        <v>0</v>
      </c>
    </row>
    <row r="56" spans="11:13">
      <c r="K56" s="20">
        <v>228410.054</v>
      </c>
      <c r="L56" s="41">
        <f t="shared" si="1"/>
        <v>4700000</v>
      </c>
      <c r="M56" s="42">
        <f t="shared" si="0"/>
        <v>0</v>
      </c>
    </row>
    <row r="57" spans="11:13">
      <c r="K57" s="20">
        <v>197053.51439999999</v>
      </c>
      <c r="L57" s="41">
        <f t="shared" si="1"/>
        <v>4800000</v>
      </c>
      <c r="M57" s="42">
        <f t="shared" si="0"/>
        <v>0</v>
      </c>
    </row>
    <row r="58" spans="11:13">
      <c r="K58" s="20">
        <v>193660.62079999998</v>
      </c>
      <c r="L58" s="41">
        <f t="shared" si="1"/>
        <v>4900000</v>
      </c>
      <c r="M58" s="42">
        <f t="shared" si="0"/>
        <v>0</v>
      </c>
    </row>
    <row r="59" spans="11:13">
      <c r="K59" s="20">
        <v>237060.1488</v>
      </c>
      <c r="L59" s="41">
        <f t="shared" si="1"/>
        <v>5000000</v>
      </c>
      <c r="M59" s="42">
        <f t="shared" si="0"/>
        <v>0</v>
      </c>
    </row>
    <row r="60" spans="11:13">
      <c r="K60" s="20">
        <v>372001.69679999998</v>
      </c>
      <c r="L60" s="41">
        <f t="shared" si="1"/>
        <v>5100000</v>
      </c>
      <c r="M60" s="42">
        <f t="shared" si="0"/>
        <v>0</v>
      </c>
    </row>
    <row r="61" spans="11:13">
      <c r="K61" s="20">
        <v>290031.25879999995</v>
      </c>
      <c r="L61" s="41">
        <f t="shared" si="1"/>
        <v>5200000</v>
      </c>
      <c r="M61" s="42">
        <f t="shared" si="0"/>
        <v>0</v>
      </c>
    </row>
    <row r="62" spans="11:13">
      <c r="K62" s="20">
        <v>238811.06399999998</v>
      </c>
      <c r="L62" s="41">
        <f t="shared" si="1"/>
        <v>5300000</v>
      </c>
      <c r="M62" s="42">
        <f t="shared" si="0"/>
        <v>0</v>
      </c>
    </row>
    <row r="63" spans="11:13">
      <c r="K63" s="20">
        <v>199054.1992</v>
      </c>
      <c r="L63" s="41">
        <f t="shared" si="1"/>
        <v>5400000</v>
      </c>
      <c r="M63" s="42">
        <f t="shared" si="0"/>
        <v>0</v>
      </c>
    </row>
    <row r="64" spans="11:13">
      <c r="K64" s="20">
        <v>496266.40639999998</v>
      </c>
      <c r="L64" s="41">
        <f t="shared" si="1"/>
        <v>5500000</v>
      </c>
      <c r="M64" s="42">
        <f t="shared" si="0"/>
        <v>0</v>
      </c>
    </row>
    <row r="65" spans="11:13">
      <c r="K65" s="20">
        <v>346906.89319999993</v>
      </c>
      <c r="L65" s="41">
        <f t="shared" si="1"/>
        <v>5600000</v>
      </c>
      <c r="M65" s="42">
        <f t="shared" si="0"/>
        <v>0</v>
      </c>
    </row>
    <row r="66" spans="11:13">
      <c r="K66" s="20">
        <v>376964.61560000002</v>
      </c>
      <c r="L66" s="41">
        <f t="shared" si="1"/>
        <v>5700000</v>
      </c>
      <c r="M66" s="42">
        <f t="shared" si="0"/>
        <v>0</v>
      </c>
    </row>
    <row r="67" spans="11:13">
      <c r="K67" s="20">
        <v>315733.15360000002</v>
      </c>
      <c r="L67" s="41">
        <f t="shared" si="1"/>
        <v>5800000</v>
      </c>
      <c r="M67" s="42">
        <f t="shared" si="0"/>
        <v>0</v>
      </c>
    </row>
    <row r="68" spans="11:13">
      <c r="K68" s="20">
        <v>188273.7304</v>
      </c>
      <c r="L68" s="41">
        <f t="shared" si="1"/>
        <v>5900000</v>
      </c>
      <c r="M68" s="42">
        <f t="shared" si="0"/>
        <v>0</v>
      </c>
    </row>
    <row r="69" spans="11:13">
      <c r="K69" s="20">
        <v>253831.02480000001</v>
      </c>
      <c r="L69" s="41">
        <f t="shared" si="1"/>
        <v>6000000</v>
      </c>
      <c r="M69" s="42">
        <f t="shared" si="0"/>
        <v>0</v>
      </c>
    </row>
    <row r="70" spans="11:13">
      <c r="K70" s="20">
        <v>278575.86879999994</v>
      </c>
      <c r="L70" s="41">
        <f t="shared" si="1"/>
        <v>6100000</v>
      </c>
      <c r="M70" s="42">
        <f t="shared" si="0"/>
        <v>0</v>
      </c>
    </row>
    <row r="71" spans="11:13">
      <c r="K71" s="20">
        <v>402081.79600000003</v>
      </c>
      <c r="L71" s="41">
        <f t="shared" si="1"/>
        <v>6200000</v>
      </c>
      <c r="M71" s="42">
        <f t="shared" si="0"/>
        <v>0</v>
      </c>
    </row>
    <row r="72" spans="11:13">
      <c r="K72" s="20">
        <v>310832.58759999997</v>
      </c>
      <c r="L72" s="41">
        <f t="shared" si="1"/>
        <v>6300000</v>
      </c>
      <c r="M72" s="42">
        <f t="shared" si="0"/>
        <v>0</v>
      </c>
    </row>
    <row r="73" spans="11:13">
      <c r="K73" s="20">
        <v>257183.48</v>
      </c>
      <c r="L73" s="41">
        <f t="shared" si="1"/>
        <v>6400000</v>
      </c>
      <c r="M73" s="42">
        <f t="shared" si="0"/>
        <v>0</v>
      </c>
    </row>
    <row r="74" spans="11:13">
      <c r="K74" s="20">
        <v>326885.33600000001</v>
      </c>
      <c r="L74" s="41">
        <f t="shared" si="1"/>
        <v>6500000</v>
      </c>
      <c r="M74" s="42">
        <f t="shared" ref="M74:M137" si="2">COUNTIF(K74:K340,"&gt;="&amp;L74)-COUNTIF(K74:K340,"&gt;="&amp;L75)</f>
        <v>0</v>
      </c>
    </row>
    <row r="75" spans="11:13">
      <c r="K75" s="20">
        <v>344568.74280000001</v>
      </c>
      <c r="L75" s="41">
        <f t="shared" ref="L75:L138" si="3">L74+100000</f>
        <v>6600000</v>
      </c>
      <c r="M75" s="42">
        <f t="shared" si="2"/>
        <v>0</v>
      </c>
    </row>
    <row r="76" spans="11:13">
      <c r="K76" s="20">
        <v>214631.68039999998</v>
      </c>
      <c r="L76" s="41">
        <f t="shared" si="3"/>
        <v>6700000</v>
      </c>
      <c r="M76" s="42">
        <f t="shared" si="2"/>
        <v>0</v>
      </c>
    </row>
    <row r="77" spans="11:13">
      <c r="K77" s="20">
        <v>237207.67999999999</v>
      </c>
      <c r="L77" s="41">
        <f t="shared" si="3"/>
        <v>6800000</v>
      </c>
      <c r="M77" s="42">
        <f t="shared" si="2"/>
        <v>0</v>
      </c>
    </row>
    <row r="78" spans="11:13">
      <c r="K78" s="20">
        <v>464549.19040000002</v>
      </c>
      <c r="L78" s="41">
        <f t="shared" si="3"/>
        <v>6900000</v>
      </c>
      <c r="M78" s="42">
        <f t="shared" si="2"/>
        <v>0</v>
      </c>
    </row>
    <row r="79" spans="11:13">
      <c r="K79" s="20">
        <v>310577.03959999996</v>
      </c>
      <c r="L79" s="41">
        <f t="shared" si="3"/>
        <v>7000000</v>
      </c>
      <c r="M79" s="42">
        <f t="shared" si="2"/>
        <v>0</v>
      </c>
    </row>
    <row r="80" spans="11:13">
      <c r="K80" s="20">
        <v>205098.2108</v>
      </c>
      <c r="L80" s="41">
        <f t="shared" si="3"/>
        <v>7100000</v>
      </c>
      <c r="M80" s="42">
        <f t="shared" si="2"/>
        <v>0</v>
      </c>
    </row>
    <row r="81" spans="11:13">
      <c r="K81" s="20">
        <v>248525.11680000002</v>
      </c>
      <c r="L81" s="41">
        <f t="shared" si="3"/>
        <v>7200000</v>
      </c>
      <c r="M81" s="42">
        <f t="shared" si="2"/>
        <v>0</v>
      </c>
    </row>
    <row r="82" spans="11:13">
      <c r="K82" s="20">
        <v>224463.86599999998</v>
      </c>
      <c r="L82" s="41">
        <f t="shared" si="3"/>
        <v>7300000</v>
      </c>
      <c r="M82" s="42">
        <f t="shared" si="2"/>
        <v>0</v>
      </c>
    </row>
    <row r="83" spans="11:13">
      <c r="K83" s="20">
        <v>220606.28</v>
      </c>
      <c r="L83" s="41">
        <f t="shared" si="3"/>
        <v>7400000</v>
      </c>
      <c r="M83" s="42">
        <f t="shared" si="2"/>
        <v>0</v>
      </c>
    </row>
    <row r="84" spans="11:13">
      <c r="K84" s="20">
        <v>220865</v>
      </c>
      <c r="L84" s="41">
        <f t="shared" si="3"/>
        <v>7500000</v>
      </c>
      <c r="M84" s="42">
        <f t="shared" si="2"/>
        <v>0</v>
      </c>
    </row>
    <row r="85" spans="11:13">
      <c r="K85" s="20">
        <v>338181.18080000003</v>
      </c>
      <c r="L85" s="41">
        <f t="shared" si="3"/>
        <v>7600000</v>
      </c>
      <c r="M85" s="42">
        <f t="shared" si="2"/>
        <v>0</v>
      </c>
    </row>
    <row r="86" spans="11:13">
      <c r="K86" s="20">
        <v>432679.91199999995</v>
      </c>
      <c r="L86" s="41">
        <f t="shared" si="3"/>
        <v>7700000</v>
      </c>
      <c r="M86" s="42">
        <f t="shared" si="2"/>
        <v>0</v>
      </c>
    </row>
    <row r="87" spans="11:13">
      <c r="K87" s="20">
        <v>196220.04800000001</v>
      </c>
      <c r="L87" s="41">
        <f t="shared" si="3"/>
        <v>7800000</v>
      </c>
      <c r="M87" s="42">
        <f t="shared" si="2"/>
        <v>0</v>
      </c>
    </row>
    <row r="88" spans="11:13">
      <c r="K88" s="20">
        <v>323915.8112</v>
      </c>
      <c r="L88" s="41">
        <f t="shared" si="3"/>
        <v>7900000</v>
      </c>
      <c r="M88" s="42">
        <f t="shared" si="2"/>
        <v>0</v>
      </c>
    </row>
    <row r="89" spans="11:13">
      <c r="K89" s="20">
        <v>200719.01519999999</v>
      </c>
      <c r="L89" s="41">
        <f t="shared" si="3"/>
        <v>8000000</v>
      </c>
      <c r="M89" s="42">
        <f t="shared" si="2"/>
        <v>0</v>
      </c>
    </row>
    <row r="90" spans="11:13">
      <c r="K90" s="20">
        <v>380809.52</v>
      </c>
      <c r="L90" s="41">
        <f t="shared" si="3"/>
        <v>8100000</v>
      </c>
      <c r="M90" s="42">
        <f t="shared" si="2"/>
        <v>0</v>
      </c>
    </row>
    <row r="91" spans="11:13">
      <c r="K91" s="20">
        <v>213942.5624</v>
      </c>
      <c r="L91" s="41">
        <f t="shared" si="3"/>
        <v>8200000</v>
      </c>
      <c r="M91" s="42">
        <f t="shared" si="2"/>
        <v>0</v>
      </c>
    </row>
    <row r="92" spans="11:13">
      <c r="K92" s="20">
        <v>207581.42720000001</v>
      </c>
      <c r="L92" s="41">
        <f t="shared" si="3"/>
        <v>8300000</v>
      </c>
      <c r="M92" s="42">
        <f t="shared" si="2"/>
        <v>0</v>
      </c>
    </row>
    <row r="93" spans="11:13">
      <c r="K93" s="20">
        <v>241671.52000000002</v>
      </c>
      <c r="L93" s="41">
        <f t="shared" si="3"/>
        <v>8400000</v>
      </c>
      <c r="M93" s="42">
        <f t="shared" si="2"/>
        <v>0</v>
      </c>
    </row>
    <row r="94" spans="11:13">
      <c r="K94" s="20">
        <v>336695.2524</v>
      </c>
      <c r="L94" s="41">
        <f t="shared" si="3"/>
        <v>8500000</v>
      </c>
      <c r="M94" s="42">
        <f t="shared" si="2"/>
        <v>0</v>
      </c>
    </row>
    <row r="95" spans="11:13">
      <c r="K95" s="20">
        <v>171262.6544</v>
      </c>
      <c r="L95" s="41">
        <f t="shared" si="3"/>
        <v>8600000</v>
      </c>
      <c r="M95" s="42">
        <f t="shared" si="2"/>
        <v>0</v>
      </c>
    </row>
    <row r="96" spans="11:13">
      <c r="K96" s="20">
        <v>299159.1384</v>
      </c>
      <c r="L96" s="41">
        <f t="shared" si="3"/>
        <v>8700000</v>
      </c>
      <c r="M96" s="42">
        <f t="shared" si="2"/>
        <v>0</v>
      </c>
    </row>
    <row r="97" spans="11:13">
      <c r="K97" s="20">
        <v>212265.66799999998</v>
      </c>
      <c r="L97" s="41">
        <f t="shared" si="3"/>
        <v>8800000</v>
      </c>
      <c r="M97" s="42">
        <f t="shared" si="2"/>
        <v>0</v>
      </c>
    </row>
    <row r="98" spans="11:13">
      <c r="K98" s="20">
        <v>388515.14</v>
      </c>
      <c r="L98" s="41">
        <f t="shared" si="3"/>
        <v>8900000</v>
      </c>
      <c r="M98" s="42">
        <f t="shared" si="2"/>
        <v>0</v>
      </c>
    </row>
    <row r="99" spans="11:13">
      <c r="K99" s="20">
        <v>263790.81440000003</v>
      </c>
      <c r="L99" s="41">
        <f t="shared" si="3"/>
        <v>9000000</v>
      </c>
      <c r="M99" s="42">
        <f t="shared" si="2"/>
        <v>0</v>
      </c>
    </row>
    <row r="100" spans="11:13">
      <c r="K100" s="20">
        <v>367976.45760000002</v>
      </c>
      <c r="L100" s="41">
        <f t="shared" si="3"/>
        <v>9100000</v>
      </c>
      <c r="M100" s="42">
        <f t="shared" si="2"/>
        <v>0</v>
      </c>
    </row>
    <row r="101" spans="11:13">
      <c r="K101" s="20">
        <v>243052.59039999999</v>
      </c>
      <c r="L101" s="41">
        <f t="shared" si="3"/>
        <v>9200000</v>
      </c>
      <c r="M101" s="42">
        <f t="shared" si="2"/>
        <v>0</v>
      </c>
    </row>
    <row r="102" spans="11:13">
      <c r="K102" s="20">
        <v>269075.30160000001</v>
      </c>
      <c r="L102" s="41">
        <f t="shared" si="3"/>
        <v>9300000</v>
      </c>
      <c r="M102" s="42">
        <f t="shared" si="2"/>
        <v>0</v>
      </c>
    </row>
    <row r="103" spans="11:13">
      <c r="K103" s="20">
        <v>223577.32</v>
      </c>
      <c r="L103" s="41">
        <f t="shared" si="3"/>
        <v>9400000</v>
      </c>
      <c r="M103" s="42">
        <f t="shared" si="2"/>
        <v>0</v>
      </c>
    </row>
    <row r="104" spans="11:13">
      <c r="K104" s="20">
        <v>198075.992</v>
      </c>
      <c r="L104" s="41">
        <f t="shared" si="3"/>
        <v>9500000</v>
      </c>
      <c r="M104" s="42">
        <f t="shared" si="2"/>
        <v>0</v>
      </c>
    </row>
    <row r="105" spans="11:13">
      <c r="K105" s="20">
        <v>354553.23239999998</v>
      </c>
      <c r="L105" s="41">
        <f t="shared" si="3"/>
        <v>9600000</v>
      </c>
      <c r="M105" s="42">
        <f t="shared" si="2"/>
        <v>0</v>
      </c>
    </row>
    <row r="106" spans="11:13">
      <c r="K106" s="20">
        <v>456919.45599999995</v>
      </c>
      <c r="L106" s="41">
        <f t="shared" si="3"/>
        <v>9700000</v>
      </c>
      <c r="M106" s="42">
        <f t="shared" si="2"/>
        <v>0</v>
      </c>
    </row>
    <row r="107" spans="11:13">
      <c r="K107" s="20">
        <v>233142.8</v>
      </c>
      <c r="L107" s="41">
        <f t="shared" si="3"/>
        <v>9800000</v>
      </c>
      <c r="M107" s="42">
        <f t="shared" si="2"/>
        <v>0</v>
      </c>
    </row>
    <row r="108" spans="11:13">
      <c r="K108" s="20">
        <v>225401.6152</v>
      </c>
      <c r="L108" s="41">
        <f t="shared" si="3"/>
        <v>9900000</v>
      </c>
      <c r="M108" s="42">
        <f t="shared" si="2"/>
        <v>0</v>
      </c>
    </row>
    <row r="109" spans="11:13">
      <c r="K109" s="20">
        <v>195153.16</v>
      </c>
      <c r="L109" s="41">
        <f t="shared" si="3"/>
        <v>10000000</v>
      </c>
      <c r="M109" s="42">
        <f t="shared" si="2"/>
        <v>0</v>
      </c>
    </row>
    <row r="110" spans="11:13">
      <c r="K110" s="20">
        <v>206631.81</v>
      </c>
      <c r="L110" s="41">
        <f t="shared" si="3"/>
        <v>10100000</v>
      </c>
      <c r="M110" s="42">
        <f t="shared" si="2"/>
        <v>0</v>
      </c>
    </row>
    <row r="111" spans="11:13">
      <c r="K111" s="20">
        <v>358525.59239999996</v>
      </c>
      <c r="L111" s="41">
        <f t="shared" si="3"/>
        <v>10200000</v>
      </c>
      <c r="M111" s="42">
        <f t="shared" si="2"/>
        <v>0</v>
      </c>
    </row>
    <row r="112" spans="11:13">
      <c r="K112" s="20">
        <v>223917.33600000001</v>
      </c>
      <c r="L112" s="41">
        <f t="shared" si="3"/>
        <v>10300000</v>
      </c>
      <c r="M112" s="42">
        <f t="shared" si="2"/>
        <v>0</v>
      </c>
    </row>
    <row r="113" spans="11:13">
      <c r="K113" s="20">
        <v>201518.89440000002</v>
      </c>
      <c r="L113" s="41">
        <f t="shared" si="3"/>
        <v>10400000</v>
      </c>
      <c r="M113" s="42">
        <f t="shared" si="2"/>
        <v>0</v>
      </c>
    </row>
    <row r="114" spans="11:13">
      <c r="K114" s="20">
        <v>269278.57199999999</v>
      </c>
      <c r="L114" s="41">
        <f t="shared" si="3"/>
        <v>10500000</v>
      </c>
      <c r="M114" s="42">
        <f t="shared" si="2"/>
        <v>0</v>
      </c>
    </row>
    <row r="115" spans="11:13">
      <c r="K115" s="20">
        <v>204808.16039999996</v>
      </c>
      <c r="L115" s="41">
        <f t="shared" si="3"/>
        <v>10600000</v>
      </c>
      <c r="M115" s="42">
        <f t="shared" si="2"/>
        <v>0</v>
      </c>
    </row>
    <row r="116" spans="11:13">
      <c r="K116" s="20">
        <v>306878.45759999997</v>
      </c>
      <c r="L116" s="41">
        <f t="shared" si="3"/>
        <v>10700000</v>
      </c>
      <c r="M116" s="42">
        <f t="shared" si="2"/>
        <v>0</v>
      </c>
    </row>
    <row r="117" spans="11:13">
      <c r="K117" s="20">
        <v>275394.24839999998</v>
      </c>
      <c r="L117" s="41">
        <f t="shared" si="3"/>
        <v>10800000</v>
      </c>
      <c r="M117" s="42">
        <f t="shared" si="2"/>
        <v>0</v>
      </c>
    </row>
    <row r="118" spans="11:13">
      <c r="K118" s="20">
        <v>192092.24</v>
      </c>
      <c r="L118" s="41">
        <f t="shared" si="3"/>
        <v>10900000</v>
      </c>
      <c r="M118" s="42">
        <f t="shared" si="2"/>
        <v>0</v>
      </c>
    </row>
    <row r="119" spans="11:13">
      <c r="K119" s="20">
        <v>165430.28200000001</v>
      </c>
      <c r="L119" s="41">
        <f t="shared" si="3"/>
        <v>11000000</v>
      </c>
      <c r="M119" s="42">
        <f t="shared" si="2"/>
        <v>0</v>
      </c>
    </row>
    <row r="120" spans="11:13">
      <c r="K120" s="20">
        <v>310223.29079999996</v>
      </c>
      <c r="L120" s="41">
        <f t="shared" si="3"/>
        <v>11100000</v>
      </c>
      <c r="M120" s="42">
        <f t="shared" si="2"/>
        <v>0</v>
      </c>
    </row>
    <row r="121" spans="11:13">
      <c r="K121" s="20">
        <v>231552.32559999998</v>
      </c>
      <c r="L121" s="41">
        <f t="shared" si="3"/>
        <v>11200000</v>
      </c>
      <c r="M121" s="42">
        <f t="shared" si="2"/>
        <v>0</v>
      </c>
    </row>
    <row r="122" spans="11:13">
      <c r="K122" s="20">
        <v>215774.28439999997</v>
      </c>
      <c r="L122" s="41">
        <f t="shared" si="3"/>
        <v>11300000</v>
      </c>
      <c r="M122" s="42">
        <f t="shared" si="2"/>
        <v>0</v>
      </c>
    </row>
    <row r="123" spans="11:13">
      <c r="K123" s="20">
        <v>289727.99040000001</v>
      </c>
      <c r="L123" s="41">
        <f t="shared" si="3"/>
        <v>11400000</v>
      </c>
      <c r="M123" s="42">
        <f t="shared" si="2"/>
        <v>0</v>
      </c>
    </row>
    <row r="124" spans="11:13">
      <c r="K124" s="20">
        <v>195874.94399999999</v>
      </c>
      <c r="L124" s="41">
        <f t="shared" si="3"/>
        <v>11500000</v>
      </c>
      <c r="M124" s="42">
        <f t="shared" si="2"/>
        <v>0</v>
      </c>
    </row>
    <row r="125" spans="11:13">
      <c r="K125" s="20">
        <v>357538.19519999996</v>
      </c>
      <c r="L125" s="41">
        <f t="shared" si="3"/>
        <v>11600000</v>
      </c>
      <c r="M125" s="42">
        <f t="shared" si="2"/>
        <v>0</v>
      </c>
    </row>
    <row r="126" spans="11:13">
      <c r="K126" s="20">
        <v>239248.7512</v>
      </c>
      <c r="L126" s="41">
        <f t="shared" si="3"/>
        <v>11700000</v>
      </c>
      <c r="M126" s="42">
        <f t="shared" si="2"/>
        <v>0</v>
      </c>
    </row>
    <row r="127" spans="11:13">
      <c r="K127" s="20">
        <v>382277.14880000002</v>
      </c>
      <c r="L127" s="41">
        <f t="shared" si="3"/>
        <v>11800000</v>
      </c>
      <c r="M127" s="42">
        <f t="shared" si="2"/>
        <v>0</v>
      </c>
    </row>
    <row r="128" spans="11:13">
      <c r="K128" s="20">
        <v>248422.66399999999</v>
      </c>
      <c r="L128" s="41">
        <f t="shared" si="3"/>
        <v>11900000</v>
      </c>
      <c r="M128" s="42">
        <f t="shared" si="2"/>
        <v>0</v>
      </c>
    </row>
    <row r="129" spans="11:13">
      <c r="K129" s="20">
        <v>242740.65599999999</v>
      </c>
      <c r="L129" s="41">
        <f t="shared" si="3"/>
        <v>12000000</v>
      </c>
      <c r="M129" s="42">
        <f t="shared" si="2"/>
        <v>0</v>
      </c>
    </row>
    <row r="130" spans="11:13">
      <c r="K130" s="20">
        <v>253025.77720000001</v>
      </c>
      <c r="L130" s="41">
        <f t="shared" si="3"/>
        <v>12100000</v>
      </c>
      <c r="M130" s="42">
        <f t="shared" si="2"/>
        <v>0</v>
      </c>
    </row>
    <row r="131" spans="11:13">
      <c r="K131" s="20">
        <v>234172.38800000004</v>
      </c>
      <c r="L131" s="41">
        <f t="shared" si="3"/>
        <v>12200000</v>
      </c>
      <c r="M131" s="42">
        <f t="shared" si="2"/>
        <v>0</v>
      </c>
    </row>
    <row r="132" spans="11:13">
      <c r="K132" s="20">
        <v>200678.75119999997</v>
      </c>
      <c r="L132" s="41">
        <f t="shared" si="3"/>
        <v>12300000</v>
      </c>
      <c r="M132" s="42">
        <f t="shared" si="2"/>
        <v>0</v>
      </c>
    </row>
    <row r="133" spans="11:13">
      <c r="K133" s="20">
        <v>226578.51199999999</v>
      </c>
      <c r="L133" s="41">
        <f t="shared" si="3"/>
        <v>12400000</v>
      </c>
      <c r="M133" s="42">
        <f t="shared" si="2"/>
        <v>0</v>
      </c>
    </row>
    <row r="134" spans="11:13">
      <c r="K134" s="20">
        <v>200148.89440000002</v>
      </c>
      <c r="L134" s="41">
        <f t="shared" si="3"/>
        <v>12500000</v>
      </c>
      <c r="M134" s="42">
        <f t="shared" si="2"/>
        <v>0</v>
      </c>
    </row>
    <row r="135" spans="11:13">
      <c r="K135" s="20">
        <v>218585.92480000001</v>
      </c>
      <c r="L135" s="41">
        <f t="shared" si="3"/>
        <v>12600000</v>
      </c>
      <c r="M135" s="42">
        <f t="shared" si="2"/>
        <v>0</v>
      </c>
    </row>
    <row r="136" spans="11:13">
      <c r="K136" s="20">
        <v>198841.69519999996</v>
      </c>
      <c r="L136" s="41">
        <f t="shared" si="3"/>
        <v>12700000</v>
      </c>
      <c r="M136" s="42">
        <f t="shared" si="2"/>
        <v>0</v>
      </c>
    </row>
    <row r="137" spans="11:13">
      <c r="K137" s="20">
        <v>252927.84</v>
      </c>
      <c r="L137" s="41">
        <f t="shared" si="3"/>
        <v>12800000</v>
      </c>
      <c r="M137" s="42">
        <f t="shared" si="2"/>
        <v>0</v>
      </c>
    </row>
    <row r="138" spans="11:13">
      <c r="K138" s="20">
        <v>225290.22039999999</v>
      </c>
      <c r="L138" s="41">
        <f t="shared" si="3"/>
        <v>12900000</v>
      </c>
      <c r="M138" s="42">
        <f t="shared" ref="M138:M201" si="4">COUNTIF(K138:K404,"&gt;="&amp;L138)-COUNTIF(K138:K404,"&gt;="&amp;L139)</f>
        <v>0</v>
      </c>
    </row>
    <row r="139" spans="11:13">
      <c r="K139" s="20">
        <v>234750.58600000001</v>
      </c>
      <c r="L139" s="41">
        <f t="shared" ref="L139:L202" si="5">L138+100000</f>
        <v>13000000</v>
      </c>
      <c r="M139" s="42">
        <f t="shared" si="4"/>
        <v>0</v>
      </c>
    </row>
    <row r="140" spans="11:13">
      <c r="K140" s="20">
        <v>287466.41159999999</v>
      </c>
      <c r="L140" s="41">
        <f t="shared" si="5"/>
        <v>13100000</v>
      </c>
      <c r="M140" s="42">
        <f t="shared" si="4"/>
        <v>0</v>
      </c>
    </row>
    <row r="141" spans="11:13">
      <c r="K141" s="20">
        <v>229464.71119999999</v>
      </c>
      <c r="L141" s="41">
        <f t="shared" si="5"/>
        <v>13200000</v>
      </c>
      <c r="M141" s="42">
        <f t="shared" si="4"/>
        <v>0</v>
      </c>
    </row>
    <row r="142" spans="11:13">
      <c r="K142" s="20">
        <v>377313.5552</v>
      </c>
      <c r="L142" s="41">
        <f t="shared" si="5"/>
        <v>13300000</v>
      </c>
      <c r="M142" s="42">
        <f t="shared" si="4"/>
        <v>0</v>
      </c>
    </row>
    <row r="143" spans="11:13">
      <c r="K143" s="20">
        <v>276759.18</v>
      </c>
      <c r="L143" s="41">
        <f t="shared" si="5"/>
        <v>13400000</v>
      </c>
      <c r="M143" s="42">
        <f t="shared" si="4"/>
        <v>0</v>
      </c>
    </row>
    <row r="144" spans="11:13">
      <c r="K144" s="20">
        <v>219373.4056</v>
      </c>
      <c r="L144" s="41">
        <f t="shared" si="5"/>
        <v>13500000</v>
      </c>
      <c r="M144" s="42">
        <f t="shared" si="4"/>
        <v>0</v>
      </c>
    </row>
    <row r="145" spans="11:13">
      <c r="K145" s="20">
        <v>230216.21919999999</v>
      </c>
      <c r="L145" s="41">
        <f t="shared" si="5"/>
        <v>13600000</v>
      </c>
      <c r="M145" s="42">
        <f t="shared" si="4"/>
        <v>0</v>
      </c>
    </row>
    <row r="146" spans="11:13">
      <c r="K146" s="20">
        <v>410932.67319999996</v>
      </c>
      <c r="L146" s="41">
        <f t="shared" si="5"/>
        <v>13700000</v>
      </c>
      <c r="M146" s="42">
        <f t="shared" si="4"/>
        <v>0</v>
      </c>
    </row>
    <row r="147" spans="11:13">
      <c r="K147" s="20">
        <v>214341.3364</v>
      </c>
      <c r="L147" s="41">
        <f t="shared" si="5"/>
        <v>13800000</v>
      </c>
      <c r="M147" s="42">
        <f t="shared" si="4"/>
        <v>0</v>
      </c>
    </row>
    <row r="148" spans="11:13">
      <c r="K148" s="20">
        <v>248274.31359999999</v>
      </c>
      <c r="L148" s="41">
        <f t="shared" si="5"/>
        <v>13900000</v>
      </c>
      <c r="M148" s="42">
        <f t="shared" si="4"/>
        <v>0</v>
      </c>
    </row>
    <row r="149" spans="11:13">
      <c r="K149" s="20">
        <v>390494.27120000002</v>
      </c>
      <c r="L149" s="41">
        <f t="shared" si="5"/>
        <v>14000000</v>
      </c>
      <c r="M149" s="42">
        <f t="shared" si="4"/>
        <v>0</v>
      </c>
    </row>
    <row r="150" spans="11:13">
      <c r="K150" s="20">
        <v>293876.27480000001</v>
      </c>
      <c r="L150" s="41">
        <f t="shared" si="5"/>
        <v>14100000</v>
      </c>
      <c r="M150" s="42">
        <f t="shared" si="4"/>
        <v>0</v>
      </c>
    </row>
    <row r="151" spans="11:13">
      <c r="K151" s="20">
        <v>204286.66679999998</v>
      </c>
      <c r="L151" s="41">
        <f t="shared" si="5"/>
        <v>14200000</v>
      </c>
      <c r="M151" s="42">
        <f t="shared" si="4"/>
        <v>0</v>
      </c>
    </row>
    <row r="152" spans="11:13">
      <c r="K152" s="20">
        <v>230154.52999999997</v>
      </c>
      <c r="L152" s="41">
        <f t="shared" si="5"/>
        <v>14300000</v>
      </c>
      <c r="M152" s="42">
        <f t="shared" si="4"/>
        <v>0</v>
      </c>
    </row>
    <row r="153" spans="11:13">
      <c r="K153" s="20">
        <v>228170.02560000002</v>
      </c>
      <c r="L153" s="41">
        <f t="shared" si="5"/>
        <v>14400000</v>
      </c>
      <c r="M153" s="42">
        <f t="shared" si="4"/>
        <v>0</v>
      </c>
    </row>
    <row r="154" spans="11:13">
      <c r="K154" s="20">
        <v>205085.40479999999</v>
      </c>
      <c r="L154" s="41">
        <f t="shared" si="5"/>
        <v>14500000</v>
      </c>
      <c r="M154" s="42">
        <f t="shared" si="4"/>
        <v>0</v>
      </c>
    </row>
    <row r="155" spans="11:13">
      <c r="K155" s="20">
        <v>177555.06399999998</v>
      </c>
      <c r="L155" s="41">
        <f t="shared" si="5"/>
        <v>14600000</v>
      </c>
      <c r="M155" s="42">
        <f t="shared" si="4"/>
        <v>0</v>
      </c>
    </row>
    <row r="156" spans="11:13">
      <c r="K156" s="20">
        <v>217748.48000000001</v>
      </c>
      <c r="L156" s="41">
        <f t="shared" si="5"/>
        <v>14700000</v>
      </c>
      <c r="M156" s="42">
        <f t="shared" si="4"/>
        <v>0</v>
      </c>
    </row>
    <row r="157" spans="11:13">
      <c r="K157" s="20">
        <v>247739.44</v>
      </c>
      <c r="L157" s="41">
        <f t="shared" si="5"/>
        <v>14800000</v>
      </c>
      <c r="M157" s="42">
        <f t="shared" si="4"/>
        <v>0</v>
      </c>
    </row>
    <row r="158" spans="11:13">
      <c r="K158" s="20">
        <v>484458.03040000005</v>
      </c>
      <c r="L158" s="41">
        <f t="shared" si="5"/>
        <v>14900000</v>
      </c>
      <c r="M158" s="42">
        <f t="shared" si="4"/>
        <v>0</v>
      </c>
    </row>
    <row r="159" spans="11:13">
      <c r="K159" s="20">
        <v>356506.36999999994</v>
      </c>
      <c r="L159" s="41">
        <f t="shared" si="5"/>
        <v>15000000</v>
      </c>
      <c r="M159" s="42">
        <f t="shared" si="4"/>
        <v>0</v>
      </c>
    </row>
    <row r="160" spans="11:13">
      <c r="K160" s="20">
        <v>197869.36400000003</v>
      </c>
      <c r="L160" s="41">
        <f t="shared" si="5"/>
        <v>15100000</v>
      </c>
      <c r="M160" s="42">
        <f t="shared" si="4"/>
        <v>0</v>
      </c>
    </row>
    <row r="161" spans="11:13">
      <c r="K161" s="20">
        <v>236608.95279999997</v>
      </c>
      <c r="L161" s="41">
        <f t="shared" si="5"/>
        <v>15200000</v>
      </c>
      <c r="M161" s="42">
        <f t="shared" si="4"/>
        <v>0</v>
      </c>
    </row>
    <row r="162" spans="11:13">
      <c r="K162" s="20">
        <v>208930.81200000001</v>
      </c>
      <c r="L162" s="41">
        <f t="shared" si="5"/>
        <v>15300000</v>
      </c>
      <c r="M162" s="42">
        <f t="shared" si="4"/>
        <v>0</v>
      </c>
    </row>
    <row r="163" spans="11:13">
      <c r="K163" s="20">
        <v>263123.42080000002</v>
      </c>
      <c r="L163" s="41">
        <f t="shared" si="5"/>
        <v>15400000</v>
      </c>
      <c r="M163" s="42">
        <f t="shared" si="4"/>
        <v>0</v>
      </c>
    </row>
    <row r="164" spans="11:13">
      <c r="K164" s="20">
        <v>286433.57279999997</v>
      </c>
      <c r="L164" s="41">
        <f t="shared" si="5"/>
        <v>15500000</v>
      </c>
      <c r="M164" s="42">
        <f t="shared" si="4"/>
        <v>0</v>
      </c>
    </row>
    <row r="165" spans="11:13">
      <c r="K165" s="20">
        <v>229581.7836</v>
      </c>
      <c r="L165" s="41">
        <f t="shared" si="5"/>
        <v>15600000</v>
      </c>
      <c r="M165" s="42">
        <f t="shared" si="4"/>
        <v>0</v>
      </c>
    </row>
    <row r="166" spans="11:13">
      <c r="K166" s="20">
        <v>252053.0264</v>
      </c>
      <c r="L166" s="41">
        <f t="shared" si="5"/>
        <v>15700000</v>
      </c>
      <c r="M166" s="42">
        <f t="shared" si="4"/>
        <v>0</v>
      </c>
    </row>
    <row r="167" spans="11:13">
      <c r="K167" s="20">
        <v>244820.66720000003</v>
      </c>
      <c r="L167" s="41">
        <f t="shared" si="5"/>
        <v>15800000</v>
      </c>
      <c r="M167" s="42">
        <f t="shared" si="4"/>
        <v>0</v>
      </c>
    </row>
    <row r="168" spans="11:13">
      <c r="K168" s="20">
        <v>241620.48320000002</v>
      </c>
      <c r="L168" s="41">
        <f t="shared" si="5"/>
        <v>15900000</v>
      </c>
      <c r="M168" s="42">
        <f t="shared" si="4"/>
        <v>0</v>
      </c>
    </row>
    <row r="169" spans="11:13">
      <c r="K169" s="20">
        <v>235762.34000000003</v>
      </c>
      <c r="L169" s="41">
        <f t="shared" si="5"/>
        <v>16000000</v>
      </c>
      <c r="M169" s="42">
        <f t="shared" si="4"/>
        <v>0</v>
      </c>
    </row>
    <row r="170" spans="11:13">
      <c r="K170" s="20">
        <v>236639.56</v>
      </c>
      <c r="L170" s="41">
        <f t="shared" si="5"/>
        <v>16100000</v>
      </c>
      <c r="M170" s="42">
        <f t="shared" si="4"/>
        <v>0</v>
      </c>
    </row>
    <row r="171" spans="11:13">
      <c r="K171" s="20">
        <v>294807.64799999999</v>
      </c>
      <c r="L171" s="41">
        <f t="shared" si="5"/>
        <v>16200000</v>
      </c>
      <c r="M171" s="42">
        <f t="shared" si="4"/>
        <v>0</v>
      </c>
    </row>
    <row r="172" spans="11:13">
      <c r="K172" s="20">
        <v>293828.68799999997</v>
      </c>
      <c r="L172" s="41">
        <f t="shared" si="5"/>
        <v>16300000</v>
      </c>
      <c r="M172" s="42">
        <f t="shared" si="4"/>
        <v>0</v>
      </c>
    </row>
    <row r="173" spans="11:13">
      <c r="K173" s="20">
        <v>412856.56159999996</v>
      </c>
      <c r="L173" s="41">
        <f t="shared" si="5"/>
        <v>16400000</v>
      </c>
      <c r="M173" s="42">
        <f t="shared" si="4"/>
        <v>0</v>
      </c>
    </row>
    <row r="174" spans="11:13">
      <c r="K174" s="20">
        <v>224076.83600000001</v>
      </c>
      <c r="L174" s="41">
        <f t="shared" si="5"/>
        <v>16500000</v>
      </c>
      <c r="M174" s="42">
        <f t="shared" si="4"/>
        <v>0</v>
      </c>
    </row>
    <row r="175" spans="11:13">
      <c r="K175" s="20">
        <v>258015.61439999999</v>
      </c>
      <c r="L175" s="41">
        <f t="shared" si="5"/>
        <v>16600000</v>
      </c>
      <c r="M175" s="42">
        <f t="shared" si="4"/>
        <v>0</v>
      </c>
    </row>
    <row r="176" spans="11:13">
      <c r="K176" s="20">
        <v>153466.71240000002</v>
      </c>
      <c r="L176" s="41">
        <f t="shared" si="5"/>
        <v>16700000</v>
      </c>
      <c r="M176" s="42">
        <f t="shared" si="4"/>
        <v>0</v>
      </c>
    </row>
    <row r="177" spans="11:13">
      <c r="K177" s="20">
        <v>261871.696</v>
      </c>
      <c r="L177" s="41">
        <f t="shared" si="5"/>
        <v>16800000</v>
      </c>
      <c r="M177" s="42">
        <f t="shared" si="4"/>
        <v>0</v>
      </c>
    </row>
    <row r="178" spans="11:13">
      <c r="K178" s="20">
        <v>210038.6992</v>
      </c>
      <c r="L178" s="41">
        <f t="shared" si="5"/>
        <v>16900000</v>
      </c>
      <c r="M178" s="42">
        <f t="shared" si="4"/>
        <v>0</v>
      </c>
    </row>
    <row r="179" spans="11:13">
      <c r="K179" s="20">
        <v>210824.0576</v>
      </c>
      <c r="L179" s="41">
        <f t="shared" si="5"/>
        <v>17000000</v>
      </c>
      <c r="M179" s="42">
        <f t="shared" si="4"/>
        <v>0</v>
      </c>
    </row>
    <row r="180" spans="11:13">
      <c r="K180" s="20">
        <v>249075.6568</v>
      </c>
      <c r="L180" s="41">
        <f t="shared" si="5"/>
        <v>17100000</v>
      </c>
      <c r="M180" s="42">
        <f t="shared" si="4"/>
        <v>0</v>
      </c>
    </row>
    <row r="181" spans="11:13">
      <c r="K181" s="20">
        <v>219865.76079999999</v>
      </c>
      <c r="L181" s="41">
        <f t="shared" si="5"/>
        <v>17200000</v>
      </c>
      <c r="M181" s="42">
        <f t="shared" si="4"/>
        <v>0</v>
      </c>
    </row>
    <row r="182" spans="11:13">
      <c r="K182" s="20">
        <v>204292.49399999998</v>
      </c>
      <c r="L182" s="41">
        <f t="shared" si="5"/>
        <v>17300000</v>
      </c>
      <c r="M182" s="42">
        <f t="shared" si="4"/>
        <v>0</v>
      </c>
    </row>
    <row r="183" spans="11:13">
      <c r="K183" s="20">
        <v>261579.89200000002</v>
      </c>
      <c r="L183" s="41">
        <f t="shared" si="5"/>
        <v>17400000</v>
      </c>
      <c r="M183" s="42">
        <f t="shared" si="4"/>
        <v>0</v>
      </c>
    </row>
    <row r="184" spans="11:13">
      <c r="K184" s="20">
        <v>222867.42080000002</v>
      </c>
      <c r="L184" s="41">
        <f t="shared" si="5"/>
        <v>17500000</v>
      </c>
      <c r="M184" s="42">
        <f t="shared" si="4"/>
        <v>0</v>
      </c>
    </row>
    <row r="185" spans="11:13">
      <c r="K185" s="20">
        <v>291494.36</v>
      </c>
      <c r="L185" s="41">
        <f t="shared" si="5"/>
        <v>17600000</v>
      </c>
      <c r="M185" s="42">
        <f t="shared" si="4"/>
        <v>0</v>
      </c>
    </row>
    <row r="186" spans="11:13">
      <c r="K186" s="20">
        <v>296483.14399999997</v>
      </c>
      <c r="L186" s="41">
        <f t="shared" si="5"/>
        <v>17700000</v>
      </c>
      <c r="M186" s="42">
        <f t="shared" si="4"/>
        <v>0</v>
      </c>
    </row>
    <row r="187" spans="11:13">
      <c r="K187" s="16">
        <v>532877.38399999996</v>
      </c>
      <c r="L187" s="41">
        <f t="shared" si="5"/>
        <v>17800000</v>
      </c>
      <c r="M187" s="42">
        <f t="shared" si="4"/>
        <v>0</v>
      </c>
    </row>
    <row r="188" spans="11:13">
      <c r="K188" s="20">
        <v>117564.0716</v>
      </c>
      <c r="L188" s="41">
        <f t="shared" si="5"/>
        <v>17900000</v>
      </c>
      <c r="M188" s="42">
        <f t="shared" si="4"/>
        <v>0</v>
      </c>
    </row>
    <row r="189" spans="11:13">
      <c r="K189" s="20">
        <v>317196.39999999997</v>
      </c>
      <c r="L189" s="41">
        <f t="shared" si="5"/>
        <v>18000000</v>
      </c>
      <c r="M189" s="42">
        <f t="shared" si="4"/>
        <v>0</v>
      </c>
    </row>
    <row r="190" spans="11:13">
      <c r="K190" s="20">
        <v>264142.16000000003</v>
      </c>
      <c r="L190" s="41">
        <f t="shared" si="5"/>
        <v>18100000</v>
      </c>
      <c r="M190" s="42">
        <f t="shared" si="4"/>
        <v>0</v>
      </c>
    </row>
    <row r="191" spans="11:13">
      <c r="K191" s="20">
        <v>222947.20879999999</v>
      </c>
      <c r="L191" s="41">
        <f t="shared" si="5"/>
        <v>18200000</v>
      </c>
      <c r="M191" s="42">
        <f t="shared" si="4"/>
        <v>0</v>
      </c>
    </row>
    <row r="192" spans="11:13">
      <c r="K192" s="20">
        <v>250312.5344</v>
      </c>
      <c r="L192" s="41">
        <f t="shared" si="5"/>
        <v>18300000</v>
      </c>
      <c r="M192" s="42">
        <f t="shared" si="4"/>
        <v>0</v>
      </c>
    </row>
    <row r="193" spans="11:13">
      <c r="K193" s="20">
        <v>246050.40400000001</v>
      </c>
      <c r="L193" s="41">
        <f t="shared" si="5"/>
        <v>18400000</v>
      </c>
      <c r="M193" s="42">
        <f t="shared" si="4"/>
        <v>0</v>
      </c>
    </row>
    <row r="194" spans="11:13">
      <c r="K194" s="20">
        <v>529317.28319999995</v>
      </c>
      <c r="L194" s="41">
        <f t="shared" si="5"/>
        <v>18500000</v>
      </c>
      <c r="M194" s="42">
        <f t="shared" si="4"/>
        <v>0</v>
      </c>
    </row>
    <row r="195" spans="11:13">
      <c r="K195" s="20">
        <v>169158.29440000001</v>
      </c>
      <c r="L195" s="41">
        <f t="shared" si="5"/>
        <v>18600000</v>
      </c>
      <c r="M195" s="42">
        <f t="shared" si="4"/>
        <v>0</v>
      </c>
    </row>
    <row r="196" spans="11:13">
      <c r="K196" s="20">
        <v>206958.712</v>
      </c>
      <c r="L196" s="41">
        <f t="shared" si="5"/>
        <v>18700000</v>
      </c>
      <c r="M196" s="42">
        <f t="shared" si="4"/>
        <v>0</v>
      </c>
    </row>
    <row r="197" spans="11:13">
      <c r="K197" s="20">
        <v>206445.42319999999</v>
      </c>
      <c r="L197" s="41">
        <f t="shared" si="5"/>
        <v>18800000</v>
      </c>
      <c r="M197" s="42">
        <f t="shared" si="4"/>
        <v>0</v>
      </c>
    </row>
    <row r="198" spans="11:13">
      <c r="K198" s="20">
        <v>239341.58079999997</v>
      </c>
      <c r="L198" s="41">
        <f t="shared" si="5"/>
        <v>18900000</v>
      </c>
      <c r="M198" s="42">
        <f t="shared" si="4"/>
        <v>0</v>
      </c>
    </row>
    <row r="199" spans="11:13">
      <c r="K199" s="20">
        <v>398903.42240000004</v>
      </c>
      <c r="L199" s="41">
        <f t="shared" si="5"/>
        <v>19000000</v>
      </c>
      <c r="M199" s="42">
        <f t="shared" si="4"/>
        <v>0</v>
      </c>
    </row>
    <row r="200" spans="11:13">
      <c r="K200" s="20">
        <v>210745.16639999999</v>
      </c>
      <c r="L200" s="41">
        <f t="shared" si="5"/>
        <v>19100000</v>
      </c>
      <c r="M200" s="42">
        <f t="shared" si="4"/>
        <v>0</v>
      </c>
    </row>
    <row r="201" spans="11:13">
      <c r="K201" s="20">
        <v>331154.87840000005</v>
      </c>
      <c r="L201" s="41">
        <f t="shared" si="5"/>
        <v>19200000</v>
      </c>
      <c r="M201" s="42">
        <f t="shared" si="4"/>
        <v>0</v>
      </c>
    </row>
    <row r="202" spans="11:13">
      <c r="K202" s="20">
        <v>204434.6784</v>
      </c>
      <c r="L202" s="41">
        <f t="shared" si="5"/>
        <v>19300000</v>
      </c>
      <c r="M202" s="42">
        <f t="shared" ref="M202:M265" si="6">COUNTIF(K202:K468,"&gt;="&amp;L202)-COUNTIF(K202:K468,"&gt;="&amp;L203)</f>
        <v>0</v>
      </c>
    </row>
    <row r="203" spans="11:13">
      <c r="K203" s="20">
        <v>189194.30720000001</v>
      </c>
      <c r="L203" s="41">
        <f t="shared" ref="L203:L266" si="7">L202+100000</f>
        <v>19400000</v>
      </c>
      <c r="M203" s="42">
        <f t="shared" si="6"/>
        <v>0</v>
      </c>
    </row>
    <row r="204" spans="11:13">
      <c r="K204" s="20">
        <v>204027.0912</v>
      </c>
      <c r="L204" s="41">
        <f t="shared" si="7"/>
        <v>19500000</v>
      </c>
      <c r="M204" s="42">
        <f t="shared" si="6"/>
        <v>0</v>
      </c>
    </row>
    <row r="205" spans="11:13">
      <c r="K205" s="16">
        <v>400865.91599999997</v>
      </c>
      <c r="L205" s="41">
        <f t="shared" si="7"/>
        <v>19600000</v>
      </c>
      <c r="M205" s="42">
        <f t="shared" si="6"/>
        <v>0</v>
      </c>
    </row>
    <row r="206" spans="11:13">
      <c r="K206" s="16">
        <v>217787.71039999998</v>
      </c>
      <c r="L206" s="41">
        <f t="shared" si="7"/>
        <v>19700000</v>
      </c>
      <c r="M206" s="42">
        <f t="shared" si="6"/>
        <v>0</v>
      </c>
    </row>
    <row r="207" spans="11:13">
      <c r="K207" s="16">
        <v>219630.90120000002</v>
      </c>
      <c r="L207" s="41">
        <f t="shared" si="7"/>
        <v>19800000</v>
      </c>
      <c r="M207" s="42">
        <f t="shared" si="6"/>
        <v>0</v>
      </c>
    </row>
    <row r="208" spans="11:13">
      <c r="K208" s="16">
        <v>244624.87199999997</v>
      </c>
      <c r="L208" s="41">
        <f t="shared" si="7"/>
        <v>19900000</v>
      </c>
      <c r="M208" s="42">
        <f t="shared" si="6"/>
        <v>0</v>
      </c>
    </row>
    <row r="209" spans="11:13">
      <c r="K209" s="16">
        <v>163162.8792</v>
      </c>
      <c r="L209" s="41">
        <f t="shared" si="7"/>
        <v>20000000</v>
      </c>
      <c r="M209" s="42">
        <f t="shared" si="6"/>
        <v>0</v>
      </c>
    </row>
    <row r="210" spans="11:13">
      <c r="K210" s="16">
        <v>401302.81920000003</v>
      </c>
      <c r="L210" s="41">
        <f t="shared" si="7"/>
        <v>20100000</v>
      </c>
      <c r="M210" s="42">
        <f t="shared" si="6"/>
        <v>0</v>
      </c>
    </row>
    <row r="211" spans="11:13">
      <c r="K211" s="16">
        <v>538271.73560000001</v>
      </c>
      <c r="L211" s="41">
        <f t="shared" si="7"/>
        <v>20200000</v>
      </c>
      <c r="M211" s="42">
        <f t="shared" si="6"/>
        <v>0</v>
      </c>
    </row>
    <row r="212" spans="11:13">
      <c r="K212" s="16">
        <v>461464.99200000003</v>
      </c>
      <c r="L212" s="41">
        <f t="shared" si="7"/>
        <v>20300000</v>
      </c>
      <c r="M212" s="42">
        <f t="shared" si="6"/>
        <v>0</v>
      </c>
    </row>
    <row r="213" spans="11:13">
      <c r="K213" s="16">
        <v>275812.49280000001</v>
      </c>
      <c r="L213" s="41">
        <f t="shared" si="7"/>
        <v>20400000</v>
      </c>
      <c r="M213" s="42">
        <f t="shared" si="6"/>
        <v>0</v>
      </c>
    </row>
    <row r="214" spans="11:13">
      <c r="K214" s="16">
        <v>216552.71200000003</v>
      </c>
      <c r="L214" s="41">
        <f t="shared" si="7"/>
        <v>20500000</v>
      </c>
      <c r="M214" s="42">
        <f t="shared" si="6"/>
        <v>0</v>
      </c>
    </row>
    <row r="215" spans="11:13">
      <c r="K215" s="16">
        <v>495570.44480000006</v>
      </c>
      <c r="L215" s="41">
        <f t="shared" si="7"/>
        <v>20600000</v>
      </c>
      <c r="M215" s="42">
        <f t="shared" si="6"/>
        <v>0</v>
      </c>
    </row>
    <row r="216" spans="11:13">
      <c r="K216" s="16">
        <v>388656.80639999994</v>
      </c>
      <c r="L216" s="41">
        <f t="shared" si="7"/>
        <v>20700000</v>
      </c>
      <c r="M216" s="42">
        <f t="shared" si="6"/>
        <v>0</v>
      </c>
    </row>
    <row r="217" spans="11:13">
      <c r="K217" s="16">
        <v>495024.09120000002</v>
      </c>
      <c r="L217" s="41">
        <f t="shared" si="7"/>
        <v>20800000</v>
      </c>
      <c r="M217" s="42">
        <f t="shared" si="6"/>
        <v>0</v>
      </c>
    </row>
    <row r="218" spans="11:13">
      <c r="K218" s="16">
        <v>526947.16320000007</v>
      </c>
      <c r="L218" s="41">
        <f t="shared" si="7"/>
        <v>20900000</v>
      </c>
      <c r="M218" s="42">
        <f t="shared" si="6"/>
        <v>0</v>
      </c>
    </row>
    <row r="219" spans="11:13">
      <c r="K219" s="16">
        <v>427236.09959999996</v>
      </c>
      <c r="L219" s="41">
        <f t="shared" si="7"/>
        <v>21000000</v>
      </c>
      <c r="M219" s="42">
        <f t="shared" si="6"/>
        <v>0</v>
      </c>
    </row>
    <row r="220" spans="11:13">
      <c r="K220" s="16">
        <v>327044.36839999998</v>
      </c>
      <c r="L220" s="41">
        <f t="shared" si="7"/>
        <v>21100000</v>
      </c>
      <c r="M220" s="42">
        <f t="shared" si="6"/>
        <v>0</v>
      </c>
    </row>
    <row r="221" spans="11:13">
      <c r="K221" s="16">
        <v>385447.68719999999</v>
      </c>
      <c r="L221" s="41">
        <f t="shared" si="7"/>
        <v>21200000</v>
      </c>
      <c r="M221" s="42">
        <f t="shared" si="6"/>
        <v>0</v>
      </c>
    </row>
    <row r="222" spans="11:13">
      <c r="K222" s="16">
        <v>401894.81799999997</v>
      </c>
      <c r="L222" s="41">
        <f t="shared" si="7"/>
        <v>21300000</v>
      </c>
      <c r="M222" s="42">
        <f t="shared" si="6"/>
        <v>0</v>
      </c>
    </row>
    <row r="223" spans="11:13">
      <c r="K223" s="16">
        <v>264275.78240000003</v>
      </c>
      <c r="L223" s="41">
        <f t="shared" si="7"/>
        <v>21400000</v>
      </c>
      <c r="M223" s="42">
        <f t="shared" si="6"/>
        <v>0</v>
      </c>
    </row>
    <row r="224" spans="11:13">
      <c r="K224" s="16">
        <v>231348.92799999996</v>
      </c>
      <c r="L224" s="41">
        <f t="shared" si="7"/>
        <v>21500000</v>
      </c>
      <c r="M224" s="42">
        <f t="shared" si="6"/>
        <v>0</v>
      </c>
    </row>
    <row r="225" spans="11:13">
      <c r="K225" s="16">
        <v>264238.94999999995</v>
      </c>
      <c r="L225" s="41">
        <f t="shared" si="7"/>
        <v>21600000</v>
      </c>
      <c r="M225" s="42">
        <f t="shared" si="6"/>
        <v>0</v>
      </c>
    </row>
    <row r="226" spans="11:13">
      <c r="K226" s="16">
        <v>217357.63279999999</v>
      </c>
      <c r="L226" s="41">
        <f t="shared" si="7"/>
        <v>21700000</v>
      </c>
      <c r="M226" s="42">
        <f t="shared" si="6"/>
        <v>0</v>
      </c>
    </row>
    <row r="227" spans="11:13">
      <c r="K227" s="16">
        <v>482404.31200000003</v>
      </c>
      <c r="L227" s="41">
        <f t="shared" si="7"/>
        <v>21800000</v>
      </c>
      <c r="M227" s="42">
        <f t="shared" si="6"/>
        <v>0</v>
      </c>
    </row>
    <row r="228" spans="11:13">
      <c r="K228" s="16">
        <v>228937.89599999995</v>
      </c>
      <c r="L228" s="41">
        <f t="shared" si="7"/>
        <v>21900000</v>
      </c>
      <c r="M228" s="42">
        <f t="shared" si="6"/>
        <v>0</v>
      </c>
    </row>
    <row r="229" spans="11:13">
      <c r="K229" s="16">
        <v>498994.03200000006</v>
      </c>
      <c r="L229" s="41">
        <f t="shared" si="7"/>
        <v>22000000</v>
      </c>
      <c r="M229" s="42">
        <f t="shared" si="6"/>
        <v>0</v>
      </c>
    </row>
    <row r="230" spans="11:13">
      <c r="K230" s="16">
        <v>256376.27599999995</v>
      </c>
      <c r="L230" s="41">
        <f t="shared" si="7"/>
        <v>22100000</v>
      </c>
      <c r="M230" s="42">
        <f t="shared" si="6"/>
        <v>0</v>
      </c>
    </row>
    <row r="231" spans="11:13">
      <c r="K231" s="16">
        <v>255243.10879999999</v>
      </c>
      <c r="L231" s="41">
        <f t="shared" si="7"/>
        <v>22200000</v>
      </c>
      <c r="M231" s="42">
        <f t="shared" si="6"/>
        <v>0</v>
      </c>
    </row>
    <row r="232" spans="11:13">
      <c r="K232" s="16">
        <v>506786.66400000005</v>
      </c>
      <c r="L232" s="41">
        <f t="shared" si="7"/>
        <v>22300000</v>
      </c>
      <c r="M232" s="42">
        <f t="shared" si="6"/>
        <v>0</v>
      </c>
    </row>
    <row r="233" spans="11:13">
      <c r="K233" s="16">
        <v>233172.48999999996</v>
      </c>
      <c r="L233" s="41">
        <f t="shared" si="7"/>
        <v>22400000</v>
      </c>
      <c r="M233" s="42">
        <f t="shared" si="6"/>
        <v>0</v>
      </c>
    </row>
    <row r="234" spans="11:13">
      <c r="K234" s="16">
        <v>233834.00480000002</v>
      </c>
      <c r="L234" s="41">
        <f t="shared" si="7"/>
        <v>22500000</v>
      </c>
      <c r="M234" s="42">
        <f t="shared" si="6"/>
        <v>0</v>
      </c>
    </row>
    <row r="235" spans="11:13">
      <c r="K235" s="16">
        <v>523373.44800000009</v>
      </c>
      <c r="L235" s="41">
        <f t="shared" si="7"/>
        <v>22600000</v>
      </c>
      <c r="M235" s="42">
        <f t="shared" si="6"/>
        <v>0</v>
      </c>
    </row>
    <row r="236" spans="11:13">
      <c r="K236" s="16">
        <v>228872.91199999995</v>
      </c>
      <c r="L236" s="41">
        <f t="shared" si="7"/>
        <v>22700000</v>
      </c>
      <c r="M236" s="42">
        <f t="shared" si="6"/>
        <v>0</v>
      </c>
    </row>
    <row r="237" spans="11:13">
      <c r="K237" s="16">
        <v>208655.6704</v>
      </c>
      <c r="L237" s="41">
        <f t="shared" si="7"/>
        <v>22800000</v>
      </c>
      <c r="M237" s="42">
        <f t="shared" si="6"/>
        <v>0</v>
      </c>
    </row>
    <row r="238" spans="11:13">
      <c r="K238" s="16">
        <v>322952.55839999998</v>
      </c>
      <c r="L238" s="41">
        <f t="shared" si="7"/>
        <v>22900000</v>
      </c>
      <c r="M238" s="42">
        <f t="shared" si="6"/>
        <v>0</v>
      </c>
    </row>
    <row r="239" spans="11:13">
      <c r="K239" s="16">
        <v>216826</v>
      </c>
      <c r="L239" s="41">
        <f t="shared" si="7"/>
        <v>23000000</v>
      </c>
      <c r="M239" s="42">
        <f t="shared" si="6"/>
        <v>0</v>
      </c>
    </row>
    <row r="240" spans="11:13">
      <c r="K240" s="16">
        <v>298730.40399999998</v>
      </c>
      <c r="L240" s="41">
        <f t="shared" si="7"/>
        <v>23100000</v>
      </c>
      <c r="M240" s="42">
        <f t="shared" si="6"/>
        <v>0</v>
      </c>
    </row>
    <row r="241" spans="11:13">
      <c r="K241" s="16">
        <v>230495.00639999998</v>
      </c>
      <c r="L241" s="41">
        <f t="shared" si="7"/>
        <v>23200000</v>
      </c>
      <c r="M241" s="42">
        <f t="shared" si="6"/>
        <v>0</v>
      </c>
    </row>
    <row r="242" spans="11:13">
      <c r="K242" s="16">
        <v>346048.04079999996</v>
      </c>
      <c r="L242" s="41">
        <f t="shared" si="7"/>
        <v>23300000</v>
      </c>
      <c r="M242" s="42">
        <f t="shared" si="6"/>
        <v>0</v>
      </c>
    </row>
    <row r="243" spans="11:13">
      <c r="K243" s="16">
        <v>377043.5956</v>
      </c>
      <c r="L243" s="41">
        <f t="shared" si="7"/>
        <v>23400000</v>
      </c>
      <c r="M243" s="42">
        <f t="shared" si="6"/>
        <v>0</v>
      </c>
    </row>
    <row r="244" spans="11:13">
      <c r="K244" s="16">
        <v>413761.70639999997</v>
      </c>
      <c r="L244" s="41">
        <f t="shared" si="7"/>
        <v>23500000</v>
      </c>
      <c r="M244" s="42">
        <f t="shared" si="6"/>
        <v>0</v>
      </c>
    </row>
    <row r="245" spans="11:13">
      <c r="K245" s="16">
        <v>212644.39479999998</v>
      </c>
      <c r="L245" s="41">
        <f t="shared" si="7"/>
        <v>23600000</v>
      </c>
      <c r="M245" s="42">
        <f t="shared" si="6"/>
        <v>0</v>
      </c>
    </row>
    <row r="246" spans="11:13">
      <c r="K246" s="16">
        <v>250415.38199999995</v>
      </c>
      <c r="L246" s="41">
        <f t="shared" si="7"/>
        <v>23700000</v>
      </c>
      <c r="M246" s="42">
        <f t="shared" si="6"/>
        <v>0</v>
      </c>
    </row>
    <row r="247" spans="11:13">
      <c r="K247" s="16">
        <v>219252.89199999996</v>
      </c>
      <c r="L247" s="41">
        <f t="shared" si="7"/>
        <v>23800000</v>
      </c>
      <c r="M247" s="42">
        <f t="shared" si="6"/>
        <v>0</v>
      </c>
    </row>
    <row r="248" spans="11:13">
      <c r="K248" s="16">
        <v>264011.69799999997</v>
      </c>
      <c r="L248" s="41">
        <f t="shared" si="7"/>
        <v>23900000</v>
      </c>
      <c r="M248" s="42">
        <f t="shared" si="6"/>
        <v>0</v>
      </c>
    </row>
    <row r="249" spans="11:13">
      <c r="K249" s="16">
        <v>211406.86800000002</v>
      </c>
      <c r="L249" s="41">
        <f t="shared" si="7"/>
        <v>24000000</v>
      </c>
      <c r="M249" s="42">
        <f t="shared" si="6"/>
        <v>0</v>
      </c>
    </row>
    <row r="250" spans="11:13">
      <c r="K250" s="16">
        <v>396330.29079999996</v>
      </c>
      <c r="L250" s="41">
        <f t="shared" si="7"/>
        <v>24100000</v>
      </c>
      <c r="M250" s="42">
        <f t="shared" si="6"/>
        <v>0</v>
      </c>
    </row>
    <row r="251" spans="11:13">
      <c r="K251" s="16">
        <v>227072.87839999996</v>
      </c>
      <c r="L251" s="41">
        <f t="shared" si="7"/>
        <v>24200000</v>
      </c>
      <c r="M251" s="42">
        <f t="shared" si="6"/>
        <v>0</v>
      </c>
    </row>
    <row r="252" spans="11:13">
      <c r="K252" s="16">
        <v>276323.86559999996</v>
      </c>
      <c r="L252" s="41">
        <f t="shared" si="7"/>
        <v>24300000</v>
      </c>
      <c r="M252" s="42">
        <f t="shared" si="6"/>
        <v>0</v>
      </c>
    </row>
    <row r="253" spans="11:13">
      <c r="K253" s="16">
        <v>230943.37959999996</v>
      </c>
      <c r="L253" s="41">
        <f t="shared" si="7"/>
        <v>24400000</v>
      </c>
      <c r="M253" s="42">
        <f t="shared" si="6"/>
        <v>0</v>
      </c>
    </row>
    <row r="254" spans="11:13">
      <c r="K254" s="16">
        <v>315382.11</v>
      </c>
      <c r="L254" s="41">
        <f t="shared" si="7"/>
        <v>24500000</v>
      </c>
      <c r="M254" s="42">
        <f t="shared" si="6"/>
        <v>0</v>
      </c>
    </row>
    <row r="255" spans="11:13">
      <c r="K255" s="16">
        <v>372016.56160000002</v>
      </c>
      <c r="L255" s="41">
        <f t="shared" si="7"/>
        <v>24600000</v>
      </c>
      <c r="M255" s="42">
        <f t="shared" si="6"/>
        <v>0</v>
      </c>
    </row>
    <row r="256" spans="11:13">
      <c r="K256" s="16">
        <v>237680.87519999995</v>
      </c>
      <c r="L256" s="41">
        <f t="shared" si="7"/>
        <v>24700000</v>
      </c>
      <c r="M256" s="42">
        <f t="shared" si="6"/>
        <v>0</v>
      </c>
    </row>
    <row r="257" spans="11:13">
      <c r="K257" s="16">
        <v>234032.88399999996</v>
      </c>
      <c r="L257" s="41">
        <f t="shared" si="7"/>
        <v>24800000</v>
      </c>
      <c r="M257" s="42">
        <f t="shared" si="6"/>
        <v>0</v>
      </c>
    </row>
    <row r="258" spans="11:13">
      <c r="K258" s="16">
        <v>273165.57680000004</v>
      </c>
      <c r="L258" s="41">
        <f t="shared" si="7"/>
        <v>24900000</v>
      </c>
      <c r="M258" s="42">
        <f t="shared" si="6"/>
        <v>0</v>
      </c>
    </row>
    <row r="259" spans="11:13">
      <c r="K259" s="16">
        <v>271227.49439999997</v>
      </c>
      <c r="L259" s="41">
        <f t="shared" si="7"/>
        <v>25000000</v>
      </c>
      <c r="M259" s="42">
        <f t="shared" si="6"/>
        <v>0</v>
      </c>
    </row>
    <row r="260" spans="11:13">
      <c r="K260" s="16">
        <v>349865.22239999997</v>
      </c>
      <c r="L260" s="41">
        <f t="shared" si="7"/>
        <v>25100000</v>
      </c>
      <c r="M260" s="42">
        <f t="shared" si="6"/>
        <v>0</v>
      </c>
    </row>
    <row r="261" spans="11:13">
      <c r="K261" s="16">
        <v>199730.734</v>
      </c>
      <c r="L261" s="41">
        <f t="shared" si="7"/>
        <v>25200000</v>
      </c>
      <c r="M261" s="42">
        <f t="shared" si="6"/>
        <v>0</v>
      </c>
    </row>
    <row r="262" spans="11:13">
      <c r="K262" s="16">
        <v>338482.45439999999</v>
      </c>
      <c r="L262" s="41">
        <f t="shared" si="7"/>
        <v>25300000</v>
      </c>
      <c r="M262" s="42">
        <f t="shared" si="6"/>
        <v>0</v>
      </c>
    </row>
    <row r="263" spans="11:13">
      <c r="K263" s="16">
        <v>351304.57759999996</v>
      </c>
      <c r="L263" s="41">
        <f t="shared" si="7"/>
        <v>25400000</v>
      </c>
      <c r="M263" s="42">
        <f t="shared" si="6"/>
        <v>0</v>
      </c>
    </row>
    <row r="264" spans="11:13">
      <c r="K264" s="16">
        <v>338472.13279999996</v>
      </c>
      <c r="L264" s="41">
        <f t="shared" si="7"/>
        <v>25500000</v>
      </c>
      <c r="M264" s="42">
        <f t="shared" si="6"/>
        <v>0</v>
      </c>
    </row>
    <row r="265" spans="11:13">
      <c r="K265" s="16">
        <v>212916.35680000001</v>
      </c>
      <c r="L265" s="41">
        <f t="shared" si="7"/>
        <v>25600000</v>
      </c>
      <c r="M265" s="42">
        <f t="shared" si="6"/>
        <v>0</v>
      </c>
    </row>
    <row r="266" spans="11:13">
      <c r="K266" s="16">
        <v>308660.80319999997</v>
      </c>
      <c r="L266" s="41">
        <f t="shared" si="7"/>
        <v>25700000</v>
      </c>
      <c r="M266" s="42">
        <f t="shared" ref="M266:M275" si="8">COUNTIF(K266:K532,"&gt;="&amp;L266)-COUNTIF(K266:K532,"&gt;="&amp;L267)</f>
        <v>0</v>
      </c>
    </row>
    <row r="267" spans="11:13">
      <c r="K267" s="16">
        <v>147343.69400000002</v>
      </c>
      <c r="L267" s="41">
        <f t="shared" ref="L267:L275" si="9">L266+100000</f>
        <v>25800000</v>
      </c>
      <c r="M267" s="42">
        <f t="shared" si="8"/>
        <v>0</v>
      </c>
    </row>
    <row r="268" spans="11:13">
      <c r="K268" s="16">
        <v>448574.6704</v>
      </c>
      <c r="L268" s="41">
        <f t="shared" si="9"/>
        <v>25900000</v>
      </c>
      <c r="M268" s="42">
        <f t="shared" si="8"/>
        <v>0</v>
      </c>
    </row>
    <row r="269" spans="11:13">
      <c r="K269" s="16">
        <v>255337.89800000002</v>
      </c>
      <c r="L269" s="41">
        <f t="shared" si="9"/>
        <v>26000000</v>
      </c>
      <c r="M269" s="42">
        <f t="shared" si="8"/>
        <v>0</v>
      </c>
    </row>
    <row r="270" spans="11:13">
      <c r="K270" s="16">
        <v>175773.58559999999</v>
      </c>
      <c r="L270" s="41">
        <f t="shared" si="9"/>
        <v>26100000</v>
      </c>
      <c r="M270" s="42">
        <f t="shared" si="8"/>
        <v>0</v>
      </c>
    </row>
    <row r="271" spans="11:13">
      <c r="K271" s="16">
        <v>322610.73919999995</v>
      </c>
      <c r="L271" s="41">
        <f t="shared" si="9"/>
        <v>26200000</v>
      </c>
      <c r="M271" s="42">
        <f t="shared" si="8"/>
        <v>0</v>
      </c>
    </row>
    <row r="272" spans="11:13">
      <c r="K272" s="16">
        <v>279191.25599999999</v>
      </c>
      <c r="L272" s="41">
        <f t="shared" si="9"/>
        <v>26300000</v>
      </c>
      <c r="M272" s="42">
        <f t="shared" si="8"/>
        <v>0</v>
      </c>
    </row>
    <row r="273" spans="11:13">
      <c r="K273" s="16">
        <v>287996.52960000001</v>
      </c>
      <c r="L273" s="41">
        <f t="shared" si="9"/>
        <v>26400000</v>
      </c>
      <c r="M273" s="42">
        <f t="shared" si="8"/>
        <v>0</v>
      </c>
    </row>
    <row r="274" spans="11:13">
      <c r="K274" s="16">
        <v>365868.77759999997</v>
      </c>
      <c r="L274" s="41">
        <f t="shared" si="9"/>
        <v>26500000</v>
      </c>
      <c r="M274" s="42">
        <f t="shared" si="8"/>
        <v>0</v>
      </c>
    </row>
    <row r="275" spans="11:13">
      <c r="K275" s="16">
        <v>199216.40399999995</v>
      </c>
      <c r="L275" s="41">
        <f t="shared" si="9"/>
        <v>26600000</v>
      </c>
      <c r="M275" s="42">
        <f t="shared" si="8"/>
        <v>0</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273"/>
  <sheetViews>
    <sheetView topLeftCell="B1" workbookViewId="0">
      <selection activeCell="D36" sqref="D36"/>
    </sheetView>
  </sheetViews>
  <sheetFormatPr baseColWidth="10" defaultColWidth="8.88671875" defaultRowHeight="11.4"/>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c r="B1" s="21" t="s">
        <v>0</v>
      </c>
    </row>
    <row r="2" spans="2:4" ht="12">
      <c r="B2" s="22" t="s">
        <v>541</v>
      </c>
    </row>
    <row r="4" spans="2:4" ht="12">
      <c r="B4" s="28" t="s">
        <v>542</v>
      </c>
    </row>
    <row r="5" spans="2:4" ht="12">
      <c r="B5" s="28"/>
      <c r="C5" s="33"/>
      <c r="D5" s="33"/>
    </row>
    <row r="6" spans="2:4" ht="12">
      <c r="B6" s="65"/>
    </row>
    <row r="7" spans="2:4">
      <c r="B7" s="7"/>
    </row>
    <row r="8" spans="2:4">
      <c r="B8" s="7"/>
    </row>
    <row r="9" spans="2:4">
      <c r="B9" s="7"/>
    </row>
    <row r="10" spans="2:4">
      <c r="B10" s="7"/>
    </row>
    <row r="11" spans="2:4">
      <c r="B11" s="7"/>
    </row>
    <row r="12" spans="2:4">
      <c r="B12" s="7"/>
    </row>
    <row r="13" spans="2:4">
      <c r="B13" s="7"/>
    </row>
    <row r="14" spans="2:4">
      <c r="B14" s="7"/>
    </row>
    <row r="15" spans="2:4">
      <c r="B15" s="7"/>
    </row>
    <row r="16" spans="2:4">
      <c r="B16" s="7"/>
    </row>
    <row r="17" spans="2:4">
      <c r="B17" s="7"/>
    </row>
    <row r="18" spans="2:4">
      <c r="B18" s="7"/>
    </row>
    <row r="19" spans="2:4">
      <c r="B19" s="7"/>
    </row>
    <row r="20" spans="2:4">
      <c r="B20" s="7"/>
    </row>
    <row r="21" spans="2:4">
      <c r="B21" s="7"/>
    </row>
    <row r="22" spans="2:4">
      <c r="B22" s="7"/>
    </row>
    <row r="23" spans="2:4">
      <c r="B23" s="7"/>
    </row>
    <row r="24" spans="2:4">
      <c r="B24" s="7"/>
    </row>
    <row r="25" spans="2:4">
      <c r="B25" s="7"/>
    </row>
    <row r="26" spans="2:4">
      <c r="B26" s="7"/>
    </row>
    <row r="27" spans="2:4">
      <c r="B27" s="7"/>
      <c r="D27" s="27" t="s">
        <v>584</v>
      </c>
    </row>
    <row r="28" spans="2:4">
      <c r="B28" s="7"/>
      <c r="D28" s="27" t="s">
        <v>585</v>
      </c>
    </row>
    <row r="29" spans="2:4">
      <c r="B29" s="7"/>
      <c r="D29" s="27" t="s">
        <v>586</v>
      </c>
    </row>
    <row r="30" spans="2:4">
      <c r="B30" s="7"/>
      <c r="D30" s="27" t="s">
        <v>587</v>
      </c>
    </row>
    <row r="31" spans="2:4">
      <c r="B31" s="7"/>
    </row>
    <row r="32" spans="2:4">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3">
      <c r="B225" s="7"/>
    </row>
    <row r="226" spans="2:3">
      <c r="B226" s="7"/>
    </row>
    <row r="227" spans="2:3">
      <c r="B227" s="7"/>
    </row>
    <row r="228" spans="2:3">
      <c r="B228" s="7"/>
    </row>
    <row r="229" spans="2:3">
      <c r="B229" s="7"/>
    </row>
    <row r="230" spans="2:3">
      <c r="B230" s="7"/>
    </row>
    <row r="231" spans="2:3">
      <c r="B231" s="7"/>
    </row>
    <row r="232" spans="2:3">
      <c r="B232" s="7"/>
    </row>
    <row r="233" spans="2:3">
      <c r="B233" s="7"/>
    </row>
    <row r="234" spans="2:3">
      <c r="B234" s="7"/>
    </row>
    <row r="235" spans="2:3">
      <c r="B235" s="7"/>
      <c r="C235" s="16"/>
    </row>
    <row r="236" spans="2:3">
      <c r="B236" s="7"/>
      <c r="C236" s="16"/>
    </row>
    <row r="237" spans="2:3">
      <c r="B237" s="7"/>
      <c r="C237" s="16"/>
    </row>
    <row r="238" spans="2:3">
      <c r="B238" s="7"/>
      <c r="C238" s="16"/>
    </row>
    <row r="239" spans="2:3">
      <c r="B239" s="7"/>
      <c r="C239" s="16"/>
    </row>
    <row r="240" spans="2:3">
      <c r="B240" s="7"/>
      <c r="C240" s="16"/>
    </row>
    <row r="241" spans="2:3">
      <c r="B241" s="7"/>
      <c r="C241" s="16"/>
    </row>
    <row r="242" spans="2:3">
      <c r="B242" s="7"/>
      <c r="C242" s="16"/>
    </row>
    <row r="243" spans="2:3">
      <c r="B243" s="7"/>
      <c r="C243" s="16"/>
    </row>
    <row r="244" spans="2:3">
      <c r="B244" s="7"/>
      <c r="C244" s="16"/>
    </row>
    <row r="245" spans="2:3">
      <c r="B245" s="7"/>
      <c r="C245" s="16"/>
    </row>
    <row r="246" spans="2:3">
      <c r="B246" s="7"/>
      <c r="C246" s="16"/>
    </row>
    <row r="247" spans="2:3">
      <c r="B247" s="7"/>
      <c r="C247" s="16"/>
    </row>
    <row r="248" spans="2:3">
      <c r="B248" s="7"/>
      <c r="C248" s="16"/>
    </row>
    <row r="249" spans="2:3">
      <c r="B249" s="7"/>
      <c r="C249" s="16"/>
    </row>
    <row r="250" spans="2:3">
      <c r="B250" s="7"/>
      <c r="C250" s="16"/>
    </row>
    <row r="251" spans="2:3">
      <c r="B251" s="7"/>
      <c r="C251" s="16"/>
    </row>
    <row r="252" spans="2:3">
      <c r="B252" s="7"/>
      <c r="C252" s="16"/>
    </row>
    <row r="253" spans="2:3">
      <c r="B253" s="7"/>
      <c r="C253" s="16"/>
    </row>
    <row r="254" spans="2:3">
      <c r="B254" s="7"/>
      <c r="C254" s="16"/>
    </row>
    <row r="255" spans="2:3">
      <c r="B255" s="7"/>
      <c r="C255" s="16"/>
    </row>
    <row r="256" spans="2:3">
      <c r="B256" s="7"/>
      <c r="C256" s="16"/>
    </row>
    <row r="257" spans="2:3">
      <c r="B257" s="7"/>
      <c r="C257" s="16"/>
    </row>
    <row r="258" spans="2:3">
      <c r="B258" s="7"/>
      <c r="C258" s="16"/>
    </row>
    <row r="259" spans="2:3">
      <c r="B259" s="7"/>
      <c r="C259" s="16"/>
    </row>
    <row r="260" spans="2:3">
      <c r="B260" s="7"/>
      <c r="C260" s="16"/>
    </row>
    <row r="261" spans="2:3">
      <c r="B261" s="7"/>
      <c r="C261" s="16"/>
    </row>
    <row r="262" spans="2:3">
      <c r="B262" s="7"/>
      <c r="C262" s="16"/>
    </row>
    <row r="263" spans="2:3">
      <c r="B263" s="7"/>
      <c r="C263" s="16"/>
    </row>
    <row r="264" spans="2:3">
      <c r="B264" s="7"/>
      <c r="C264" s="16"/>
    </row>
    <row r="265" spans="2:3">
      <c r="B265" s="7"/>
      <c r="C265" s="16"/>
    </row>
    <row r="266" spans="2:3">
      <c r="B266" s="7"/>
      <c r="C266" s="16"/>
    </row>
    <row r="267" spans="2:3">
      <c r="B267" s="7"/>
      <c r="C267" s="16"/>
    </row>
    <row r="268" spans="2:3">
      <c r="B268" s="7"/>
      <c r="C268" s="16"/>
    </row>
    <row r="269" spans="2:3">
      <c r="B269" s="7"/>
      <c r="C269" s="16"/>
    </row>
    <row r="270" spans="2:3">
      <c r="B270" s="7"/>
      <c r="C270" s="16"/>
    </row>
    <row r="271" spans="2:3">
      <c r="B271" s="7"/>
      <c r="C271" s="16"/>
    </row>
    <row r="272" spans="2:3">
      <c r="B272" s="7"/>
      <c r="C272" s="16"/>
    </row>
    <row r="273" spans="2:3">
      <c r="B273" s="7"/>
      <c r="C273" s="16"/>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3"/>
  <sheetViews>
    <sheetView topLeftCell="A3" zoomScale="88" workbookViewId="0">
      <selection activeCell="L24" sqref="L24"/>
    </sheetView>
  </sheetViews>
  <sheetFormatPr baseColWidth="10" defaultColWidth="8.88671875" defaultRowHeight="11.4"/>
  <cols>
    <col min="1" max="1" width="2" style="27" customWidth="1"/>
    <col min="2" max="2" width="12.109375" style="27" customWidth="1"/>
    <col min="3" max="3" width="20.44140625" style="27" bestFit="1" customWidth="1"/>
    <col min="4" max="4" width="15.88671875" style="27" customWidth="1"/>
    <col min="5" max="5" width="18.33203125" style="27" bestFit="1" customWidth="1"/>
    <col min="6" max="6" width="19.21875" style="27" bestFit="1" customWidth="1"/>
    <col min="7" max="7" width="15.6640625" style="27" bestFit="1" customWidth="1"/>
    <col min="8" max="8" width="18.109375" style="27" bestFit="1" customWidth="1"/>
    <col min="9" max="16384" width="8.88671875" style="27"/>
  </cols>
  <sheetData>
    <row r="1" spans="2:10" ht="15.6">
      <c r="B1" s="21" t="s">
        <v>0</v>
      </c>
    </row>
    <row r="2" spans="2:10" ht="12">
      <c r="B2" s="22" t="s">
        <v>543</v>
      </c>
    </row>
    <row r="4" spans="2:10" ht="12">
      <c r="B4" s="28" t="s">
        <v>544</v>
      </c>
    </row>
    <row r="5" spans="2:10" ht="12">
      <c r="B5" s="28" t="s">
        <v>545</v>
      </c>
      <c r="C5" s="33"/>
      <c r="D5" s="33"/>
    </row>
    <row r="6" spans="2:10" ht="12">
      <c r="B6" s="28"/>
      <c r="C6" s="33"/>
      <c r="D6" s="33"/>
    </row>
    <row r="7" spans="2:10" ht="12">
      <c r="B7" s="28"/>
      <c r="C7" s="33"/>
      <c r="D7" s="33"/>
    </row>
    <row r="8" spans="2:10" ht="12.6" thickBot="1">
      <c r="B8" s="22"/>
      <c r="C8" s="33"/>
      <c r="D8" s="33"/>
      <c r="E8" s="22"/>
    </row>
    <row r="9" spans="2:10" ht="14.4">
      <c r="B9" s="64" t="s">
        <v>23</v>
      </c>
      <c r="C9" s="64" t="s">
        <v>582</v>
      </c>
      <c r="E9" s="59" t="s">
        <v>23</v>
      </c>
      <c r="F9" s="60" t="s">
        <v>582</v>
      </c>
      <c r="G9" s="60" t="s">
        <v>562</v>
      </c>
      <c r="H9" s="61" t="s">
        <v>563</v>
      </c>
      <c r="J9" s="26"/>
    </row>
    <row r="10" spans="2:10" ht="14.4">
      <c r="B10" s="62" t="s">
        <v>166</v>
      </c>
      <c r="C10" s="63">
        <v>2</v>
      </c>
      <c r="E10" s="43" t="s">
        <v>36</v>
      </c>
      <c r="F10" s="44">
        <v>177</v>
      </c>
      <c r="G10" s="45">
        <f>+F10/GETPIVOTDATA("Customer ID",$B$11)</f>
        <v>0.90769230769230769</v>
      </c>
      <c r="H10" s="46">
        <f>+G10</f>
        <v>0.90769230769230769</v>
      </c>
      <c r="J10" s="26"/>
    </row>
    <row r="11" spans="2:10" ht="14.4">
      <c r="B11" s="62" t="s">
        <v>455</v>
      </c>
      <c r="C11" s="63">
        <v>7</v>
      </c>
      <c r="E11" s="43" t="s">
        <v>455</v>
      </c>
      <c r="F11" s="44">
        <v>7</v>
      </c>
      <c r="G11" s="45">
        <f>+F11/GETPIVOTDATA("Customer ID",$B$11)</f>
        <v>3.5897435897435895E-2</v>
      </c>
      <c r="H11" s="46">
        <f t="shared" ref="H11:H17" si="0">+H10+G11</f>
        <v>0.94358974358974357</v>
      </c>
      <c r="J11" s="26"/>
    </row>
    <row r="12" spans="2:10" ht="14.4">
      <c r="B12" s="62" t="s">
        <v>240</v>
      </c>
      <c r="C12" s="63">
        <v>1</v>
      </c>
      <c r="E12" s="43" t="s">
        <v>221</v>
      </c>
      <c r="F12" s="44">
        <v>4</v>
      </c>
      <c r="G12" s="45">
        <f t="shared" ref="G12:G17" si="1">+F12/GETPIVOTDATA("Customer ID",$B$11)</f>
        <v>2.0512820512820513E-2</v>
      </c>
      <c r="H12" s="46">
        <f t="shared" si="0"/>
        <v>0.96410256410256412</v>
      </c>
      <c r="J12" s="26"/>
    </row>
    <row r="13" spans="2:10" ht="14.4">
      <c r="B13" s="62" t="s">
        <v>261</v>
      </c>
      <c r="C13" s="63">
        <v>1</v>
      </c>
      <c r="E13" s="43" t="s">
        <v>166</v>
      </c>
      <c r="F13" s="44">
        <v>2</v>
      </c>
      <c r="G13" s="45">
        <f t="shared" si="1"/>
        <v>1.0256410256410256E-2</v>
      </c>
      <c r="H13" s="46">
        <f t="shared" si="0"/>
        <v>0.97435897435897434</v>
      </c>
      <c r="J13" s="26"/>
    </row>
    <row r="14" spans="2:10" ht="14.4">
      <c r="B14" s="62" t="s">
        <v>277</v>
      </c>
      <c r="C14" s="63">
        <v>1</v>
      </c>
      <c r="E14" s="43" t="s">
        <v>138</v>
      </c>
      <c r="F14" s="44">
        <v>2</v>
      </c>
      <c r="G14" s="45">
        <f t="shared" si="1"/>
        <v>1.0256410256410256E-2</v>
      </c>
      <c r="H14" s="46">
        <f t="shared" si="0"/>
        <v>0.98461538461538456</v>
      </c>
      <c r="J14" s="26"/>
    </row>
    <row r="15" spans="2:10" ht="14.4">
      <c r="B15" s="62" t="s">
        <v>221</v>
      </c>
      <c r="C15" s="63">
        <v>4</v>
      </c>
      <c r="E15" s="43" t="s">
        <v>240</v>
      </c>
      <c r="F15" s="44">
        <v>1</v>
      </c>
      <c r="G15" s="45">
        <f t="shared" si="1"/>
        <v>5.1282051282051282E-3</v>
      </c>
      <c r="H15" s="46">
        <f t="shared" si="0"/>
        <v>0.98974358974358967</v>
      </c>
      <c r="J15" s="26"/>
    </row>
    <row r="16" spans="2:10" ht="14.4">
      <c r="B16" s="62" t="s">
        <v>138</v>
      </c>
      <c r="C16" s="63">
        <v>2</v>
      </c>
      <c r="E16" s="43" t="s">
        <v>261</v>
      </c>
      <c r="F16" s="44">
        <v>1</v>
      </c>
      <c r="G16" s="45">
        <f t="shared" si="1"/>
        <v>5.1282051282051282E-3</v>
      </c>
      <c r="H16" s="46">
        <f t="shared" si="0"/>
        <v>0.99487179487179478</v>
      </c>
      <c r="J16" s="26"/>
    </row>
    <row r="17" spans="2:10" ht="15" thickBot="1">
      <c r="B17" s="62" t="s">
        <v>36</v>
      </c>
      <c r="C17" s="63">
        <v>177</v>
      </c>
      <c r="E17" s="47" t="s">
        <v>277</v>
      </c>
      <c r="F17" s="48">
        <v>1</v>
      </c>
      <c r="G17" s="49">
        <f t="shared" si="1"/>
        <v>5.1282051282051282E-3</v>
      </c>
      <c r="H17" s="50">
        <f t="shared" si="0"/>
        <v>0.99999999999999989</v>
      </c>
      <c r="J17" s="26"/>
    </row>
    <row r="18" spans="2:10" ht="14.4">
      <c r="B18" s="64" t="s">
        <v>583</v>
      </c>
      <c r="C18" s="64">
        <v>195</v>
      </c>
      <c r="J18" s="26"/>
    </row>
    <row r="19" spans="2:10" ht="14.4">
      <c r="B19" s="3"/>
      <c r="I19" s="27" t="s">
        <v>602</v>
      </c>
      <c r="J19" s="26"/>
    </row>
    <row r="20" spans="2:10" ht="14.4">
      <c r="B20" s="3"/>
      <c r="I20" s="27" t="s">
        <v>603</v>
      </c>
      <c r="J20" s="26"/>
    </row>
    <row r="21" spans="2:10" ht="14.4">
      <c r="B21" s="3"/>
      <c r="I21" s="27" t="s">
        <v>604</v>
      </c>
      <c r="J21" s="26"/>
    </row>
    <row r="22" spans="2:10" ht="14.4">
      <c r="B22" s="3"/>
      <c r="C22" s="56"/>
      <c r="D22" s="56"/>
      <c r="E22" s="56"/>
      <c r="F22" s="56"/>
      <c r="J22" s="26"/>
    </row>
    <row r="23" spans="2:10" ht="14.4">
      <c r="B23" s="3"/>
      <c r="C23" s="57"/>
      <c r="D23" s="57"/>
      <c r="E23" s="58"/>
      <c r="F23" s="58"/>
      <c r="J23" s="26"/>
    </row>
    <row r="24" spans="2:10" ht="14.4">
      <c r="B24" s="3"/>
      <c r="C24" s="57"/>
      <c r="D24" s="57"/>
      <c r="E24" s="58"/>
      <c r="F24" s="58"/>
      <c r="J24" s="26"/>
    </row>
    <row r="25" spans="2:10" ht="14.4">
      <c r="B25" s="3"/>
      <c r="C25" s="57"/>
      <c r="D25" s="57"/>
      <c r="E25" s="58"/>
      <c r="F25" s="58"/>
      <c r="J25" s="26"/>
    </row>
    <row r="26" spans="2:10" ht="14.4">
      <c r="B26" s="3"/>
      <c r="C26" s="57"/>
      <c r="D26" s="57"/>
      <c r="E26" s="58"/>
      <c r="F26" s="58"/>
      <c r="J26" s="26"/>
    </row>
    <row r="27" spans="2:10" ht="14.4">
      <c r="B27" s="3"/>
      <c r="C27" s="57"/>
      <c r="D27" s="57"/>
      <c r="E27" s="58"/>
      <c r="F27" s="58"/>
      <c r="J27" s="26"/>
    </row>
    <row r="28" spans="2:10" ht="14.4">
      <c r="B28" s="3"/>
      <c r="C28" s="57"/>
      <c r="D28" s="57"/>
      <c r="E28" s="58"/>
      <c r="F28" s="58"/>
      <c r="J28" s="26"/>
    </row>
    <row r="29" spans="2:10" ht="14.4">
      <c r="B29" s="3"/>
      <c r="C29" s="57"/>
      <c r="D29" s="57"/>
      <c r="E29" s="58"/>
      <c r="F29" s="58"/>
      <c r="J29" s="26"/>
    </row>
    <row r="30" spans="2:10" ht="14.4">
      <c r="B30" s="3"/>
      <c r="C30" s="57"/>
      <c r="D30" s="57"/>
      <c r="E30" s="58"/>
      <c r="F30" s="58"/>
      <c r="J30" s="26"/>
    </row>
    <row r="31" spans="2:10" ht="14.4">
      <c r="B31" s="3"/>
      <c r="J31" s="26"/>
    </row>
    <row r="32" spans="2:10" ht="14.4">
      <c r="B32" s="3"/>
      <c r="J32" s="26"/>
    </row>
    <row r="33" spans="2:10" ht="14.4">
      <c r="B33" s="3"/>
      <c r="C33" s="22"/>
      <c r="J33" s="26"/>
    </row>
    <row r="34" spans="2:10" ht="14.4">
      <c r="B34" s="3"/>
      <c r="C34" s="22"/>
      <c r="J34" s="26"/>
    </row>
    <row r="35" spans="2:10" ht="14.4">
      <c r="B35" s="3"/>
      <c r="C35" s="56"/>
      <c r="D35" s="56"/>
      <c r="E35" s="56"/>
      <c r="F35" s="56"/>
      <c r="J35" s="26"/>
    </row>
    <row r="36" spans="2:10" ht="14.4">
      <c r="B36" s="3"/>
      <c r="C36" s="57"/>
      <c r="D36" s="57"/>
      <c r="E36" s="58"/>
      <c r="F36" s="58"/>
      <c r="J36" s="26"/>
    </row>
    <row r="37" spans="2:10" ht="14.4">
      <c r="B37" s="3"/>
      <c r="C37" s="57"/>
      <c r="D37" s="57"/>
      <c r="E37" s="58"/>
      <c r="F37" s="58"/>
      <c r="J37" s="26"/>
    </row>
    <row r="38" spans="2:10" ht="14.4">
      <c r="B38" s="3"/>
      <c r="C38" s="57"/>
      <c r="D38" s="57"/>
      <c r="E38" s="58"/>
      <c r="F38" s="58"/>
      <c r="J38" s="26"/>
    </row>
    <row r="39" spans="2:10" ht="14.4">
      <c r="B39" s="3"/>
      <c r="C39" s="57"/>
      <c r="D39" s="57"/>
      <c r="E39" s="58"/>
      <c r="F39" s="58"/>
      <c r="J39" s="26"/>
    </row>
    <row r="40" spans="2:10" ht="14.4">
      <c r="B40" s="3"/>
      <c r="C40" s="57"/>
      <c r="D40" s="57"/>
      <c r="E40" s="58"/>
      <c r="F40" s="58"/>
      <c r="J40" s="26"/>
    </row>
    <row r="41" spans="2:10" ht="14.4">
      <c r="B41" s="3"/>
      <c r="C41" s="57"/>
      <c r="D41" s="57"/>
      <c r="E41" s="58"/>
      <c r="F41" s="58"/>
      <c r="J41" s="26"/>
    </row>
    <row r="42" spans="2:10" ht="14.4">
      <c r="B42" s="3"/>
      <c r="C42" s="57"/>
      <c r="D42" s="57"/>
      <c r="E42" s="58"/>
      <c r="F42" s="58"/>
      <c r="J42" s="26"/>
    </row>
    <row r="43" spans="2:10" ht="14.4">
      <c r="B43" s="3"/>
      <c r="C43" s="57"/>
      <c r="D43" s="57"/>
      <c r="E43" s="58"/>
      <c r="F43" s="58"/>
      <c r="J43" s="26"/>
    </row>
    <row r="44" spans="2:10" ht="14.4">
      <c r="B44" s="3"/>
      <c r="J44" s="26"/>
    </row>
    <row r="45" spans="2:10" ht="14.4">
      <c r="B45" s="3"/>
      <c r="J45" s="26"/>
    </row>
    <row r="46" spans="2:10" ht="14.4">
      <c r="B46" s="3"/>
      <c r="J46" s="26"/>
    </row>
    <row r="47" spans="2:10" ht="14.4">
      <c r="B47" s="3"/>
      <c r="J47" s="26"/>
    </row>
    <row r="48" spans="2:10" ht="14.4">
      <c r="B48" s="3"/>
      <c r="J48" s="26"/>
    </row>
    <row r="49" spans="2:10" ht="14.4">
      <c r="B49" s="3"/>
      <c r="J49" s="26"/>
    </row>
    <row r="50" spans="2:10" ht="14.4">
      <c r="B50" s="3"/>
      <c r="J50" s="26"/>
    </row>
    <row r="51" spans="2:10" ht="14.4">
      <c r="B51" s="3"/>
      <c r="J51" s="26"/>
    </row>
    <row r="52" spans="2:10" ht="14.4">
      <c r="B52" s="3"/>
      <c r="J52" s="26"/>
    </row>
    <row r="53" spans="2:10" ht="14.4">
      <c r="B53" s="3"/>
      <c r="J53" s="26"/>
    </row>
    <row r="54" spans="2:10" ht="14.4">
      <c r="B54" s="3"/>
      <c r="J54" s="26"/>
    </row>
    <row r="55" spans="2:10" ht="14.4">
      <c r="B55" s="3"/>
      <c r="J55" s="26"/>
    </row>
    <row r="56" spans="2:10" ht="14.4">
      <c r="B56" s="3"/>
      <c r="J56" s="26"/>
    </row>
    <row r="57" spans="2:10" ht="14.4">
      <c r="B57" s="3"/>
      <c r="J57" s="26"/>
    </row>
    <row r="58" spans="2:10" ht="14.4">
      <c r="B58" s="3"/>
      <c r="J58" s="26"/>
    </row>
    <row r="59" spans="2:10" ht="14.4">
      <c r="B59" s="3"/>
      <c r="J59" s="26"/>
    </row>
    <row r="60" spans="2:10" ht="14.4">
      <c r="B60" s="3"/>
      <c r="J60" s="26"/>
    </row>
    <row r="61" spans="2:10" ht="14.4">
      <c r="B61" s="3"/>
      <c r="J61" s="26"/>
    </row>
    <row r="62" spans="2:10" ht="14.4">
      <c r="B62" s="3"/>
      <c r="J62" s="26"/>
    </row>
    <row r="63" spans="2:10" ht="14.4">
      <c r="B63" s="3"/>
      <c r="J63" s="26"/>
    </row>
    <row r="64" spans="2:10" ht="14.4">
      <c r="B64" s="3"/>
      <c r="J64" s="26"/>
    </row>
    <row r="65" spans="2:10" ht="14.4">
      <c r="B65" s="3"/>
      <c r="J65" s="26"/>
    </row>
    <row r="66" spans="2:10" ht="14.4">
      <c r="B66" s="3"/>
      <c r="J66" s="26"/>
    </row>
    <row r="67" spans="2:10" ht="14.4">
      <c r="B67" s="3"/>
      <c r="J67" s="26"/>
    </row>
    <row r="68" spans="2:10" ht="14.4">
      <c r="B68" s="3"/>
      <c r="J68" s="26"/>
    </row>
    <row r="69" spans="2:10" ht="14.4">
      <c r="B69" s="3"/>
      <c r="J69" s="26"/>
    </row>
    <row r="70" spans="2:10" ht="14.4">
      <c r="B70" s="3"/>
      <c r="J70" s="26"/>
    </row>
    <row r="71" spans="2:10" ht="14.4">
      <c r="B71" s="3"/>
      <c r="J71" s="26"/>
    </row>
    <row r="72" spans="2:10" ht="14.4">
      <c r="B72" s="3"/>
      <c r="J72" s="26"/>
    </row>
    <row r="73" spans="2:10" ht="14.4">
      <c r="B73" s="3"/>
      <c r="J73" s="26"/>
    </row>
    <row r="74" spans="2:10" ht="14.4">
      <c r="B74" s="3"/>
      <c r="J74" s="26"/>
    </row>
    <row r="75" spans="2:10" ht="14.4">
      <c r="B75" s="3"/>
      <c r="J75" s="26"/>
    </row>
    <row r="76" spans="2:10" ht="14.4">
      <c r="B76" s="3"/>
      <c r="J76" s="26"/>
    </row>
    <row r="77" spans="2:10" ht="14.4">
      <c r="B77" s="3"/>
      <c r="J77" s="26"/>
    </row>
    <row r="78" spans="2:10" ht="14.4">
      <c r="B78" s="3"/>
      <c r="J78" s="26"/>
    </row>
    <row r="79" spans="2:10" ht="14.4">
      <c r="B79" s="3"/>
      <c r="J79" s="26"/>
    </row>
    <row r="80" spans="2:10" ht="14.4">
      <c r="B80" s="3"/>
      <c r="J80" s="26"/>
    </row>
    <row r="81" spans="2:10" ht="14.4">
      <c r="B81" s="3"/>
      <c r="J81" s="26"/>
    </row>
    <row r="82" spans="2:10" ht="14.4">
      <c r="B82" s="3"/>
      <c r="J82" s="26"/>
    </row>
    <row r="83" spans="2:10" ht="14.4">
      <c r="B83" s="3"/>
      <c r="J83" s="26"/>
    </row>
    <row r="84" spans="2:10" ht="14.4">
      <c r="B84" s="3"/>
      <c r="J84" s="26"/>
    </row>
    <row r="85" spans="2:10" ht="14.4">
      <c r="B85" s="3"/>
      <c r="J85" s="26"/>
    </row>
    <row r="86" spans="2:10" ht="14.4">
      <c r="B86" s="3"/>
      <c r="J86" s="26"/>
    </row>
    <row r="87" spans="2:10" ht="14.4">
      <c r="B87" s="3"/>
      <c r="J87" s="26"/>
    </row>
    <row r="88" spans="2:10" ht="14.4">
      <c r="B88" s="3"/>
      <c r="J88" s="26"/>
    </row>
    <row r="89" spans="2:10" ht="14.4">
      <c r="B89" s="3"/>
      <c r="J89" s="26"/>
    </row>
    <row r="90" spans="2:10" ht="14.4">
      <c r="B90" s="3"/>
      <c r="J90" s="26"/>
    </row>
    <row r="91" spans="2:10" ht="14.4">
      <c r="B91" s="3"/>
      <c r="J91" s="26"/>
    </row>
    <row r="92" spans="2:10" ht="14.4">
      <c r="B92" s="3"/>
      <c r="J92" s="26"/>
    </row>
    <row r="93" spans="2:10" ht="14.4">
      <c r="B93" s="3"/>
      <c r="J93" s="26"/>
    </row>
    <row r="94" spans="2:10" ht="14.4">
      <c r="B94" s="3"/>
      <c r="J94" s="26"/>
    </row>
    <row r="95" spans="2:10" ht="14.4">
      <c r="B95" s="3"/>
      <c r="J95" s="26"/>
    </row>
    <row r="96" spans="2:10" ht="14.4">
      <c r="B96" s="3"/>
      <c r="J96" s="26"/>
    </row>
    <row r="97" spans="2:10" ht="14.4">
      <c r="B97" s="3"/>
      <c r="J97" s="26"/>
    </row>
    <row r="98" spans="2:10" ht="14.4">
      <c r="B98" s="3"/>
      <c r="J98" s="26"/>
    </row>
    <row r="99" spans="2:10" ht="14.4">
      <c r="B99" s="3"/>
      <c r="J99" s="26"/>
    </row>
    <row r="100" spans="2:10" ht="14.4">
      <c r="B100" s="3"/>
      <c r="J100" s="26"/>
    </row>
    <row r="101" spans="2:10" ht="14.4">
      <c r="B101" s="3"/>
      <c r="J101" s="26"/>
    </row>
    <row r="102" spans="2:10" ht="14.4">
      <c r="B102" s="3"/>
      <c r="J102" s="26"/>
    </row>
    <row r="103" spans="2:10" ht="14.4">
      <c r="B103" s="3"/>
      <c r="J103" s="26"/>
    </row>
    <row r="104" spans="2:10" ht="14.4">
      <c r="B104" s="3"/>
      <c r="J104" s="26"/>
    </row>
    <row r="105" spans="2:10" ht="14.4">
      <c r="B105" s="3"/>
      <c r="J105" s="26"/>
    </row>
    <row r="106" spans="2:10" ht="14.4">
      <c r="B106" s="3"/>
      <c r="J106" s="26"/>
    </row>
    <row r="107" spans="2:10" ht="14.4">
      <c r="B107" s="3"/>
      <c r="J107" s="26"/>
    </row>
    <row r="108" spans="2:10" ht="14.4">
      <c r="B108" s="3"/>
      <c r="J108" s="26"/>
    </row>
    <row r="109" spans="2:10" ht="14.4">
      <c r="B109" s="3"/>
      <c r="J109" s="26"/>
    </row>
    <row r="110" spans="2:10" ht="14.4">
      <c r="B110" s="3"/>
      <c r="J110" s="26"/>
    </row>
    <row r="111" spans="2:10" ht="14.4">
      <c r="B111" s="3"/>
      <c r="J111" s="26"/>
    </row>
    <row r="112" spans="2:10" ht="14.4">
      <c r="B112" s="3"/>
      <c r="J112" s="26"/>
    </row>
    <row r="113" spans="2:10" ht="14.4">
      <c r="B113" s="3"/>
      <c r="J113" s="26"/>
    </row>
    <row r="114" spans="2:10" ht="14.4">
      <c r="B114" s="3"/>
      <c r="J114" s="26"/>
    </row>
    <row r="115" spans="2:10" ht="14.4">
      <c r="B115" s="3"/>
      <c r="J115" s="26"/>
    </row>
    <row r="116" spans="2:10" ht="14.4">
      <c r="B116" s="3"/>
      <c r="J116" s="26"/>
    </row>
    <row r="117" spans="2:10" ht="14.4">
      <c r="B117" s="3"/>
      <c r="J117" s="26"/>
    </row>
    <row r="118" spans="2:10" ht="14.4">
      <c r="B118" s="3"/>
      <c r="J118" s="26"/>
    </row>
    <row r="119" spans="2:10" ht="14.4">
      <c r="B119" s="3"/>
      <c r="J119" s="26"/>
    </row>
    <row r="120" spans="2:10" ht="14.4">
      <c r="B120" s="3"/>
      <c r="J120" s="26"/>
    </row>
    <row r="121" spans="2:10" ht="14.4">
      <c r="B121" s="3"/>
      <c r="J121" s="26"/>
    </row>
    <row r="122" spans="2:10" ht="14.4">
      <c r="B122" s="3"/>
      <c r="J122" s="26"/>
    </row>
    <row r="123" spans="2:10" ht="14.4">
      <c r="B123" s="3"/>
      <c r="J123" s="26"/>
    </row>
    <row r="124" spans="2:10" ht="14.4">
      <c r="B124" s="3"/>
      <c r="J124" s="26"/>
    </row>
    <row r="125" spans="2:10" ht="14.4">
      <c r="B125" s="3"/>
      <c r="J125" s="26"/>
    </row>
    <row r="126" spans="2:10" ht="14.4">
      <c r="B126" s="3"/>
      <c r="J126" s="26"/>
    </row>
    <row r="127" spans="2:10" ht="14.4">
      <c r="B127" s="3"/>
      <c r="J127" s="26"/>
    </row>
    <row r="128" spans="2:10" ht="14.4">
      <c r="B128" s="3"/>
      <c r="J128" s="26"/>
    </row>
    <row r="129" spans="2:10" ht="14.4">
      <c r="B129" s="3"/>
      <c r="J129" s="26"/>
    </row>
    <row r="130" spans="2:10" ht="14.4">
      <c r="B130" s="3"/>
      <c r="J130" s="26"/>
    </row>
    <row r="131" spans="2:10" ht="14.4">
      <c r="B131" s="3"/>
      <c r="J131" s="26"/>
    </row>
    <row r="132" spans="2:10" ht="14.4">
      <c r="B132" s="3"/>
      <c r="J132" s="26"/>
    </row>
    <row r="133" spans="2:10" ht="14.4">
      <c r="B133" s="3"/>
      <c r="J133" s="26"/>
    </row>
    <row r="134" spans="2:10" ht="14.4">
      <c r="B134" s="3"/>
      <c r="J134" s="26"/>
    </row>
    <row r="135" spans="2:10" ht="14.4">
      <c r="B135" s="3"/>
      <c r="J135" s="26"/>
    </row>
    <row r="136" spans="2:10" ht="14.4">
      <c r="B136" s="3"/>
      <c r="J136" s="26"/>
    </row>
    <row r="137" spans="2:10" ht="14.4">
      <c r="B137" s="3"/>
      <c r="J137" s="26"/>
    </row>
    <row r="138" spans="2:10" ht="14.4">
      <c r="B138" s="3"/>
      <c r="J138" s="26"/>
    </row>
    <row r="139" spans="2:10" ht="14.4">
      <c r="B139" s="3"/>
      <c r="J139" s="26"/>
    </row>
    <row r="140" spans="2:10" ht="14.4">
      <c r="B140" s="3"/>
      <c r="J140" s="26"/>
    </row>
    <row r="141" spans="2:10" ht="14.4">
      <c r="B141" s="3"/>
      <c r="J141" s="26"/>
    </row>
    <row r="142" spans="2:10" ht="14.4">
      <c r="B142" s="3"/>
      <c r="J142" s="26"/>
    </row>
    <row r="143" spans="2:10" ht="14.4">
      <c r="B143" s="3"/>
      <c r="J143" s="26"/>
    </row>
    <row r="144" spans="2:10" ht="14.4">
      <c r="B144" s="3"/>
      <c r="J144" s="26"/>
    </row>
    <row r="145" spans="2:10" ht="14.4">
      <c r="B145" s="3"/>
      <c r="J145" s="26"/>
    </row>
    <row r="146" spans="2:10" ht="14.4">
      <c r="B146" s="3"/>
      <c r="J146" s="26"/>
    </row>
    <row r="147" spans="2:10" ht="14.4">
      <c r="B147" s="3"/>
      <c r="J147" s="26"/>
    </row>
    <row r="148" spans="2:10" ht="14.4">
      <c r="B148" s="3"/>
      <c r="J148" s="26"/>
    </row>
    <row r="149" spans="2:10" ht="14.4">
      <c r="B149" s="3"/>
      <c r="J149" s="26"/>
    </row>
    <row r="150" spans="2:10" ht="14.4">
      <c r="B150" s="3"/>
      <c r="J150" s="26"/>
    </row>
    <row r="151" spans="2:10" ht="14.4">
      <c r="B151" s="3"/>
      <c r="J151" s="26"/>
    </row>
    <row r="152" spans="2:10" ht="14.4">
      <c r="B152" s="3"/>
      <c r="J152" s="26"/>
    </row>
    <row r="153" spans="2:10" ht="14.4">
      <c r="B153" s="3"/>
      <c r="J153" s="26"/>
    </row>
    <row r="154" spans="2:10" ht="14.4">
      <c r="B154" s="3"/>
      <c r="J154" s="26"/>
    </row>
    <row r="155" spans="2:10" ht="14.4">
      <c r="B155" s="3"/>
      <c r="J155" s="26"/>
    </row>
    <row r="156" spans="2:10" ht="14.4">
      <c r="B156" s="3"/>
      <c r="J156" s="26"/>
    </row>
    <row r="157" spans="2:10" ht="14.4">
      <c r="B157" s="3"/>
      <c r="J157" s="26"/>
    </row>
    <row r="158" spans="2:10" ht="14.4">
      <c r="B158" s="3"/>
      <c r="J158" s="26"/>
    </row>
    <row r="159" spans="2:10" ht="14.4">
      <c r="B159" s="3"/>
      <c r="J159" s="26"/>
    </row>
    <row r="160" spans="2:10" ht="14.4">
      <c r="B160" s="3"/>
      <c r="J160" s="26"/>
    </row>
    <row r="161" spans="2:10" ht="14.4">
      <c r="B161" s="3"/>
      <c r="J161" s="26"/>
    </row>
    <row r="162" spans="2:10" ht="14.4">
      <c r="B162" s="3"/>
      <c r="J162" s="26"/>
    </row>
    <row r="163" spans="2:10" ht="14.4">
      <c r="B163" s="3"/>
      <c r="J163" s="26"/>
    </row>
    <row r="164" spans="2:10" ht="14.4">
      <c r="B164" s="3"/>
      <c r="J164" s="26"/>
    </row>
    <row r="165" spans="2:10" ht="14.4">
      <c r="B165" s="3"/>
      <c r="J165" s="26"/>
    </row>
    <row r="166" spans="2:10" ht="14.4">
      <c r="B166" s="3"/>
      <c r="J166" s="26"/>
    </row>
    <row r="167" spans="2:10" ht="14.4">
      <c r="B167" s="3"/>
      <c r="J167" s="26"/>
    </row>
    <row r="168" spans="2:10" ht="14.4">
      <c r="B168" s="3"/>
      <c r="J168" s="26"/>
    </row>
    <row r="169" spans="2:10" ht="14.4">
      <c r="B169" s="3"/>
      <c r="J169" s="26"/>
    </row>
    <row r="170" spans="2:10" ht="14.4">
      <c r="B170" s="3"/>
      <c r="J170" s="26"/>
    </row>
    <row r="171" spans="2:10">
      <c r="B171" s="3"/>
    </row>
    <row r="172" spans="2:10">
      <c r="B172" s="3"/>
    </row>
    <row r="173" spans="2:10">
      <c r="B173" s="3"/>
    </row>
    <row r="174" spans="2:10">
      <c r="B174" s="3"/>
    </row>
    <row r="175" spans="2:10">
      <c r="B175" s="3"/>
    </row>
    <row r="176" spans="2:10">
      <c r="B176" s="3"/>
    </row>
    <row r="177" spans="2:2">
      <c r="B177" s="3"/>
    </row>
    <row r="178" spans="2:2">
      <c r="B178" s="3"/>
    </row>
    <row r="179" spans="2:2">
      <c r="B179" s="3"/>
    </row>
    <row r="180" spans="2:2">
      <c r="B180" s="3"/>
    </row>
    <row r="181" spans="2:2">
      <c r="B181" s="3"/>
    </row>
    <row r="182" spans="2:2">
      <c r="B182" s="3"/>
    </row>
    <row r="183" spans="2:2">
      <c r="B183" s="3"/>
    </row>
    <row r="184" spans="2:2">
      <c r="B184" s="3"/>
    </row>
    <row r="185" spans="2:2">
      <c r="B185" s="3"/>
    </row>
    <row r="186" spans="2:2">
      <c r="B186" s="3"/>
    </row>
    <row r="187" spans="2:2">
      <c r="B187" s="3" t="s">
        <v>36</v>
      </c>
    </row>
    <row r="188" spans="2:2">
      <c r="B188" s="3" t="s">
        <v>36</v>
      </c>
    </row>
    <row r="189" spans="2:2">
      <c r="B189" s="3" t="s">
        <v>36</v>
      </c>
    </row>
    <row r="190" spans="2:2">
      <c r="B190" s="3" t="s">
        <v>36</v>
      </c>
    </row>
    <row r="191" spans="2:2">
      <c r="B191" s="3" t="s">
        <v>36</v>
      </c>
    </row>
    <row r="192" spans="2:2">
      <c r="B192" s="3" t="s">
        <v>36</v>
      </c>
    </row>
    <row r="193" spans="2:2">
      <c r="B193" s="3" t="s">
        <v>36</v>
      </c>
    </row>
    <row r="194" spans="2:2">
      <c r="B194" s="3" t="s">
        <v>36</v>
      </c>
    </row>
    <row r="195" spans="2:2">
      <c r="B195" s="3" t="s">
        <v>36</v>
      </c>
    </row>
    <row r="196" spans="2:2">
      <c r="B196" s="3" t="s">
        <v>36</v>
      </c>
    </row>
    <row r="197" spans="2:2">
      <c r="B197" s="3" t="s">
        <v>36</v>
      </c>
    </row>
    <row r="198" spans="2:2">
      <c r="B198" s="3" t="s">
        <v>36</v>
      </c>
    </row>
    <row r="199" spans="2:2">
      <c r="B199" s="3" t="s">
        <v>36</v>
      </c>
    </row>
    <row r="200" spans="2:2">
      <c r="B200" s="3" t="s">
        <v>36</v>
      </c>
    </row>
    <row r="201" spans="2:2">
      <c r="B201" s="3" t="s">
        <v>36</v>
      </c>
    </row>
    <row r="202" spans="2:2">
      <c r="B202" s="3" t="s">
        <v>36</v>
      </c>
    </row>
    <row r="203" spans="2:2">
      <c r="B203" s="3" t="s">
        <v>36</v>
      </c>
    </row>
  </sheetData>
  <autoFilter ref="E9:H9" xr:uid="{11D6B83C-E8B8-4DA4-8E51-8D3B78A1B9E1}"/>
  <dataValidations count="1">
    <dataValidation allowBlank="1" showErrorMessage="1" sqref="B1:B2 C33:C34 E8" xr:uid="{4B4E6C63-D988-4F6E-BE07-7FD3006F6FBD}"/>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B1:H274"/>
  <sheetViews>
    <sheetView workbookViewId="0">
      <selection activeCell="F30" sqref="F30"/>
    </sheetView>
  </sheetViews>
  <sheetFormatPr baseColWidth="10" defaultColWidth="8.88671875" defaultRowHeight="11.4"/>
  <cols>
    <col min="1" max="1" width="2" style="27" customWidth="1"/>
    <col min="2" max="2" width="11.109375" style="27" customWidth="1"/>
    <col min="3" max="3" width="11.88671875" style="27" bestFit="1" customWidth="1"/>
    <col min="4" max="4" width="15.6640625" style="27" bestFit="1" customWidth="1"/>
    <col min="5" max="5" width="8.88671875" style="27"/>
    <col min="6" max="6" width="16" style="27" bestFit="1" customWidth="1"/>
    <col min="7" max="7" width="9.6640625" style="27" bestFit="1" customWidth="1"/>
    <col min="8" max="16384" width="8.88671875" style="27"/>
  </cols>
  <sheetData>
    <row r="1" spans="2:8" ht="15.6">
      <c r="B1" s="21" t="s">
        <v>0</v>
      </c>
    </row>
    <row r="2" spans="2:8" ht="12">
      <c r="B2" s="22" t="s">
        <v>546</v>
      </c>
    </row>
    <row r="4" spans="2:8" ht="12">
      <c r="B4" s="22" t="s">
        <v>547</v>
      </c>
    </row>
    <row r="5" spans="2:8" ht="12">
      <c r="B5" s="27" t="s">
        <v>548</v>
      </c>
    </row>
    <row r="6" spans="2:8" ht="12">
      <c r="B6" s="25"/>
      <c r="C6" s="33"/>
      <c r="D6" s="33"/>
    </row>
    <row r="7" spans="2:8" ht="14.4">
      <c r="B7" s="55" t="s">
        <v>11</v>
      </c>
      <c r="C7" s="55" t="s">
        <v>580</v>
      </c>
      <c r="D7" s="55" t="s">
        <v>581</v>
      </c>
      <c r="H7" s="26"/>
    </row>
    <row r="8" spans="2:8" ht="14.4">
      <c r="B8" s="51">
        <v>246172.67600000001</v>
      </c>
      <c r="C8" s="52" t="str">
        <f>SUBSTITUTE(B8,"$","",128)</f>
        <v>246172,676</v>
      </c>
      <c r="D8" s="40">
        <f>--C8</f>
        <v>246172.67600000001</v>
      </c>
      <c r="H8" s="26"/>
    </row>
    <row r="9" spans="2:8" ht="14.4">
      <c r="B9" s="51">
        <v>246331.90400000001</v>
      </c>
      <c r="C9" s="52" t="str">
        <f t="shared" ref="C9:C72" si="0">SUBSTITUTE(B9,"$","",128)</f>
        <v>246331,904</v>
      </c>
      <c r="D9" s="40">
        <f t="shared" ref="D9:D72" si="1">--C9</f>
        <v>246331.90400000001</v>
      </c>
      <c r="H9" s="26"/>
    </row>
    <row r="10" spans="2:8" ht="14.4">
      <c r="B10" s="51">
        <v>209280.91039999999</v>
      </c>
      <c r="C10" s="52" t="str">
        <f t="shared" si="0"/>
        <v>209280,9104</v>
      </c>
      <c r="D10" s="40">
        <f t="shared" si="1"/>
        <v>209280.91039999999</v>
      </c>
      <c r="H10" s="26"/>
    </row>
    <row r="11" spans="2:8" ht="14.4">
      <c r="B11" s="51">
        <v>452667.00639999995</v>
      </c>
      <c r="C11" s="52" t="str">
        <f t="shared" si="0"/>
        <v>452667,0064</v>
      </c>
      <c r="D11" s="40">
        <f t="shared" si="1"/>
        <v>452667.00640000001</v>
      </c>
      <c r="F11" s="22" t="s">
        <v>564</v>
      </c>
      <c r="G11" s="27">
        <f>AVERAGE(D8:D274)</f>
        <v>281171.90150112362</v>
      </c>
      <c r="H11" s="26"/>
    </row>
    <row r="12" spans="2:8" ht="14.4">
      <c r="B12" s="51">
        <v>467083.31319999998</v>
      </c>
      <c r="C12" s="52" t="str">
        <f t="shared" si="0"/>
        <v>467083,3132</v>
      </c>
      <c r="D12" s="40">
        <f t="shared" si="1"/>
        <v>467083.31319999998</v>
      </c>
      <c r="F12" s="22" t="s">
        <v>565</v>
      </c>
      <c r="G12" s="27">
        <f>MEDIAN(D8:D274)</f>
        <v>249075.6568</v>
      </c>
      <c r="H12" s="26"/>
    </row>
    <row r="13" spans="2:8" ht="14.4">
      <c r="B13" s="51">
        <v>203491.84999999998</v>
      </c>
      <c r="C13" s="52" t="str">
        <f t="shared" si="0"/>
        <v>203491,85</v>
      </c>
      <c r="D13" s="40">
        <f t="shared" si="1"/>
        <v>203491.85</v>
      </c>
      <c r="F13" s="22" t="s">
        <v>566</v>
      </c>
      <c r="G13" s="27">
        <f>MODE(D8:D274)</f>
        <v>460001.25599999999</v>
      </c>
      <c r="H13" s="26"/>
    </row>
    <row r="14" spans="2:8" ht="14.4">
      <c r="B14" s="51">
        <v>212520.826</v>
      </c>
      <c r="C14" s="52" t="str">
        <f t="shared" si="0"/>
        <v>212520,826</v>
      </c>
      <c r="D14" s="40">
        <f t="shared" si="1"/>
        <v>212520.826</v>
      </c>
      <c r="F14" s="22" t="s">
        <v>567</v>
      </c>
      <c r="G14" s="27">
        <f>SKEW(D8:D274)</f>
        <v>1.0960149435317845</v>
      </c>
      <c r="H14" s="26"/>
    </row>
    <row r="15" spans="2:8" ht="14.4">
      <c r="B15" s="51">
        <v>198591.84879999998</v>
      </c>
      <c r="C15" s="52" t="str">
        <f t="shared" si="0"/>
        <v>198591,8488</v>
      </c>
      <c r="D15" s="40">
        <f t="shared" si="1"/>
        <v>198591.84880000001</v>
      </c>
      <c r="F15" s="22" t="s">
        <v>568</v>
      </c>
      <c r="G15" s="27">
        <f>_xlfn.VAR.P(D8:D274)</f>
        <v>7912471567.2096682</v>
      </c>
      <c r="H15" s="26"/>
    </row>
    <row r="16" spans="2:8" ht="14.4">
      <c r="B16" s="51">
        <v>265467.68000000005</v>
      </c>
      <c r="C16" s="52" t="str">
        <f t="shared" si="0"/>
        <v>265467,68</v>
      </c>
      <c r="D16" s="40">
        <f t="shared" si="1"/>
        <v>265467.68</v>
      </c>
      <c r="F16" s="22" t="s">
        <v>569</v>
      </c>
      <c r="G16" s="27">
        <f>_xlfn.STDEV.P(D8:D274)</f>
        <v>88952.074552590784</v>
      </c>
      <c r="H16" s="26"/>
    </row>
    <row r="17" spans="2:8" ht="14.4">
      <c r="B17" s="51">
        <v>235633.2592</v>
      </c>
      <c r="C17" s="52" t="str">
        <f t="shared" si="0"/>
        <v>235633,2592</v>
      </c>
      <c r="D17" s="40">
        <f t="shared" si="1"/>
        <v>235633.2592</v>
      </c>
      <c r="H17" s="26"/>
    </row>
    <row r="18" spans="2:8" ht="14.4">
      <c r="B18" s="51">
        <v>317473.86080000002</v>
      </c>
      <c r="C18" s="52" t="str">
        <f t="shared" si="0"/>
        <v>317473,8608</v>
      </c>
      <c r="D18" s="40">
        <f t="shared" si="1"/>
        <v>317473.86080000002</v>
      </c>
      <c r="H18" s="26"/>
    </row>
    <row r="19" spans="2:8" ht="14.4">
      <c r="B19" s="51">
        <v>503790.23080000002</v>
      </c>
      <c r="C19" s="52" t="str">
        <f t="shared" si="0"/>
        <v>503790,2308</v>
      </c>
      <c r="D19" s="40">
        <f t="shared" si="1"/>
        <v>503790.23080000002</v>
      </c>
      <c r="F19" s="54" t="s">
        <v>570</v>
      </c>
      <c r="H19" s="26"/>
    </row>
    <row r="20" spans="2:8" ht="14.4">
      <c r="B20" s="51">
        <v>217786.37600000002</v>
      </c>
      <c r="C20" s="52" t="str">
        <f t="shared" si="0"/>
        <v>217786,376</v>
      </c>
      <c r="D20" s="40">
        <f t="shared" si="1"/>
        <v>217786.37599999999</v>
      </c>
      <c r="F20" s="54" t="s">
        <v>571</v>
      </c>
      <c r="H20" s="26"/>
    </row>
    <row r="21" spans="2:8" ht="14.4">
      <c r="B21" s="51">
        <v>460001.25599999994</v>
      </c>
      <c r="C21" s="52" t="str">
        <f t="shared" si="0"/>
        <v>460001,256</v>
      </c>
      <c r="D21" s="40">
        <f t="shared" si="1"/>
        <v>460001.25599999999</v>
      </c>
      <c r="F21" s="54" t="s">
        <v>572</v>
      </c>
      <c r="H21" s="26"/>
    </row>
    <row r="22" spans="2:8" ht="14.4">
      <c r="B22" s="51">
        <v>460001.25599999994</v>
      </c>
      <c r="C22" s="52" t="str">
        <f t="shared" si="0"/>
        <v>460001,256</v>
      </c>
      <c r="D22" s="40">
        <f t="shared" si="1"/>
        <v>460001.25599999999</v>
      </c>
      <c r="F22" s="54" t="s">
        <v>573</v>
      </c>
      <c r="H22" s="26"/>
    </row>
    <row r="23" spans="2:8" ht="13.2">
      <c r="B23" s="51">
        <v>448134.26880000002</v>
      </c>
      <c r="C23" s="52" t="str">
        <f t="shared" si="0"/>
        <v>448134,2688</v>
      </c>
      <c r="D23" s="40">
        <f t="shared" si="1"/>
        <v>448134.26880000002</v>
      </c>
      <c r="F23" s="27" t="s">
        <v>574</v>
      </c>
    </row>
    <row r="24" spans="2:8" ht="14.4">
      <c r="B24" s="51">
        <v>249591.99479999999</v>
      </c>
      <c r="C24" s="52" t="str">
        <f t="shared" si="0"/>
        <v>249591,9948</v>
      </c>
      <c r="D24" s="40">
        <f t="shared" si="1"/>
        <v>249591.99479999999</v>
      </c>
      <c r="F24" s="27" t="s">
        <v>575</v>
      </c>
      <c r="H24" s="26"/>
    </row>
    <row r="25" spans="2:8" ht="14.4">
      <c r="B25" s="51">
        <v>196142.19200000001</v>
      </c>
      <c r="C25" s="52" t="str">
        <f t="shared" si="0"/>
        <v>196142,192</v>
      </c>
      <c r="D25" s="40">
        <f t="shared" si="1"/>
        <v>196142.19200000001</v>
      </c>
      <c r="F25" s="27" t="s">
        <v>576</v>
      </c>
      <c r="H25" s="26"/>
    </row>
    <row r="26" spans="2:8" ht="14.4">
      <c r="B26" s="51">
        <v>258572.47760000001</v>
      </c>
      <c r="C26" s="52" t="str">
        <f t="shared" si="0"/>
        <v>258572,4776</v>
      </c>
      <c r="D26" s="40">
        <f t="shared" si="1"/>
        <v>258572.47760000001</v>
      </c>
      <c r="F26" s="27" t="s">
        <v>577</v>
      </c>
      <c r="H26" s="26"/>
    </row>
    <row r="27" spans="2:8" ht="14.4">
      <c r="B27" s="51">
        <v>310831.21159999998</v>
      </c>
      <c r="C27" s="52" t="str">
        <f t="shared" si="0"/>
        <v>310831,2116</v>
      </c>
      <c r="D27" s="40">
        <f t="shared" si="1"/>
        <v>310831.21159999998</v>
      </c>
      <c r="F27" s="27" t="s">
        <v>578</v>
      </c>
      <c r="H27" s="26"/>
    </row>
    <row r="28" spans="2:8" ht="14.4">
      <c r="B28" s="51">
        <v>207281.5912</v>
      </c>
      <c r="C28" s="52" t="str">
        <f t="shared" si="0"/>
        <v>207281,5912</v>
      </c>
      <c r="D28" s="40">
        <f t="shared" si="1"/>
        <v>207281.5912</v>
      </c>
      <c r="F28" s="27" t="s">
        <v>579</v>
      </c>
      <c r="H28" s="26"/>
    </row>
    <row r="29" spans="2:8" ht="14.4">
      <c r="B29" s="51">
        <v>168834.04240000001</v>
      </c>
      <c r="C29" s="52" t="str">
        <f t="shared" si="0"/>
        <v>168834,0424</v>
      </c>
      <c r="D29" s="40">
        <f t="shared" si="1"/>
        <v>168834.04240000001</v>
      </c>
      <c r="H29" s="26"/>
    </row>
    <row r="30" spans="2:8" ht="14.4">
      <c r="B30" s="51">
        <v>396973.83240000001</v>
      </c>
      <c r="C30" s="52" t="str">
        <f t="shared" si="0"/>
        <v>396973,8324</v>
      </c>
      <c r="D30" s="40">
        <f t="shared" si="1"/>
        <v>396973.83240000001</v>
      </c>
      <c r="H30" s="26"/>
    </row>
    <row r="31" spans="2:8" ht="14.4">
      <c r="B31" s="51">
        <v>188743.1072</v>
      </c>
      <c r="C31" s="52" t="str">
        <f t="shared" si="0"/>
        <v>188743,1072</v>
      </c>
      <c r="D31" s="40">
        <f t="shared" si="1"/>
        <v>188743.1072</v>
      </c>
      <c r="H31" s="26"/>
    </row>
    <row r="32" spans="2:8" ht="14.4">
      <c r="B32" s="51">
        <v>179674.07519999999</v>
      </c>
      <c r="C32" s="52" t="str">
        <f t="shared" si="0"/>
        <v>179674,0752</v>
      </c>
      <c r="D32" s="40">
        <f t="shared" si="1"/>
        <v>179674.07519999999</v>
      </c>
      <c r="H32" s="26"/>
    </row>
    <row r="33" spans="2:8" ht="14.4">
      <c r="B33" s="51">
        <v>306363.64360000001</v>
      </c>
      <c r="C33" s="52" t="str">
        <f t="shared" si="0"/>
        <v>306363,6436</v>
      </c>
      <c r="D33" s="40">
        <f t="shared" si="1"/>
        <v>306363.64360000001</v>
      </c>
      <c r="H33" s="26"/>
    </row>
    <row r="34" spans="2:8" ht="14.4">
      <c r="B34" s="51">
        <v>200300.63399999999</v>
      </c>
      <c r="C34" s="52" t="str">
        <f t="shared" si="0"/>
        <v>200300,634</v>
      </c>
      <c r="D34" s="40">
        <f t="shared" si="1"/>
        <v>200300.63399999999</v>
      </c>
      <c r="H34" s="26"/>
    </row>
    <row r="35" spans="2:8" ht="14.4">
      <c r="B35" s="51">
        <v>382041.12799999997</v>
      </c>
      <c r="C35" s="52" t="str">
        <f t="shared" si="0"/>
        <v>382041,128</v>
      </c>
      <c r="D35" s="40">
        <f t="shared" si="1"/>
        <v>382041.12800000003</v>
      </c>
      <c r="H35" s="26"/>
    </row>
    <row r="36" spans="2:8" ht="14.4">
      <c r="B36" s="51">
        <v>245572.7936</v>
      </c>
      <c r="C36" s="52" t="str">
        <f t="shared" si="0"/>
        <v>245572,7936</v>
      </c>
      <c r="D36" s="40">
        <f t="shared" si="1"/>
        <v>245572.7936</v>
      </c>
      <c r="H36" s="26"/>
    </row>
    <row r="37" spans="2:8" ht="14.4">
      <c r="B37" s="51">
        <v>407214.28960000002</v>
      </c>
      <c r="C37" s="52" t="str">
        <f t="shared" si="0"/>
        <v>407214,2896</v>
      </c>
      <c r="D37" s="40">
        <f t="shared" si="1"/>
        <v>407214.28960000002</v>
      </c>
      <c r="H37" s="26"/>
    </row>
    <row r="38" spans="2:8" ht="14.4">
      <c r="B38" s="51">
        <v>355073.4032</v>
      </c>
      <c r="C38" s="52" t="str">
        <f t="shared" si="0"/>
        <v>355073,4032</v>
      </c>
      <c r="D38" s="40">
        <f t="shared" si="1"/>
        <v>355073.4032</v>
      </c>
      <c r="H38" s="26"/>
    </row>
    <row r="39" spans="2:8" ht="14.4">
      <c r="B39" s="51">
        <v>256821.6404</v>
      </c>
      <c r="C39" s="52" t="str">
        <f t="shared" si="0"/>
        <v>256821,6404</v>
      </c>
      <c r="D39" s="40">
        <f t="shared" si="1"/>
        <v>256821.6404</v>
      </c>
      <c r="H39" s="26"/>
    </row>
    <row r="40" spans="2:8" ht="14.4">
      <c r="B40" s="51">
        <v>226342.80319999999</v>
      </c>
      <c r="C40" s="52" t="str">
        <f t="shared" si="0"/>
        <v>226342,8032</v>
      </c>
      <c r="D40" s="40">
        <f t="shared" si="1"/>
        <v>226342.80319999999</v>
      </c>
      <c r="H40" s="26"/>
    </row>
    <row r="41" spans="2:8" ht="14.4">
      <c r="B41" s="51">
        <v>191389.8688</v>
      </c>
      <c r="C41" s="52" t="str">
        <f t="shared" si="0"/>
        <v>191389,8688</v>
      </c>
      <c r="D41" s="40">
        <f t="shared" si="1"/>
        <v>191389.8688</v>
      </c>
      <c r="H41" s="26"/>
    </row>
    <row r="42" spans="2:8" ht="14.4">
      <c r="B42" s="51">
        <v>297008.96519999998</v>
      </c>
      <c r="C42" s="52" t="str">
        <f t="shared" si="0"/>
        <v>297008,9652</v>
      </c>
      <c r="D42" s="40">
        <f t="shared" si="1"/>
        <v>297008.96519999998</v>
      </c>
      <c r="H42" s="26"/>
    </row>
    <row r="43" spans="2:8" ht="14.4">
      <c r="B43" s="51">
        <v>250773.1452</v>
      </c>
      <c r="C43" s="52" t="str">
        <f t="shared" si="0"/>
        <v>250773,1452</v>
      </c>
      <c r="D43" s="40">
        <f t="shared" si="1"/>
        <v>250773.1452</v>
      </c>
      <c r="H43" s="26"/>
    </row>
    <row r="44" spans="2:8" ht="14.4">
      <c r="B44" s="51">
        <v>312211.14399999997</v>
      </c>
      <c r="C44" s="52" t="str">
        <f t="shared" si="0"/>
        <v>312211,144</v>
      </c>
      <c r="D44" s="40">
        <f t="shared" si="1"/>
        <v>312211.14399999997</v>
      </c>
      <c r="H44" s="26"/>
    </row>
    <row r="45" spans="2:8" ht="14.4">
      <c r="B45" s="51">
        <v>190119.50400000002</v>
      </c>
      <c r="C45" s="52" t="str">
        <f t="shared" si="0"/>
        <v>190119,504</v>
      </c>
      <c r="D45" s="40">
        <f t="shared" si="1"/>
        <v>190119.50399999999</v>
      </c>
      <c r="H45" s="26"/>
    </row>
    <row r="46" spans="2:8" ht="14.4">
      <c r="B46" s="51">
        <v>225050.52000000002</v>
      </c>
      <c r="C46" s="52" t="str">
        <f t="shared" si="0"/>
        <v>225050,52</v>
      </c>
      <c r="D46" s="40">
        <f t="shared" si="1"/>
        <v>225050.52</v>
      </c>
      <c r="H46" s="26"/>
    </row>
    <row r="47" spans="2:8" ht="14.4">
      <c r="B47" s="51">
        <v>261742.742</v>
      </c>
      <c r="C47" s="52" t="str">
        <f t="shared" si="0"/>
        <v>261742,742</v>
      </c>
      <c r="D47" s="40">
        <f t="shared" si="1"/>
        <v>261742.742</v>
      </c>
      <c r="H47" s="26"/>
    </row>
    <row r="48" spans="2:8" ht="14.4">
      <c r="B48" s="51">
        <v>344530.88879999996</v>
      </c>
      <c r="C48" s="52" t="str">
        <f t="shared" si="0"/>
        <v>344530,8888</v>
      </c>
      <c r="D48" s="40">
        <f t="shared" si="1"/>
        <v>344530.88880000002</v>
      </c>
      <c r="H48" s="26"/>
    </row>
    <row r="49" spans="2:8" ht="14.4">
      <c r="B49" s="51">
        <v>215410.27600000001</v>
      </c>
      <c r="C49" s="52" t="str">
        <f t="shared" si="0"/>
        <v>215410,276</v>
      </c>
      <c r="D49" s="40">
        <f t="shared" si="1"/>
        <v>215410.27600000001</v>
      </c>
      <c r="H49" s="26"/>
    </row>
    <row r="50" spans="2:8" ht="14.4">
      <c r="B50" s="51">
        <v>252185.992</v>
      </c>
      <c r="C50" s="52" t="str">
        <f t="shared" si="0"/>
        <v>252185,992</v>
      </c>
      <c r="D50" s="40">
        <f t="shared" si="1"/>
        <v>252185.992</v>
      </c>
      <c r="H50" s="26"/>
    </row>
    <row r="51" spans="2:8" ht="14.4">
      <c r="B51" s="51">
        <v>480545.80959999998</v>
      </c>
      <c r="C51" s="52" t="str">
        <f t="shared" si="0"/>
        <v>480545,8096</v>
      </c>
      <c r="D51" s="40">
        <f t="shared" si="1"/>
        <v>480545.80959999998</v>
      </c>
      <c r="H51" s="26"/>
    </row>
    <row r="52" spans="2:8" ht="14.4">
      <c r="B52" s="51">
        <v>300385.6176</v>
      </c>
      <c r="C52" s="52" t="str">
        <f t="shared" si="0"/>
        <v>300385,6176</v>
      </c>
      <c r="D52" s="40">
        <f t="shared" si="1"/>
        <v>300385.6176</v>
      </c>
      <c r="H52" s="26"/>
    </row>
    <row r="53" spans="2:8" ht="14.4">
      <c r="B53" s="51">
        <v>240539.34760000001</v>
      </c>
      <c r="C53" s="52" t="str">
        <f t="shared" si="0"/>
        <v>240539,3476</v>
      </c>
      <c r="D53" s="40">
        <f t="shared" si="1"/>
        <v>240539.34760000001</v>
      </c>
      <c r="H53" s="26"/>
    </row>
    <row r="54" spans="2:8" ht="14.4">
      <c r="B54" s="51">
        <v>222138.71599999999</v>
      </c>
      <c r="C54" s="52" t="str">
        <f t="shared" si="0"/>
        <v>222138,716</v>
      </c>
      <c r="D54" s="40">
        <f t="shared" si="1"/>
        <v>222138.71599999999</v>
      </c>
      <c r="H54" s="26"/>
    </row>
    <row r="55" spans="2:8" ht="14.4">
      <c r="B55" s="51">
        <v>228410.054</v>
      </c>
      <c r="C55" s="52" t="str">
        <f t="shared" si="0"/>
        <v>228410,054</v>
      </c>
      <c r="D55" s="40">
        <f t="shared" si="1"/>
        <v>228410.054</v>
      </c>
      <c r="H55" s="26"/>
    </row>
    <row r="56" spans="2:8" ht="14.4">
      <c r="B56" s="51">
        <v>197053.51439999999</v>
      </c>
      <c r="C56" s="52" t="str">
        <f t="shared" si="0"/>
        <v>197053,5144</v>
      </c>
      <c r="D56" s="40">
        <f t="shared" si="1"/>
        <v>197053.51439999999</v>
      </c>
      <c r="H56" s="26"/>
    </row>
    <row r="57" spans="2:8" ht="14.4">
      <c r="B57" s="51">
        <v>193660.62079999998</v>
      </c>
      <c r="C57" s="52" t="str">
        <f t="shared" si="0"/>
        <v>193660,6208</v>
      </c>
      <c r="D57" s="40">
        <f t="shared" si="1"/>
        <v>193660.6208</v>
      </c>
      <c r="H57" s="26"/>
    </row>
    <row r="58" spans="2:8" ht="14.4">
      <c r="B58" s="51">
        <v>237060.1488</v>
      </c>
      <c r="C58" s="52" t="str">
        <f t="shared" si="0"/>
        <v>237060,1488</v>
      </c>
      <c r="D58" s="40">
        <f t="shared" si="1"/>
        <v>237060.1488</v>
      </c>
      <c r="H58" s="26"/>
    </row>
    <row r="59" spans="2:8" ht="14.4">
      <c r="B59" s="51">
        <v>372001.69679999998</v>
      </c>
      <c r="C59" s="52" t="str">
        <f t="shared" si="0"/>
        <v>372001,6968</v>
      </c>
      <c r="D59" s="40">
        <f t="shared" si="1"/>
        <v>372001.69679999998</v>
      </c>
      <c r="H59" s="26"/>
    </row>
    <row r="60" spans="2:8" ht="14.4">
      <c r="B60" s="51">
        <v>290031.25879999995</v>
      </c>
      <c r="C60" s="52" t="str">
        <f t="shared" si="0"/>
        <v>290031,2588</v>
      </c>
      <c r="D60" s="40">
        <f t="shared" si="1"/>
        <v>290031.25880000001</v>
      </c>
      <c r="H60" s="26"/>
    </row>
    <row r="61" spans="2:8" ht="14.4">
      <c r="B61" s="51">
        <v>238811.06399999998</v>
      </c>
      <c r="C61" s="52" t="str">
        <f t="shared" si="0"/>
        <v>238811,064</v>
      </c>
      <c r="D61" s="40">
        <f t="shared" si="1"/>
        <v>238811.06400000001</v>
      </c>
      <c r="H61" s="26"/>
    </row>
    <row r="62" spans="2:8" ht="14.4">
      <c r="B62" s="51">
        <v>199054.1992</v>
      </c>
      <c r="C62" s="52" t="str">
        <f t="shared" si="0"/>
        <v>199054,1992</v>
      </c>
      <c r="D62" s="40">
        <f t="shared" si="1"/>
        <v>199054.1992</v>
      </c>
      <c r="H62" s="26"/>
    </row>
    <row r="63" spans="2:8" ht="14.4">
      <c r="B63" s="51">
        <v>496266.40639999998</v>
      </c>
      <c r="C63" s="52" t="str">
        <f t="shared" si="0"/>
        <v>496266,4064</v>
      </c>
      <c r="D63" s="40">
        <f t="shared" si="1"/>
        <v>496266.40639999998</v>
      </c>
      <c r="H63" s="26"/>
    </row>
    <row r="64" spans="2:8" ht="14.4">
      <c r="B64" s="51">
        <v>346906.89319999993</v>
      </c>
      <c r="C64" s="52" t="str">
        <f t="shared" si="0"/>
        <v>346906,8932</v>
      </c>
      <c r="D64" s="40">
        <f t="shared" si="1"/>
        <v>346906.89319999999</v>
      </c>
      <c r="H64" s="26"/>
    </row>
    <row r="65" spans="2:8" ht="14.4">
      <c r="B65" s="51">
        <v>376964.61560000002</v>
      </c>
      <c r="C65" s="52" t="str">
        <f t="shared" si="0"/>
        <v>376964,6156</v>
      </c>
      <c r="D65" s="40">
        <f t="shared" si="1"/>
        <v>376964.61560000002</v>
      </c>
      <c r="H65" s="26"/>
    </row>
    <row r="66" spans="2:8" ht="14.4">
      <c r="B66" s="51">
        <v>315733.15360000002</v>
      </c>
      <c r="C66" s="52" t="str">
        <f t="shared" si="0"/>
        <v>315733,1536</v>
      </c>
      <c r="D66" s="40">
        <f t="shared" si="1"/>
        <v>315733.15360000002</v>
      </c>
      <c r="H66" s="26"/>
    </row>
    <row r="67" spans="2:8" ht="14.4">
      <c r="B67" s="51">
        <v>188273.7304</v>
      </c>
      <c r="C67" s="52" t="str">
        <f t="shared" si="0"/>
        <v>188273,7304</v>
      </c>
      <c r="D67" s="40">
        <f t="shared" si="1"/>
        <v>188273.7304</v>
      </c>
      <c r="H67" s="26"/>
    </row>
    <row r="68" spans="2:8" ht="14.4">
      <c r="B68" s="51">
        <v>253831.02480000001</v>
      </c>
      <c r="C68" s="52" t="str">
        <f t="shared" si="0"/>
        <v>253831,0248</v>
      </c>
      <c r="D68" s="40">
        <f t="shared" si="1"/>
        <v>253831.02480000001</v>
      </c>
      <c r="H68" s="26"/>
    </row>
    <row r="69" spans="2:8" ht="14.4">
      <c r="B69" s="51">
        <v>278575.86879999994</v>
      </c>
      <c r="C69" s="52" t="str">
        <f t="shared" si="0"/>
        <v>278575,8688</v>
      </c>
      <c r="D69" s="40">
        <f t="shared" si="1"/>
        <v>278575.8688</v>
      </c>
      <c r="H69" s="26"/>
    </row>
    <row r="70" spans="2:8" ht="14.4">
      <c r="B70" s="51">
        <v>402081.79600000003</v>
      </c>
      <c r="C70" s="52" t="str">
        <f t="shared" si="0"/>
        <v>402081,796</v>
      </c>
      <c r="D70" s="40">
        <f t="shared" si="1"/>
        <v>402081.79599999997</v>
      </c>
      <c r="H70" s="26"/>
    </row>
    <row r="71" spans="2:8" ht="14.4">
      <c r="B71" s="51">
        <v>310832.58759999997</v>
      </c>
      <c r="C71" s="52" t="str">
        <f t="shared" si="0"/>
        <v>310832,5876</v>
      </c>
      <c r="D71" s="40">
        <f t="shared" si="1"/>
        <v>310832.58760000003</v>
      </c>
      <c r="H71" s="26"/>
    </row>
    <row r="72" spans="2:8" ht="14.4">
      <c r="B72" s="51">
        <v>257183.48</v>
      </c>
      <c r="C72" s="52" t="str">
        <f t="shared" si="0"/>
        <v>257183,48</v>
      </c>
      <c r="D72" s="40">
        <f t="shared" si="1"/>
        <v>257183.48</v>
      </c>
      <c r="H72" s="26"/>
    </row>
    <row r="73" spans="2:8" ht="14.4">
      <c r="B73" s="51">
        <v>326885.33600000001</v>
      </c>
      <c r="C73" s="52" t="str">
        <f t="shared" ref="C73:C136" si="2">SUBSTITUTE(B73,"$","",128)</f>
        <v>326885,336</v>
      </c>
      <c r="D73" s="40">
        <f t="shared" ref="D73:D136" si="3">--C73</f>
        <v>326885.33600000001</v>
      </c>
      <c r="H73" s="26"/>
    </row>
    <row r="74" spans="2:8" ht="14.4">
      <c r="B74" s="51">
        <v>344568.74280000001</v>
      </c>
      <c r="C74" s="52" t="str">
        <f t="shared" si="2"/>
        <v>344568,7428</v>
      </c>
      <c r="D74" s="40">
        <f t="shared" si="3"/>
        <v>344568.74280000001</v>
      </c>
      <c r="H74" s="26"/>
    </row>
    <row r="75" spans="2:8" ht="14.4">
      <c r="B75" s="51">
        <v>214631.68039999998</v>
      </c>
      <c r="C75" s="52" t="str">
        <f t="shared" si="2"/>
        <v>214631,6804</v>
      </c>
      <c r="D75" s="40">
        <f t="shared" si="3"/>
        <v>214631.68040000001</v>
      </c>
      <c r="H75" s="26"/>
    </row>
    <row r="76" spans="2:8" ht="14.4">
      <c r="B76" s="51">
        <v>237207.67999999999</v>
      </c>
      <c r="C76" s="52" t="str">
        <f t="shared" si="2"/>
        <v>237207,68</v>
      </c>
      <c r="D76" s="40">
        <f t="shared" si="3"/>
        <v>237207.67999999999</v>
      </c>
      <c r="H76" s="26"/>
    </row>
    <row r="77" spans="2:8" ht="14.4">
      <c r="B77" s="51">
        <v>464549.19040000002</v>
      </c>
      <c r="C77" s="52" t="str">
        <f t="shared" si="2"/>
        <v>464549,1904</v>
      </c>
      <c r="D77" s="40">
        <f t="shared" si="3"/>
        <v>464549.19040000002</v>
      </c>
      <c r="H77" s="26"/>
    </row>
    <row r="78" spans="2:8" ht="14.4">
      <c r="B78" s="51">
        <v>310577.03959999996</v>
      </c>
      <c r="C78" s="52" t="str">
        <f t="shared" si="2"/>
        <v>310577,0396</v>
      </c>
      <c r="D78" s="40">
        <f t="shared" si="3"/>
        <v>310577.03960000002</v>
      </c>
      <c r="H78" s="26"/>
    </row>
    <row r="79" spans="2:8" ht="14.4">
      <c r="B79" s="51">
        <v>205098.2108</v>
      </c>
      <c r="C79" s="52" t="str">
        <f t="shared" si="2"/>
        <v>205098,2108</v>
      </c>
      <c r="D79" s="40">
        <f t="shared" si="3"/>
        <v>205098.2108</v>
      </c>
      <c r="H79" s="26"/>
    </row>
    <row r="80" spans="2:8" ht="14.4">
      <c r="B80" s="51">
        <v>248525.11680000002</v>
      </c>
      <c r="C80" s="52" t="str">
        <f t="shared" si="2"/>
        <v>248525,1168</v>
      </c>
      <c r="D80" s="40">
        <f t="shared" si="3"/>
        <v>248525.11679999999</v>
      </c>
      <c r="H80" s="26"/>
    </row>
    <row r="81" spans="2:8" ht="14.4">
      <c r="B81" s="51">
        <v>224463.86599999998</v>
      </c>
      <c r="C81" s="52" t="str">
        <f t="shared" si="2"/>
        <v>224463,866</v>
      </c>
      <c r="D81" s="40">
        <f t="shared" si="3"/>
        <v>224463.86600000001</v>
      </c>
      <c r="H81" s="26"/>
    </row>
    <row r="82" spans="2:8" ht="14.4">
      <c r="B82" s="51">
        <v>220606.28</v>
      </c>
      <c r="C82" s="52" t="str">
        <f t="shared" si="2"/>
        <v>220606,28</v>
      </c>
      <c r="D82" s="40">
        <f t="shared" si="3"/>
        <v>220606.28</v>
      </c>
      <c r="H82" s="26"/>
    </row>
    <row r="83" spans="2:8" ht="14.4">
      <c r="B83" s="51">
        <v>220865</v>
      </c>
      <c r="C83" s="52" t="str">
        <f t="shared" si="2"/>
        <v>220865</v>
      </c>
      <c r="D83" s="40">
        <f t="shared" si="3"/>
        <v>220865</v>
      </c>
      <c r="H83" s="26"/>
    </row>
    <row r="84" spans="2:8" ht="14.4">
      <c r="B84" s="51">
        <v>338181.18080000003</v>
      </c>
      <c r="C84" s="52" t="str">
        <f t="shared" si="2"/>
        <v>338181,1808</v>
      </c>
      <c r="D84" s="40">
        <f t="shared" si="3"/>
        <v>338181.18079999997</v>
      </c>
      <c r="H84" s="26"/>
    </row>
    <row r="85" spans="2:8" ht="14.4">
      <c r="B85" s="51">
        <v>432679.91199999995</v>
      </c>
      <c r="C85" s="52" t="str">
        <f t="shared" si="2"/>
        <v>432679,912</v>
      </c>
      <c r="D85" s="40">
        <f t="shared" si="3"/>
        <v>432679.91200000001</v>
      </c>
      <c r="H85" s="26"/>
    </row>
    <row r="86" spans="2:8" ht="14.4">
      <c r="B86" s="51">
        <v>196220.04800000001</v>
      </c>
      <c r="C86" s="52" t="str">
        <f t="shared" si="2"/>
        <v>196220,048</v>
      </c>
      <c r="D86" s="40">
        <f t="shared" si="3"/>
        <v>196220.04800000001</v>
      </c>
      <c r="H86" s="26"/>
    </row>
    <row r="87" spans="2:8" ht="14.4">
      <c r="B87" s="51">
        <v>323915.8112</v>
      </c>
      <c r="C87" s="52" t="str">
        <f t="shared" si="2"/>
        <v>323915,8112</v>
      </c>
      <c r="D87" s="40">
        <f t="shared" si="3"/>
        <v>323915.8112</v>
      </c>
      <c r="H87" s="26"/>
    </row>
    <row r="88" spans="2:8" ht="14.4">
      <c r="B88" s="51">
        <v>200719.01519999999</v>
      </c>
      <c r="C88" s="52" t="str">
        <f t="shared" si="2"/>
        <v>200719,0152</v>
      </c>
      <c r="D88" s="40">
        <f t="shared" si="3"/>
        <v>200719.01519999999</v>
      </c>
      <c r="H88" s="26"/>
    </row>
    <row r="89" spans="2:8" ht="14.4">
      <c r="B89" s="51">
        <v>380809.52</v>
      </c>
      <c r="C89" s="52" t="str">
        <f t="shared" si="2"/>
        <v>380809,52</v>
      </c>
      <c r="D89" s="40">
        <f t="shared" si="3"/>
        <v>380809.52</v>
      </c>
      <c r="H89" s="26"/>
    </row>
    <row r="90" spans="2:8" ht="14.4">
      <c r="B90" s="51">
        <v>213942.5624</v>
      </c>
      <c r="C90" s="52" t="str">
        <f t="shared" si="2"/>
        <v>213942,5624</v>
      </c>
      <c r="D90" s="40">
        <f t="shared" si="3"/>
        <v>213942.5624</v>
      </c>
      <c r="H90" s="26"/>
    </row>
    <row r="91" spans="2:8" ht="14.4">
      <c r="B91" s="51">
        <v>207581.42720000001</v>
      </c>
      <c r="C91" s="52" t="str">
        <f t="shared" si="2"/>
        <v>207581,4272</v>
      </c>
      <c r="D91" s="40">
        <f t="shared" si="3"/>
        <v>207581.42720000001</v>
      </c>
      <c r="H91" s="26"/>
    </row>
    <row r="92" spans="2:8" ht="14.4">
      <c r="B92" s="51">
        <v>241671.52000000002</v>
      </c>
      <c r="C92" s="52" t="str">
        <f t="shared" si="2"/>
        <v>241671,52</v>
      </c>
      <c r="D92" s="40">
        <f t="shared" si="3"/>
        <v>241671.52</v>
      </c>
      <c r="H92" s="26"/>
    </row>
    <row r="93" spans="2:8" ht="14.4">
      <c r="B93" s="51">
        <v>336695.2524</v>
      </c>
      <c r="C93" s="52" t="str">
        <f t="shared" si="2"/>
        <v>336695,2524</v>
      </c>
      <c r="D93" s="40">
        <f t="shared" si="3"/>
        <v>336695.2524</v>
      </c>
      <c r="H93" s="26"/>
    </row>
    <row r="94" spans="2:8" ht="14.4">
      <c r="B94" s="51">
        <v>171262.6544</v>
      </c>
      <c r="C94" s="52" t="str">
        <f t="shared" si="2"/>
        <v>171262,6544</v>
      </c>
      <c r="D94" s="40">
        <f t="shared" si="3"/>
        <v>171262.6544</v>
      </c>
      <c r="H94" s="26"/>
    </row>
    <row r="95" spans="2:8" ht="14.4">
      <c r="B95" s="51">
        <v>299159.1384</v>
      </c>
      <c r="C95" s="52" t="str">
        <f t="shared" si="2"/>
        <v>299159,1384</v>
      </c>
      <c r="D95" s="40">
        <f t="shared" si="3"/>
        <v>299159.1384</v>
      </c>
      <c r="H95" s="26"/>
    </row>
    <row r="96" spans="2:8" ht="14.4">
      <c r="B96" s="51">
        <v>212265.66799999998</v>
      </c>
      <c r="C96" s="52" t="str">
        <f t="shared" si="2"/>
        <v>212265,668</v>
      </c>
      <c r="D96" s="40">
        <f t="shared" si="3"/>
        <v>212265.66800000001</v>
      </c>
      <c r="H96" s="26"/>
    </row>
    <row r="97" spans="2:8" ht="14.4">
      <c r="B97" s="51">
        <v>388515.14</v>
      </c>
      <c r="C97" s="52" t="str">
        <f t="shared" si="2"/>
        <v>388515,14</v>
      </c>
      <c r="D97" s="40">
        <f t="shared" si="3"/>
        <v>388515.14</v>
      </c>
      <c r="H97" s="26"/>
    </row>
    <row r="98" spans="2:8" ht="14.4">
      <c r="B98" s="51">
        <v>263790.81440000003</v>
      </c>
      <c r="C98" s="52" t="str">
        <f t="shared" si="2"/>
        <v>263790,8144</v>
      </c>
      <c r="D98" s="40">
        <f t="shared" si="3"/>
        <v>263790.81439999997</v>
      </c>
      <c r="H98" s="26"/>
    </row>
    <row r="99" spans="2:8" ht="14.4">
      <c r="B99" s="51">
        <v>367976.45760000002</v>
      </c>
      <c r="C99" s="52" t="str">
        <f t="shared" si="2"/>
        <v>367976,4576</v>
      </c>
      <c r="D99" s="40">
        <f t="shared" si="3"/>
        <v>367976.45760000002</v>
      </c>
      <c r="H99" s="26"/>
    </row>
    <row r="100" spans="2:8" ht="14.4">
      <c r="B100" s="51">
        <v>243052.59039999999</v>
      </c>
      <c r="C100" s="52" t="str">
        <f t="shared" si="2"/>
        <v>243052,5904</v>
      </c>
      <c r="D100" s="40">
        <f t="shared" si="3"/>
        <v>243052.59039999999</v>
      </c>
      <c r="H100" s="26"/>
    </row>
    <row r="101" spans="2:8" ht="14.4">
      <c r="B101" s="51">
        <v>269075.30160000001</v>
      </c>
      <c r="C101" s="52" t="str">
        <f t="shared" si="2"/>
        <v>269075,3016</v>
      </c>
      <c r="D101" s="40">
        <f t="shared" si="3"/>
        <v>269075.30160000001</v>
      </c>
      <c r="H101" s="26"/>
    </row>
    <row r="102" spans="2:8" ht="14.4">
      <c r="B102" s="51">
        <v>223577.32</v>
      </c>
      <c r="C102" s="52" t="str">
        <f t="shared" si="2"/>
        <v>223577,32</v>
      </c>
      <c r="D102" s="40">
        <f t="shared" si="3"/>
        <v>223577.32</v>
      </c>
      <c r="H102" s="26"/>
    </row>
    <row r="103" spans="2:8" ht="14.4">
      <c r="B103" s="51">
        <v>198075.992</v>
      </c>
      <c r="C103" s="52" t="str">
        <f t="shared" si="2"/>
        <v>198075,992</v>
      </c>
      <c r="D103" s="40">
        <f t="shared" si="3"/>
        <v>198075.992</v>
      </c>
      <c r="H103" s="26"/>
    </row>
    <row r="104" spans="2:8" ht="14.4">
      <c r="B104" s="51">
        <v>354553.23239999998</v>
      </c>
      <c r="C104" s="52" t="str">
        <f t="shared" si="2"/>
        <v>354553,2324</v>
      </c>
      <c r="D104" s="40">
        <f t="shared" si="3"/>
        <v>354553.23239999998</v>
      </c>
      <c r="H104" s="26"/>
    </row>
    <row r="105" spans="2:8" ht="14.4">
      <c r="B105" s="51">
        <v>456919.45599999995</v>
      </c>
      <c r="C105" s="52" t="str">
        <f t="shared" si="2"/>
        <v>456919,456</v>
      </c>
      <c r="D105" s="40">
        <f t="shared" si="3"/>
        <v>456919.45600000001</v>
      </c>
      <c r="H105" s="26"/>
    </row>
    <row r="106" spans="2:8" ht="14.4">
      <c r="B106" s="51">
        <v>233142.8</v>
      </c>
      <c r="C106" s="52" t="str">
        <f t="shared" si="2"/>
        <v>233142,8</v>
      </c>
      <c r="D106" s="40">
        <f t="shared" si="3"/>
        <v>233142.8</v>
      </c>
      <c r="H106" s="26"/>
    </row>
    <row r="107" spans="2:8" ht="14.4">
      <c r="B107" s="51">
        <v>225401.6152</v>
      </c>
      <c r="C107" s="52" t="str">
        <f t="shared" si="2"/>
        <v>225401,6152</v>
      </c>
      <c r="D107" s="40">
        <f t="shared" si="3"/>
        <v>225401.6152</v>
      </c>
      <c r="H107" s="26"/>
    </row>
    <row r="108" spans="2:8" ht="14.4">
      <c r="B108" s="51">
        <v>195153.16</v>
      </c>
      <c r="C108" s="52" t="str">
        <f t="shared" si="2"/>
        <v>195153,16</v>
      </c>
      <c r="D108" s="40">
        <f t="shared" si="3"/>
        <v>195153.16</v>
      </c>
      <c r="H108" s="26"/>
    </row>
    <row r="109" spans="2:8" ht="14.4">
      <c r="B109" s="51">
        <v>206631.81</v>
      </c>
      <c r="C109" s="52" t="str">
        <f t="shared" si="2"/>
        <v>206631,81</v>
      </c>
      <c r="D109" s="40">
        <f t="shared" si="3"/>
        <v>206631.81</v>
      </c>
      <c r="H109" s="26"/>
    </row>
    <row r="110" spans="2:8" ht="14.4">
      <c r="B110" s="51">
        <v>358525.59239999996</v>
      </c>
      <c r="C110" s="52" t="str">
        <f t="shared" si="2"/>
        <v>358525,5924</v>
      </c>
      <c r="D110" s="40">
        <f t="shared" si="3"/>
        <v>358525.59240000002</v>
      </c>
      <c r="H110" s="26"/>
    </row>
    <row r="111" spans="2:8" ht="14.4">
      <c r="B111" s="51">
        <v>223917.33600000001</v>
      </c>
      <c r="C111" s="52" t="str">
        <f t="shared" si="2"/>
        <v>223917,336</v>
      </c>
      <c r="D111" s="40">
        <f t="shared" si="3"/>
        <v>223917.33600000001</v>
      </c>
      <c r="H111" s="26"/>
    </row>
    <row r="112" spans="2:8" ht="14.4">
      <c r="B112" s="51">
        <v>201518.89440000002</v>
      </c>
      <c r="C112" s="52" t="str">
        <f t="shared" si="2"/>
        <v>201518,8944</v>
      </c>
      <c r="D112" s="40">
        <f t="shared" si="3"/>
        <v>201518.89439999999</v>
      </c>
      <c r="H112" s="26"/>
    </row>
    <row r="113" spans="2:8" ht="14.4">
      <c r="B113" s="51">
        <v>269278.57199999999</v>
      </c>
      <c r="C113" s="52" t="str">
        <f t="shared" si="2"/>
        <v>269278,572</v>
      </c>
      <c r="D113" s="40">
        <f t="shared" si="3"/>
        <v>269278.57199999999</v>
      </c>
      <c r="H113" s="26"/>
    </row>
    <row r="114" spans="2:8" ht="14.4">
      <c r="B114" s="51">
        <v>204808.16039999996</v>
      </c>
      <c r="C114" s="52" t="str">
        <f t="shared" si="2"/>
        <v>204808,1604</v>
      </c>
      <c r="D114" s="40">
        <f t="shared" si="3"/>
        <v>204808.16039999999</v>
      </c>
      <c r="H114" s="26"/>
    </row>
    <row r="115" spans="2:8" ht="14.4">
      <c r="B115" s="51">
        <v>306878.45759999997</v>
      </c>
      <c r="C115" s="52" t="str">
        <f t="shared" si="2"/>
        <v>306878,4576</v>
      </c>
      <c r="D115" s="40">
        <f t="shared" si="3"/>
        <v>306878.45760000002</v>
      </c>
      <c r="H115" s="26"/>
    </row>
    <row r="116" spans="2:8" ht="14.4">
      <c r="B116" s="51">
        <v>275394.24839999998</v>
      </c>
      <c r="C116" s="52" t="str">
        <f t="shared" si="2"/>
        <v>275394,2484</v>
      </c>
      <c r="D116" s="40">
        <f t="shared" si="3"/>
        <v>275394.24839999998</v>
      </c>
      <c r="H116" s="26"/>
    </row>
    <row r="117" spans="2:8" ht="14.4">
      <c r="B117" s="51">
        <v>192092.24</v>
      </c>
      <c r="C117" s="52" t="str">
        <f t="shared" si="2"/>
        <v>192092,24</v>
      </c>
      <c r="D117" s="40">
        <f t="shared" si="3"/>
        <v>192092.24</v>
      </c>
      <c r="H117" s="26"/>
    </row>
    <row r="118" spans="2:8" ht="14.4">
      <c r="B118" s="51">
        <v>165430.28200000001</v>
      </c>
      <c r="C118" s="52" t="str">
        <f t="shared" si="2"/>
        <v>165430,282</v>
      </c>
      <c r="D118" s="40">
        <f t="shared" si="3"/>
        <v>165430.28200000001</v>
      </c>
      <c r="H118" s="26"/>
    </row>
    <row r="119" spans="2:8" ht="14.4">
      <c r="B119" s="51">
        <v>310223.29079999996</v>
      </c>
      <c r="C119" s="52" t="str">
        <f t="shared" si="2"/>
        <v>310223,2908</v>
      </c>
      <c r="D119" s="40">
        <f t="shared" si="3"/>
        <v>310223.29080000002</v>
      </c>
      <c r="H119" s="26"/>
    </row>
    <row r="120" spans="2:8" ht="14.4">
      <c r="B120" s="51">
        <v>231552.32559999998</v>
      </c>
      <c r="C120" s="52" t="str">
        <f t="shared" si="2"/>
        <v>231552,3256</v>
      </c>
      <c r="D120" s="40">
        <f t="shared" si="3"/>
        <v>231552.32560000001</v>
      </c>
      <c r="H120" s="26"/>
    </row>
    <row r="121" spans="2:8" ht="14.4">
      <c r="B121" s="51">
        <v>215774.28439999997</v>
      </c>
      <c r="C121" s="52" t="str">
        <f t="shared" si="2"/>
        <v>215774,2844</v>
      </c>
      <c r="D121" s="40">
        <f t="shared" si="3"/>
        <v>215774.2844</v>
      </c>
      <c r="H121" s="26"/>
    </row>
    <row r="122" spans="2:8" ht="14.4">
      <c r="B122" s="51">
        <v>289727.99040000001</v>
      </c>
      <c r="C122" s="52" t="str">
        <f t="shared" si="2"/>
        <v>289727,9904</v>
      </c>
      <c r="D122" s="40">
        <f t="shared" si="3"/>
        <v>289727.99040000001</v>
      </c>
      <c r="H122" s="26"/>
    </row>
    <row r="123" spans="2:8" ht="14.4">
      <c r="B123" s="51">
        <v>195874.94399999999</v>
      </c>
      <c r="C123" s="52" t="str">
        <f t="shared" si="2"/>
        <v>195874,944</v>
      </c>
      <c r="D123" s="40">
        <f t="shared" si="3"/>
        <v>195874.94399999999</v>
      </c>
      <c r="H123" s="26"/>
    </row>
    <row r="124" spans="2:8" ht="14.4">
      <c r="B124" s="51">
        <v>357538.19519999996</v>
      </c>
      <c r="C124" s="52" t="str">
        <f t="shared" si="2"/>
        <v>357538,1952</v>
      </c>
      <c r="D124" s="40">
        <f t="shared" si="3"/>
        <v>357538.19520000002</v>
      </c>
      <c r="H124" s="26"/>
    </row>
    <row r="125" spans="2:8" ht="14.4">
      <c r="B125" s="51">
        <v>239248.7512</v>
      </c>
      <c r="C125" s="52" t="str">
        <f t="shared" si="2"/>
        <v>239248,7512</v>
      </c>
      <c r="D125" s="40">
        <f t="shared" si="3"/>
        <v>239248.7512</v>
      </c>
      <c r="H125" s="26"/>
    </row>
    <row r="126" spans="2:8" ht="14.4">
      <c r="B126" s="51">
        <v>382277.14880000002</v>
      </c>
      <c r="C126" s="52" t="str">
        <f t="shared" si="2"/>
        <v>382277,1488</v>
      </c>
      <c r="D126" s="40">
        <f t="shared" si="3"/>
        <v>382277.14880000002</v>
      </c>
      <c r="H126" s="26"/>
    </row>
    <row r="127" spans="2:8" ht="14.4">
      <c r="B127" s="51">
        <v>248422.66399999999</v>
      </c>
      <c r="C127" s="52" t="str">
        <f t="shared" si="2"/>
        <v>248422,664</v>
      </c>
      <c r="D127" s="40">
        <f t="shared" si="3"/>
        <v>248422.66399999999</v>
      </c>
      <c r="H127" s="26"/>
    </row>
    <row r="128" spans="2:8" ht="14.4">
      <c r="B128" s="51">
        <v>242740.65599999999</v>
      </c>
      <c r="C128" s="52" t="str">
        <f t="shared" si="2"/>
        <v>242740,656</v>
      </c>
      <c r="D128" s="40">
        <f t="shared" si="3"/>
        <v>242740.65599999999</v>
      </c>
      <c r="H128" s="26"/>
    </row>
    <row r="129" spans="2:8" ht="14.4">
      <c r="B129" s="51">
        <v>253025.77720000001</v>
      </c>
      <c r="C129" s="52" t="str">
        <f t="shared" si="2"/>
        <v>253025,7772</v>
      </c>
      <c r="D129" s="40">
        <f t="shared" si="3"/>
        <v>253025.77720000001</v>
      </c>
      <c r="H129" s="26"/>
    </row>
    <row r="130" spans="2:8" ht="14.4">
      <c r="B130" s="51">
        <v>234172.38800000004</v>
      </c>
      <c r="C130" s="52" t="str">
        <f t="shared" si="2"/>
        <v>234172,388</v>
      </c>
      <c r="D130" s="40">
        <f t="shared" si="3"/>
        <v>234172.38800000001</v>
      </c>
      <c r="H130" s="26"/>
    </row>
    <row r="131" spans="2:8" ht="14.4">
      <c r="B131" s="51">
        <v>200678.75119999997</v>
      </c>
      <c r="C131" s="52" t="str">
        <f t="shared" si="2"/>
        <v>200678,7512</v>
      </c>
      <c r="D131" s="40">
        <f t="shared" si="3"/>
        <v>200678.7512</v>
      </c>
      <c r="H131" s="26"/>
    </row>
    <row r="132" spans="2:8" ht="14.4">
      <c r="B132" s="51">
        <v>226578.51199999999</v>
      </c>
      <c r="C132" s="52" t="str">
        <f t="shared" si="2"/>
        <v>226578,512</v>
      </c>
      <c r="D132" s="40">
        <f t="shared" si="3"/>
        <v>226578.51199999999</v>
      </c>
      <c r="H132" s="26"/>
    </row>
    <row r="133" spans="2:8" ht="14.4">
      <c r="B133" s="51">
        <v>200148.89440000002</v>
      </c>
      <c r="C133" s="52" t="str">
        <f t="shared" si="2"/>
        <v>200148,8944</v>
      </c>
      <c r="D133" s="40">
        <f t="shared" si="3"/>
        <v>200148.89439999999</v>
      </c>
      <c r="H133" s="26"/>
    </row>
    <row r="134" spans="2:8" ht="14.4">
      <c r="B134" s="51">
        <v>218585.92480000001</v>
      </c>
      <c r="C134" s="52" t="str">
        <f t="shared" si="2"/>
        <v>218585,9248</v>
      </c>
      <c r="D134" s="40">
        <f t="shared" si="3"/>
        <v>218585.92480000001</v>
      </c>
      <c r="H134" s="26"/>
    </row>
    <row r="135" spans="2:8" ht="14.4">
      <c r="B135" s="51">
        <v>198841.69519999996</v>
      </c>
      <c r="C135" s="52" t="str">
        <f t="shared" si="2"/>
        <v>198841,6952</v>
      </c>
      <c r="D135" s="40">
        <f t="shared" si="3"/>
        <v>198841.69519999999</v>
      </c>
      <c r="H135" s="26"/>
    </row>
    <row r="136" spans="2:8" ht="14.4">
      <c r="B136" s="51">
        <v>252927.84</v>
      </c>
      <c r="C136" s="52" t="str">
        <f t="shared" si="2"/>
        <v>252927,84</v>
      </c>
      <c r="D136" s="40">
        <f t="shared" si="3"/>
        <v>252927.84</v>
      </c>
      <c r="H136" s="26"/>
    </row>
    <row r="137" spans="2:8" ht="14.4">
      <c r="B137" s="51">
        <v>225290.22039999999</v>
      </c>
      <c r="C137" s="52" t="str">
        <f t="shared" ref="C137:C200" si="4">SUBSTITUTE(B137,"$","",128)</f>
        <v>225290,2204</v>
      </c>
      <c r="D137" s="40">
        <f t="shared" ref="D137:D200" si="5">--C137</f>
        <v>225290.22039999999</v>
      </c>
      <c r="H137" s="26"/>
    </row>
    <row r="138" spans="2:8" ht="14.4">
      <c r="B138" s="51">
        <v>234750.58600000001</v>
      </c>
      <c r="C138" s="52" t="str">
        <f t="shared" si="4"/>
        <v>234750,586</v>
      </c>
      <c r="D138" s="40">
        <f t="shared" si="5"/>
        <v>234750.58600000001</v>
      </c>
      <c r="H138" s="26"/>
    </row>
    <row r="139" spans="2:8" ht="14.4">
      <c r="B139" s="51">
        <v>287466.41159999999</v>
      </c>
      <c r="C139" s="52" t="str">
        <f t="shared" si="4"/>
        <v>287466,4116</v>
      </c>
      <c r="D139" s="40">
        <f t="shared" si="5"/>
        <v>287466.41159999999</v>
      </c>
      <c r="H139" s="26"/>
    </row>
    <row r="140" spans="2:8" ht="14.4">
      <c r="B140" s="51">
        <v>229464.71119999999</v>
      </c>
      <c r="C140" s="52" t="str">
        <f t="shared" si="4"/>
        <v>229464,7112</v>
      </c>
      <c r="D140" s="40">
        <f t="shared" si="5"/>
        <v>229464.71119999999</v>
      </c>
      <c r="H140" s="26"/>
    </row>
    <row r="141" spans="2:8" ht="14.4">
      <c r="B141" s="51">
        <v>377313.5552</v>
      </c>
      <c r="C141" s="52" t="str">
        <f t="shared" si="4"/>
        <v>377313,5552</v>
      </c>
      <c r="D141" s="40">
        <f t="shared" si="5"/>
        <v>377313.5552</v>
      </c>
      <c r="H141" s="26"/>
    </row>
    <row r="142" spans="2:8" ht="14.4">
      <c r="B142" s="51">
        <v>276759.18</v>
      </c>
      <c r="C142" s="52" t="str">
        <f t="shared" si="4"/>
        <v>276759,18</v>
      </c>
      <c r="D142" s="40">
        <f t="shared" si="5"/>
        <v>276759.18</v>
      </c>
      <c r="H142" s="26"/>
    </row>
    <row r="143" spans="2:8" ht="14.4">
      <c r="B143" s="51">
        <v>219373.4056</v>
      </c>
      <c r="C143" s="52" t="str">
        <f t="shared" si="4"/>
        <v>219373,4056</v>
      </c>
      <c r="D143" s="40">
        <f t="shared" si="5"/>
        <v>219373.4056</v>
      </c>
      <c r="H143" s="26"/>
    </row>
    <row r="144" spans="2:8" ht="14.4">
      <c r="B144" s="51">
        <v>230216.21919999999</v>
      </c>
      <c r="C144" s="52" t="str">
        <f t="shared" si="4"/>
        <v>230216,2192</v>
      </c>
      <c r="D144" s="40">
        <f t="shared" si="5"/>
        <v>230216.21919999999</v>
      </c>
      <c r="H144" s="26"/>
    </row>
    <row r="145" spans="2:8" ht="14.4">
      <c r="B145" s="51">
        <v>410932.67319999996</v>
      </c>
      <c r="C145" s="52" t="str">
        <f t="shared" si="4"/>
        <v>410932,6732</v>
      </c>
      <c r="D145" s="40">
        <f t="shared" si="5"/>
        <v>410932.67320000002</v>
      </c>
      <c r="H145" s="26"/>
    </row>
    <row r="146" spans="2:8" ht="14.4">
      <c r="B146" s="51">
        <v>214341.3364</v>
      </c>
      <c r="C146" s="52" t="str">
        <f t="shared" si="4"/>
        <v>214341,3364</v>
      </c>
      <c r="D146" s="40">
        <f t="shared" si="5"/>
        <v>214341.3364</v>
      </c>
      <c r="H146" s="26"/>
    </row>
    <row r="147" spans="2:8" ht="14.4">
      <c r="B147" s="51">
        <v>248274.31359999999</v>
      </c>
      <c r="C147" s="52" t="str">
        <f t="shared" si="4"/>
        <v>248274,3136</v>
      </c>
      <c r="D147" s="40">
        <f t="shared" si="5"/>
        <v>248274.31359999999</v>
      </c>
      <c r="H147" s="26"/>
    </row>
    <row r="148" spans="2:8" ht="14.4">
      <c r="B148" s="51">
        <v>390494.27120000002</v>
      </c>
      <c r="C148" s="52" t="str">
        <f t="shared" si="4"/>
        <v>390494,2712</v>
      </c>
      <c r="D148" s="40">
        <f t="shared" si="5"/>
        <v>390494.27120000002</v>
      </c>
      <c r="H148" s="26"/>
    </row>
    <row r="149" spans="2:8" ht="14.4">
      <c r="B149" s="51">
        <v>293876.27480000001</v>
      </c>
      <c r="C149" s="52" t="str">
        <f t="shared" si="4"/>
        <v>293876,2748</v>
      </c>
      <c r="D149" s="40">
        <f t="shared" si="5"/>
        <v>293876.27480000001</v>
      </c>
      <c r="H149" s="26"/>
    </row>
    <row r="150" spans="2:8" ht="14.4">
      <c r="B150" s="51">
        <v>204286.66679999998</v>
      </c>
      <c r="C150" s="52" t="str">
        <f t="shared" si="4"/>
        <v>204286,6668</v>
      </c>
      <c r="D150" s="40">
        <f t="shared" si="5"/>
        <v>204286.66680000001</v>
      </c>
      <c r="H150" s="26"/>
    </row>
    <row r="151" spans="2:8" ht="14.4">
      <c r="B151" s="51">
        <v>230154.52999999997</v>
      </c>
      <c r="C151" s="52" t="str">
        <f t="shared" si="4"/>
        <v>230154,53</v>
      </c>
      <c r="D151" s="40">
        <f t="shared" si="5"/>
        <v>230154.53</v>
      </c>
      <c r="H151" s="26"/>
    </row>
    <row r="152" spans="2:8" ht="14.4">
      <c r="B152" s="51">
        <v>228170.02560000002</v>
      </c>
      <c r="C152" s="52" t="str">
        <f t="shared" si="4"/>
        <v>228170,0256</v>
      </c>
      <c r="D152" s="40">
        <f t="shared" si="5"/>
        <v>228170.02559999999</v>
      </c>
      <c r="H152" s="26"/>
    </row>
    <row r="153" spans="2:8" ht="14.4">
      <c r="B153" s="51">
        <v>205085.40479999999</v>
      </c>
      <c r="C153" s="52" t="str">
        <f t="shared" si="4"/>
        <v>205085,4048</v>
      </c>
      <c r="D153" s="40">
        <f t="shared" si="5"/>
        <v>205085.40479999999</v>
      </c>
      <c r="H153" s="26"/>
    </row>
    <row r="154" spans="2:8" ht="14.4">
      <c r="B154" s="51">
        <v>177555.06399999998</v>
      </c>
      <c r="C154" s="52" t="str">
        <f t="shared" si="4"/>
        <v>177555,064</v>
      </c>
      <c r="D154" s="40">
        <f t="shared" si="5"/>
        <v>177555.06400000001</v>
      </c>
      <c r="H154" s="26"/>
    </row>
    <row r="155" spans="2:8" ht="14.4">
      <c r="B155" s="51">
        <v>217748.48000000001</v>
      </c>
      <c r="C155" s="52" t="str">
        <f t="shared" si="4"/>
        <v>217748,48</v>
      </c>
      <c r="D155" s="40">
        <f t="shared" si="5"/>
        <v>217748.48000000001</v>
      </c>
      <c r="H155" s="26"/>
    </row>
    <row r="156" spans="2:8" ht="14.4">
      <c r="B156" s="51">
        <v>247739.44</v>
      </c>
      <c r="C156" s="52" t="str">
        <f t="shared" si="4"/>
        <v>247739,44</v>
      </c>
      <c r="D156" s="40">
        <f t="shared" si="5"/>
        <v>247739.44</v>
      </c>
      <c r="H156" s="26"/>
    </row>
    <row r="157" spans="2:8" ht="14.4">
      <c r="B157" s="51">
        <v>484458.03040000005</v>
      </c>
      <c r="C157" s="52" t="str">
        <f t="shared" si="4"/>
        <v>484458,0304</v>
      </c>
      <c r="D157" s="40">
        <f t="shared" si="5"/>
        <v>484458.03039999999</v>
      </c>
      <c r="H157" s="26"/>
    </row>
    <row r="158" spans="2:8" ht="14.4">
      <c r="B158" s="51">
        <v>356506.36999999994</v>
      </c>
      <c r="C158" s="52" t="str">
        <f t="shared" si="4"/>
        <v>356506,37</v>
      </c>
      <c r="D158" s="40">
        <f t="shared" si="5"/>
        <v>356506.37</v>
      </c>
      <c r="H158" s="26"/>
    </row>
    <row r="159" spans="2:8" ht="14.4">
      <c r="B159" s="51">
        <v>197869.36400000003</v>
      </c>
      <c r="C159" s="52" t="str">
        <f t="shared" si="4"/>
        <v>197869,364</v>
      </c>
      <c r="D159" s="40">
        <f t="shared" si="5"/>
        <v>197869.364</v>
      </c>
      <c r="H159" s="26"/>
    </row>
    <row r="160" spans="2:8" ht="14.4">
      <c r="B160" s="51">
        <v>236608.95279999997</v>
      </c>
      <c r="C160" s="52" t="str">
        <f t="shared" si="4"/>
        <v>236608,9528</v>
      </c>
      <c r="D160" s="40">
        <f t="shared" si="5"/>
        <v>236608.9528</v>
      </c>
      <c r="H160" s="26"/>
    </row>
    <row r="161" spans="2:8" ht="14.4">
      <c r="B161" s="51">
        <v>208930.81200000001</v>
      </c>
      <c r="C161" s="52" t="str">
        <f t="shared" si="4"/>
        <v>208930,812</v>
      </c>
      <c r="D161" s="40">
        <f t="shared" si="5"/>
        <v>208930.81200000001</v>
      </c>
      <c r="H161" s="26"/>
    </row>
    <row r="162" spans="2:8" ht="14.4">
      <c r="B162" s="51">
        <v>263123.42080000002</v>
      </c>
      <c r="C162" s="52" t="str">
        <f t="shared" si="4"/>
        <v>263123,4208</v>
      </c>
      <c r="D162" s="40">
        <f t="shared" si="5"/>
        <v>263123.42080000002</v>
      </c>
      <c r="H162" s="26"/>
    </row>
    <row r="163" spans="2:8" ht="14.4">
      <c r="B163" s="51">
        <v>286433.57279999997</v>
      </c>
      <c r="C163" s="52" t="str">
        <f t="shared" si="4"/>
        <v>286433,5728</v>
      </c>
      <c r="D163" s="40">
        <f t="shared" si="5"/>
        <v>286433.57280000002</v>
      </c>
      <c r="H163" s="26"/>
    </row>
    <row r="164" spans="2:8" ht="14.4">
      <c r="B164" s="51">
        <v>229581.7836</v>
      </c>
      <c r="C164" s="52" t="str">
        <f t="shared" si="4"/>
        <v>229581,7836</v>
      </c>
      <c r="D164" s="40">
        <f t="shared" si="5"/>
        <v>229581.7836</v>
      </c>
      <c r="H164" s="26"/>
    </row>
    <row r="165" spans="2:8" ht="14.4">
      <c r="B165" s="51">
        <v>252053.0264</v>
      </c>
      <c r="C165" s="52" t="str">
        <f t="shared" si="4"/>
        <v>252053,0264</v>
      </c>
      <c r="D165" s="40">
        <f t="shared" si="5"/>
        <v>252053.0264</v>
      </c>
      <c r="H165" s="26"/>
    </row>
    <row r="166" spans="2:8" ht="14.4">
      <c r="B166" s="51">
        <v>244820.66720000003</v>
      </c>
      <c r="C166" s="52" t="str">
        <f t="shared" si="4"/>
        <v>244820,6672</v>
      </c>
      <c r="D166" s="40">
        <f t="shared" si="5"/>
        <v>244820.6672</v>
      </c>
      <c r="H166" s="26"/>
    </row>
    <row r="167" spans="2:8" ht="14.4">
      <c r="B167" s="51">
        <v>241620.48320000002</v>
      </c>
      <c r="C167" s="52" t="str">
        <f t="shared" si="4"/>
        <v>241620,4832</v>
      </c>
      <c r="D167" s="40">
        <f t="shared" si="5"/>
        <v>241620.48319999999</v>
      </c>
      <c r="H167" s="26"/>
    </row>
    <row r="168" spans="2:8" ht="14.4">
      <c r="B168" s="51">
        <v>235762.34000000003</v>
      </c>
      <c r="C168" s="52" t="str">
        <f t="shared" si="4"/>
        <v>235762,34</v>
      </c>
      <c r="D168" s="40">
        <f t="shared" si="5"/>
        <v>235762.34</v>
      </c>
      <c r="H168" s="26"/>
    </row>
    <row r="169" spans="2:8" ht="14.4">
      <c r="B169" s="51">
        <v>236639.56</v>
      </c>
      <c r="C169" s="52" t="str">
        <f t="shared" si="4"/>
        <v>236639,56</v>
      </c>
      <c r="D169" s="40">
        <f t="shared" si="5"/>
        <v>236639.56</v>
      </c>
      <c r="H169" s="26"/>
    </row>
    <row r="170" spans="2:8" ht="14.4">
      <c r="B170" s="51">
        <v>294807.64799999999</v>
      </c>
      <c r="C170" s="52" t="str">
        <f t="shared" si="4"/>
        <v>294807,648</v>
      </c>
      <c r="D170" s="40">
        <f t="shared" si="5"/>
        <v>294807.64799999999</v>
      </c>
      <c r="H170" s="26"/>
    </row>
    <row r="171" spans="2:8" ht="14.4">
      <c r="B171" s="51">
        <v>293828.68799999997</v>
      </c>
      <c r="C171" s="52" t="str">
        <f t="shared" si="4"/>
        <v>293828,688</v>
      </c>
      <c r="D171" s="40">
        <f t="shared" si="5"/>
        <v>293828.68800000002</v>
      </c>
      <c r="H171" s="26"/>
    </row>
    <row r="172" spans="2:8" ht="14.4">
      <c r="B172" s="51">
        <v>412856.56159999996</v>
      </c>
      <c r="C172" s="52" t="str">
        <f t="shared" si="4"/>
        <v>412856,5616</v>
      </c>
      <c r="D172" s="40">
        <f t="shared" si="5"/>
        <v>412856.56160000002</v>
      </c>
      <c r="H172" s="26"/>
    </row>
    <row r="173" spans="2:8" ht="14.4">
      <c r="B173" s="51">
        <v>224076.83600000001</v>
      </c>
      <c r="C173" s="52" t="str">
        <f t="shared" si="4"/>
        <v>224076,836</v>
      </c>
      <c r="D173" s="40">
        <f t="shared" si="5"/>
        <v>224076.83600000001</v>
      </c>
      <c r="H173" s="26"/>
    </row>
    <row r="174" spans="2:8" ht="14.4">
      <c r="B174" s="51">
        <v>258015.61439999999</v>
      </c>
      <c r="C174" s="52" t="str">
        <f t="shared" si="4"/>
        <v>258015,6144</v>
      </c>
      <c r="D174" s="40">
        <f t="shared" si="5"/>
        <v>258015.61439999999</v>
      </c>
      <c r="H174" s="26"/>
    </row>
    <row r="175" spans="2:8" ht="14.4">
      <c r="B175" s="51">
        <v>153466.71240000002</v>
      </c>
      <c r="C175" s="52" t="str">
        <f t="shared" si="4"/>
        <v>153466,7124</v>
      </c>
      <c r="D175" s="40">
        <f t="shared" si="5"/>
        <v>153466.71239999999</v>
      </c>
      <c r="H175" s="26"/>
    </row>
    <row r="176" spans="2:8" ht="14.4">
      <c r="B176" s="51">
        <v>261871.696</v>
      </c>
      <c r="C176" s="52" t="str">
        <f t="shared" si="4"/>
        <v>261871,696</v>
      </c>
      <c r="D176" s="40">
        <f t="shared" si="5"/>
        <v>261871.696</v>
      </c>
      <c r="H176" s="26"/>
    </row>
    <row r="177" spans="2:8" ht="14.4">
      <c r="B177" s="51">
        <v>210038.6992</v>
      </c>
      <c r="C177" s="52" t="str">
        <f t="shared" si="4"/>
        <v>210038,6992</v>
      </c>
      <c r="D177" s="40">
        <f t="shared" si="5"/>
        <v>210038.6992</v>
      </c>
      <c r="H177" s="26"/>
    </row>
    <row r="178" spans="2:8" ht="14.4">
      <c r="B178" s="51">
        <v>210824.0576</v>
      </c>
      <c r="C178" s="52" t="str">
        <f t="shared" si="4"/>
        <v>210824,0576</v>
      </c>
      <c r="D178" s="40">
        <f t="shared" si="5"/>
        <v>210824.0576</v>
      </c>
      <c r="H178" s="26"/>
    </row>
    <row r="179" spans="2:8" ht="14.4">
      <c r="B179" s="51">
        <v>249075.6568</v>
      </c>
      <c r="C179" s="52" t="str">
        <f t="shared" si="4"/>
        <v>249075,6568</v>
      </c>
      <c r="D179" s="40">
        <f t="shared" si="5"/>
        <v>249075.6568</v>
      </c>
      <c r="H179" s="26"/>
    </row>
    <row r="180" spans="2:8" ht="14.4">
      <c r="B180" s="51">
        <v>219865.76079999999</v>
      </c>
      <c r="C180" s="52" t="str">
        <f t="shared" si="4"/>
        <v>219865,7608</v>
      </c>
      <c r="D180" s="40">
        <f t="shared" si="5"/>
        <v>219865.76079999999</v>
      </c>
      <c r="H180" s="26"/>
    </row>
    <row r="181" spans="2:8" ht="14.4">
      <c r="B181" s="51">
        <v>204292.49399999998</v>
      </c>
      <c r="C181" s="52" t="str">
        <f t="shared" si="4"/>
        <v>204292,494</v>
      </c>
      <c r="D181" s="40">
        <f t="shared" si="5"/>
        <v>204292.49400000001</v>
      </c>
      <c r="H181" s="26"/>
    </row>
    <row r="182" spans="2:8" ht="14.4">
      <c r="B182" s="51">
        <v>261579.89200000002</v>
      </c>
      <c r="C182" s="52" t="str">
        <f t="shared" si="4"/>
        <v>261579,892</v>
      </c>
      <c r="D182" s="40">
        <f t="shared" si="5"/>
        <v>261579.89199999999</v>
      </c>
      <c r="H182" s="26"/>
    </row>
    <row r="183" spans="2:8" ht="14.4">
      <c r="B183" s="51">
        <v>222867.42080000002</v>
      </c>
      <c r="C183" s="52" t="str">
        <f t="shared" si="4"/>
        <v>222867,4208</v>
      </c>
      <c r="D183" s="40">
        <f t="shared" si="5"/>
        <v>222867.42079999999</v>
      </c>
      <c r="H183" s="26"/>
    </row>
    <row r="184" spans="2:8" ht="14.4">
      <c r="B184" s="51">
        <v>291494.36</v>
      </c>
      <c r="C184" s="52" t="str">
        <f t="shared" si="4"/>
        <v>291494,36</v>
      </c>
      <c r="D184" s="40">
        <f t="shared" si="5"/>
        <v>291494.36</v>
      </c>
      <c r="H184" s="26"/>
    </row>
    <row r="185" spans="2:8" ht="14.4">
      <c r="B185" s="51">
        <v>296483.14399999997</v>
      </c>
      <c r="C185" s="52" t="str">
        <f t="shared" si="4"/>
        <v>296483,144</v>
      </c>
      <c r="D185" s="40">
        <f t="shared" si="5"/>
        <v>296483.14399999997</v>
      </c>
      <c r="H185" s="26"/>
    </row>
    <row r="186" spans="2:8" ht="14.4">
      <c r="B186" s="53">
        <v>532877.38399999996</v>
      </c>
      <c r="C186" s="52" t="str">
        <f t="shared" si="4"/>
        <v>532877,384</v>
      </c>
      <c r="D186" s="40">
        <f t="shared" si="5"/>
        <v>532877.38399999996</v>
      </c>
      <c r="H186" s="26"/>
    </row>
    <row r="187" spans="2:8" ht="14.4">
      <c r="B187" s="51">
        <v>117564.0716</v>
      </c>
      <c r="C187" s="52" t="str">
        <f t="shared" si="4"/>
        <v>117564,0716</v>
      </c>
      <c r="D187" s="40">
        <f t="shared" si="5"/>
        <v>117564.0716</v>
      </c>
      <c r="H187" s="26"/>
    </row>
    <row r="188" spans="2:8" ht="14.4">
      <c r="B188" s="51">
        <v>317196.39999999997</v>
      </c>
      <c r="C188" s="52" t="str">
        <f t="shared" si="4"/>
        <v>317196,4</v>
      </c>
      <c r="D188" s="40">
        <f t="shared" si="5"/>
        <v>317196.40000000002</v>
      </c>
      <c r="H188" s="26"/>
    </row>
    <row r="189" spans="2:8" ht="14.4">
      <c r="B189" s="51">
        <v>264142.16000000003</v>
      </c>
      <c r="C189" s="52" t="str">
        <f t="shared" si="4"/>
        <v>264142,16</v>
      </c>
      <c r="D189" s="40">
        <f t="shared" si="5"/>
        <v>264142.15999999997</v>
      </c>
      <c r="H189" s="26"/>
    </row>
    <row r="190" spans="2:8" ht="13.2">
      <c r="B190" s="51">
        <v>222947.20879999999</v>
      </c>
      <c r="C190" s="52" t="str">
        <f t="shared" si="4"/>
        <v>222947,2088</v>
      </c>
      <c r="D190" s="40">
        <f t="shared" si="5"/>
        <v>222947.20879999999</v>
      </c>
    </row>
    <row r="191" spans="2:8" ht="13.2">
      <c r="B191" s="51">
        <v>250312.5344</v>
      </c>
      <c r="C191" s="52" t="str">
        <f t="shared" si="4"/>
        <v>250312,5344</v>
      </c>
      <c r="D191" s="40">
        <f t="shared" si="5"/>
        <v>250312.5344</v>
      </c>
    </row>
    <row r="192" spans="2:8" ht="13.2">
      <c r="B192" s="51">
        <v>246050.40400000001</v>
      </c>
      <c r="C192" s="52" t="str">
        <f t="shared" si="4"/>
        <v>246050,404</v>
      </c>
      <c r="D192" s="40">
        <f t="shared" si="5"/>
        <v>246050.40400000001</v>
      </c>
    </row>
    <row r="193" spans="2:4" ht="13.2">
      <c r="B193" s="51">
        <v>529317.28319999995</v>
      </c>
      <c r="C193" s="52" t="str">
        <f t="shared" si="4"/>
        <v>529317,2832</v>
      </c>
      <c r="D193" s="40">
        <f t="shared" si="5"/>
        <v>529317.28319999995</v>
      </c>
    </row>
    <row r="194" spans="2:4" ht="13.2">
      <c r="B194" s="51">
        <v>169158.29440000001</v>
      </c>
      <c r="C194" s="52" t="str">
        <f t="shared" si="4"/>
        <v>169158,2944</v>
      </c>
      <c r="D194" s="40">
        <f t="shared" si="5"/>
        <v>169158.29440000001</v>
      </c>
    </row>
    <row r="195" spans="2:4" ht="13.2">
      <c r="B195" s="51">
        <v>206958.712</v>
      </c>
      <c r="C195" s="52" t="str">
        <f t="shared" si="4"/>
        <v>206958,712</v>
      </c>
      <c r="D195" s="40">
        <f t="shared" si="5"/>
        <v>206958.712</v>
      </c>
    </row>
    <row r="196" spans="2:4" ht="13.2">
      <c r="B196" s="51">
        <v>206445.42319999999</v>
      </c>
      <c r="C196" s="52" t="str">
        <f t="shared" si="4"/>
        <v>206445,4232</v>
      </c>
      <c r="D196" s="40">
        <f t="shared" si="5"/>
        <v>206445.42319999999</v>
      </c>
    </row>
    <row r="197" spans="2:4" ht="13.2">
      <c r="B197" s="51">
        <v>239341.58079999997</v>
      </c>
      <c r="C197" s="52" t="str">
        <f t="shared" si="4"/>
        <v>239341,5808</v>
      </c>
      <c r="D197" s="40">
        <f t="shared" si="5"/>
        <v>239341.5808</v>
      </c>
    </row>
    <row r="198" spans="2:4" ht="13.2">
      <c r="B198" s="51">
        <v>398903.42240000004</v>
      </c>
      <c r="C198" s="52" t="str">
        <f t="shared" si="4"/>
        <v>398903,4224</v>
      </c>
      <c r="D198" s="40">
        <f t="shared" si="5"/>
        <v>398903.42239999998</v>
      </c>
    </row>
    <row r="199" spans="2:4" ht="13.2">
      <c r="B199" s="51">
        <v>210745.16639999999</v>
      </c>
      <c r="C199" s="52" t="str">
        <f t="shared" si="4"/>
        <v>210745,1664</v>
      </c>
      <c r="D199" s="40">
        <f t="shared" si="5"/>
        <v>210745.16639999999</v>
      </c>
    </row>
    <row r="200" spans="2:4" ht="13.2">
      <c r="B200" s="51">
        <v>331154.87840000005</v>
      </c>
      <c r="C200" s="52" t="str">
        <f t="shared" si="4"/>
        <v>331154,8784</v>
      </c>
      <c r="D200" s="40">
        <f t="shared" si="5"/>
        <v>331154.87839999999</v>
      </c>
    </row>
    <row r="201" spans="2:4" ht="13.2">
      <c r="B201" s="51">
        <v>204434.6784</v>
      </c>
      <c r="C201" s="52" t="str">
        <f t="shared" ref="C201:C264" si="6">SUBSTITUTE(B201,"$","",128)</f>
        <v>204434,6784</v>
      </c>
      <c r="D201" s="40">
        <f t="shared" ref="D201:D264" si="7">--C201</f>
        <v>204434.6784</v>
      </c>
    </row>
    <row r="202" spans="2:4" ht="13.2">
      <c r="B202" s="51">
        <v>189194.30720000001</v>
      </c>
      <c r="C202" s="52" t="str">
        <f t="shared" si="6"/>
        <v>189194,3072</v>
      </c>
      <c r="D202" s="40">
        <f t="shared" si="7"/>
        <v>189194.30720000001</v>
      </c>
    </row>
    <row r="203" spans="2:4" ht="13.2">
      <c r="B203" s="51">
        <v>204027.0912</v>
      </c>
      <c r="C203" s="52" t="str">
        <f t="shared" si="6"/>
        <v>204027,0912</v>
      </c>
      <c r="D203" s="40">
        <f t="shared" si="7"/>
        <v>204027.0912</v>
      </c>
    </row>
    <row r="204" spans="2:4" ht="13.2">
      <c r="B204" s="53">
        <v>400865.91599999997</v>
      </c>
      <c r="C204" s="52" t="str">
        <f t="shared" si="6"/>
        <v>400865,916</v>
      </c>
      <c r="D204" s="40">
        <f t="shared" si="7"/>
        <v>400865.91600000003</v>
      </c>
    </row>
    <row r="205" spans="2:4" ht="13.2">
      <c r="B205" s="53">
        <v>217787.71039999998</v>
      </c>
      <c r="C205" s="52" t="str">
        <f t="shared" si="6"/>
        <v>217787,7104</v>
      </c>
      <c r="D205" s="40">
        <f t="shared" si="7"/>
        <v>217787.71040000001</v>
      </c>
    </row>
    <row r="206" spans="2:4" ht="13.2">
      <c r="B206" s="53">
        <v>219630.90120000002</v>
      </c>
      <c r="C206" s="52" t="str">
        <f t="shared" si="6"/>
        <v>219630,9012</v>
      </c>
      <c r="D206" s="40">
        <f t="shared" si="7"/>
        <v>219630.90119999999</v>
      </c>
    </row>
    <row r="207" spans="2:4" ht="13.2">
      <c r="B207" s="53">
        <v>244624.87199999997</v>
      </c>
      <c r="C207" s="52" t="str">
        <f t="shared" si="6"/>
        <v>244624,872</v>
      </c>
      <c r="D207" s="40">
        <f t="shared" si="7"/>
        <v>244624.872</v>
      </c>
    </row>
    <row r="208" spans="2:4" ht="13.2">
      <c r="B208" s="53">
        <v>163162.8792</v>
      </c>
      <c r="C208" s="52" t="str">
        <f t="shared" si="6"/>
        <v>163162,8792</v>
      </c>
      <c r="D208" s="40">
        <f t="shared" si="7"/>
        <v>163162.8792</v>
      </c>
    </row>
    <row r="209" spans="2:4" ht="13.2">
      <c r="B209" s="53">
        <v>401302.81920000003</v>
      </c>
      <c r="C209" s="52" t="str">
        <f t="shared" si="6"/>
        <v>401302,8192</v>
      </c>
      <c r="D209" s="40">
        <f t="shared" si="7"/>
        <v>401302.81920000003</v>
      </c>
    </row>
    <row r="210" spans="2:4" ht="13.2">
      <c r="B210" s="53">
        <v>538271.73560000001</v>
      </c>
      <c r="C210" s="52" t="str">
        <f t="shared" si="6"/>
        <v>538271,7356</v>
      </c>
      <c r="D210" s="40">
        <f t="shared" si="7"/>
        <v>538271.73560000001</v>
      </c>
    </row>
    <row r="211" spans="2:4" ht="13.2">
      <c r="B211" s="53">
        <v>461464.99200000003</v>
      </c>
      <c r="C211" s="52" t="str">
        <f t="shared" si="6"/>
        <v>461464,992</v>
      </c>
      <c r="D211" s="40">
        <f t="shared" si="7"/>
        <v>461464.99200000003</v>
      </c>
    </row>
    <row r="212" spans="2:4" ht="13.2">
      <c r="B212" s="53">
        <v>275812.49280000001</v>
      </c>
      <c r="C212" s="52" t="str">
        <f t="shared" si="6"/>
        <v>275812,4928</v>
      </c>
      <c r="D212" s="40">
        <f t="shared" si="7"/>
        <v>275812.49280000001</v>
      </c>
    </row>
    <row r="213" spans="2:4" ht="13.2">
      <c r="B213" s="53">
        <v>216552.71200000003</v>
      </c>
      <c r="C213" s="52" t="str">
        <f t="shared" si="6"/>
        <v>216552,712</v>
      </c>
      <c r="D213" s="40">
        <f t="shared" si="7"/>
        <v>216552.712</v>
      </c>
    </row>
    <row r="214" spans="2:4" ht="13.2">
      <c r="B214" s="53">
        <v>495570.44480000006</v>
      </c>
      <c r="C214" s="52" t="str">
        <f t="shared" si="6"/>
        <v>495570,4448</v>
      </c>
      <c r="D214" s="40">
        <f t="shared" si="7"/>
        <v>495570.4448</v>
      </c>
    </row>
    <row r="215" spans="2:4" ht="13.2">
      <c r="B215" s="53">
        <v>388656.80639999994</v>
      </c>
      <c r="C215" s="52" t="str">
        <f t="shared" si="6"/>
        <v>388656,8064</v>
      </c>
      <c r="D215" s="40">
        <f t="shared" si="7"/>
        <v>388656.8064</v>
      </c>
    </row>
    <row r="216" spans="2:4" ht="13.2">
      <c r="B216" s="53">
        <v>495024.09120000002</v>
      </c>
      <c r="C216" s="52" t="str">
        <f t="shared" si="6"/>
        <v>495024,0912</v>
      </c>
      <c r="D216" s="40">
        <f t="shared" si="7"/>
        <v>495024.09120000002</v>
      </c>
    </row>
    <row r="217" spans="2:4" ht="13.2">
      <c r="B217" s="53">
        <v>526947.16320000007</v>
      </c>
      <c r="C217" s="52" t="str">
        <f t="shared" si="6"/>
        <v>526947,1632</v>
      </c>
      <c r="D217" s="40">
        <f t="shared" si="7"/>
        <v>526947.16319999995</v>
      </c>
    </row>
    <row r="218" spans="2:4" ht="13.2">
      <c r="B218" s="53">
        <v>427236.09959999996</v>
      </c>
      <c r="C218" s="52" t="str">
        <f t="shared" si="6"/>
        <v>427236,0996</v>
      </c>
      <c r="D218" s="40">
        <f t="shared" si="7"/>
        <v>427236.09960000002</v>
      </c>
    </row>
    <row r="219" spans="2:4" ht="13.2">
      <c r="B219" s="53">
        <v>327044.36839999998</v>
      </c>
      <c r="C219" s="52" t="str">
        <f t="shared" si="6"/>
        <v>327044,3684</v>
      </c>
      <c r="D219" s="40">
        <f t="shared" si="7"/>
        <v>327044.36839999998</v>
      </c>
    </row>
    <row r="220" spans="2:4" ht="13.2">
      <c r="B220" s="53">
        <v>385447.68719999999</v>
      </c>
      <c r="C220" s="52" t="str">
        <f t="shared" si="6"/>
        <v>385447,6872</v>
      </c>
      <c r="D220" s="40">
        <f t="shared" si="7"/>
        <v>385447.68719999999</v>
      </c>
    </row>
    <row r="221" spans="2:4" ht="13.2">
      <c r="B221" s="53">
        <v>401894.81799999997</v>
      </c>
      <c r="C221" s="52" t="str">
        <f t="shared" si="6"/>
        <v>401894,818</v>
      </c>
      <c r="D221" s="40">
        <f t="shared" si="7"/>
        <v>401894.81800000003</v>
      </c>
    </row>
    <row r="222" spans="2:4" ht="13.2">
      <c r="B222" s="53">
        <v>264275.78240000003</v>
      </c>
      <c r="C222" s="52" t="str">
        <f t="shared" si="6"/>
        <v>264275,7824</v>
      </c>
      <c r="D222" s="40">
        <f t="shared" si="7"/>
        <v>264275.78240000003</v>
      </c>
    </row>
    <row r="223" spans="2:4" ht="13.2">
      <c r="B223" s="53">
        <v>231348.92799999996</v>
      </c>
      <c r="C223" s="52" t="str">
        <f t="shared" si="6"/>
        <v>231348,928</v>
      </c>
      <c r="D223" s="40">
        <f t="shared" si="7"/>
        <v>231348.92800000001</v>
      </c>
    </row>
    <row r="224" spans="2:4" ht="13.2">
      <c r="B224" s="53">
        <v>264238.94999999995</v>
      </c>
      <c r="C224" s="52" t="str">
        <f t="shared" si="6"/>
        <v>264238,95</v>
      </c>
      <c r="D224" s="40">
        <f t="shared" si="7"/>
        <v>264238.95</v>
      </c>
    </row>
    <row r="225" spans="2:4" ht="13.2">
      <c r="B225" s="53">
        <v>217357.63279999999</v>
      </c>
      <c r="C225" s="52" t="str">
        <f t="shared" si="6"/>
        <v>217357,6328</v>
      </c>
      <c r="D225" s="40">
        <f t="shared" si="7"/>
        <v>217357.63279999999</v>
      </c>
    </row>
    <row r="226" spans="2:4" ht="13.2">
      <c r="B226" s="53">
        <v>482404.31200000003</v>
      </c>
      <c r="C226" s="52" t="str">
        <f t="shared" si="6"/>
        <v>482404,312</v>
      </c>
      <c r="D226" s="40">
        <f t="shared" si="7"/>
        <v>482404.31199999998</v>
      </c>
    </row>
    <row r="227" spans="2:4" ht="13.2">
      <c r="B227" s="53">
        <v>228937.89599999995</v>
      </c>
      <c r="C227" s="52" t="str">
        <f t="shared" si="6"/>
        <v>228937,896</v>
      </c>
      <c r="D227" s="40">
        <f t="shared" si="7"/>
        <v>228937.89600000001</v>
      </c>
    </row>
    <row r="228" spans="2:4" ht="13.2">
      <c r="B228" s="53">
        <v>498994.03200000006</v>
      </c>
      <c r="C228" s="52" t="str">
        <f t="shared" si="6"/>
        <v>498994,032</v>
      </c>
      <c r="D228" s="40">
        <f t="shared" si="7"/>
        <v>498994.03200000001</v>
      </c>
    </row>
    <row r="229" spans="2:4" ht="13.2">
      <c r="B229" s="53">
        <v>256376.27599999995</v>
      </c>
      <c r="C229" s="52" t="str">
        <f t="shared" si="6"/>
        <v>256376,276</v>
      </c>
      <c r="D229" s="40">
        <f t="shared" si="7"/>
        <v>256376.27600000001</v>
      </c>
    </row>
    <row r="230" spans="2:4" ht="13.2">
      <c r="B230" s="53">
        <v>255243.10879999999</v>
      </c>
      <c r="C230" s="52" t="str">
        <f t="shared" si="6"/>
        <v>255243,1088</v>
      </c>
      <c r="D230" s="40">
        <f t="shared" si="7"/>
        <v>255243.10879999999</v>
      </c>
    </row>
    <row r="231" spans="2:4" ht="13.2">
      <c r="B231" s="53">
        <v>506786.66400000005</v>
      </c>
      <c r="C231" s="52" t="str">
        <f t="shared" si="6"/>
        <v>506786,664</v>
      </c>
      <c r="D231" s="40">
        <f t="shared" si="7"/>
        <v>506786.66399999999</v>
      </c>
    </row>
    <row r="232" spans="2:4" ht="13.2">
      <c r="B232" s="53">
        <v>233172.48999999996</v>
      </c>
      <c r="C232" s="52" t="str">
        <f t="shared" si="6"/>
        <v>233172,49</v>
      </c>
      <c r="D232" s="40">
        <f t="shared" si="7"/>
        <v>233172.49</v>
      </c>
    </row>
    <row r="233" spans="2:4" ht="13.2">
      <c r="B233" s="53">
        <v>233834.00480000002</v>
      </c>
      <c r="C233" s="52" t="str">
        <f t="shared" si="6"/>
        <v>233834,0048</v>
      </c>
      <c r="D233" s="40">
        <f t="shared" si="7"/>
        <v>233834.0048</v>
      </c>
    </row>
    <row r="234" spans="2:4" ht="13.2">
      <c r="B234" s="53">
        <v>523373.44800000009</v>
      </c>
      <c r="C234" s="52" t="str">
        <f t="shared" si="6"/>
        <v>523373,448</v>
      </c>
      <c r="D234" s="40">
        <f t="shared" si="7"/>
        <v>523373.44799999997</v>
      </c>
    </row>
    <row r="235" spans="2:4" ht="13.2">
      <c r="B235" s="53">
        <v>228872.91199999995</v>
      </c>
      <c r="C235" s="52" t="str">
        <f t="shared" si="6"/>
        <v>228872,912</v>
      </c>
      <c r="D235" s="40">
        <f t="shared" si="7"/>
        <v>228872.91200000001</v>
      </c>
    </row>
    <row r="236" spans="2:4" ht="13.2">
      <c r="B236" s="53">
        <v>208655.6704</v>
      </c>
      <c r="C236" s="52" t="str">
        <f t="shared" si="6"/>
        <v>208655,6704</v>
      </c>
      <c r="D236" s="40">
        <f t="shared" si="7"/>
        <v>208655.6704</v>
      </c>
    </row>
    <row r="237" spans="2:4" ht="13.2">
      <c r="B237" s="53">
        <v>322952.55839999998</v>
      </c>
      <c r="C237" s="52" t="str">
        <f t="shared" si="6"/>
        <v>322952,5584</v>
      </c>
      <c r="D237" s="40">
        <f t="shared" si="7"/>
        <v>322952.55839999998</v>
      </c>
    </row>
    <row r="238" spans="2:4" ht="13.2">
      <c r="B238" s="53">
        <v>216826</v>
      </c>
      <c r="C238" s="52" t="str">
        <f t="shared" si="6"/>
        <v>216826</v>
      </c>
      <c r="D238" s="40">
        <f t="shared" si="7"/>
        <v>216826</v>
      </c>
    </row>
    <row r="239" spans="2:4" ht="13.2">
      <c r="B239" s="53">
        <v>298730.40399999998</v>
      </c>
      <c r="C239" s="52" t="str">
        <f t="shared" si="6"/>
        <v>298730,404</v>
      </c>
      <c r="D239" s="40">
        <f t="shared" si="7"/>
        <v>298730.40399999998</v>
      </c>
    </row>
    <row r="240" spans="2:4" ht="13.2">
      <c r="B240" s="53">
        <v>230495.00639999998</v>
      </c>
      <c r="C240" s="52" t="str">
        <f t="shared" si="6"/>
        <v>230495,0064</v>
      </c>
      <c r="D240" s="40">
        <f t="shared" si="7"/>
        <v>230495.00640000001</v>
      </c>
    </row>
    <row r="241" spans="2:4" ht="13.2">
      <c r="B241" s="53">
        <v>346048.04079999996</v>
      </c>
      <c r="C241" s="52" t="str">
        <f t="shared" si="6"/>
        <v>346048,0408</v>
      </c>
      <c r="D241" s="40">
        <f t="shared" si="7"/>
        <v>346048.04080000002</v>
      </c>
    </row>
    <row r="242" spans="2:4" ht="13.2">
      <c r="B242" s="53">
        <v>377043.5956</v>
      </c>
      <c r="C242" s="52" t="str">
        <f t="shared" si="6"/>
        <v>377043,5956</v>
      </c>
      <c r="D242" s="40">
        <f t="shared" si="7"/>
        <v>377043.5956</v>
      </c>
    </row>
    <row r="243" spans="2:4" ht="13.2">
      <c r="B243" s="53">
        <v>413761.70639999997</v>
      </c>
      <c r="C243" s="52" t="str">
        <f t="shared" si="6"/>
        <v>413761,7064</v>
      </c>
      <c r="D243" s="40">
        <f t="shared" si="7"/>
        <v>413761.70640000002</v>
      </c>
    </row>
    <row r="244" spans="2:4" ht="13.2">
      <c r="B244" s="53">
        <v>212644.39479999998</v>
      </c>
      <c r="C244" s="52" t="str">
        <f t="shared" si="6"/>
        <v>212644,3948</v>
      </c>
      <c r="D244" s="40">
        <f t="shared" si="7"/>
        <v>212644.39480000001</v>
      </c>
    </row>
    <row r="245" spans="2:4" ht="13.2">
      <c r="B245" s="53">
        <v>250415.38199999995</v>
      </c>
      <c r="C245" s="52" t="str">
        <f t="shared" si="6"/>
        <v>250415,382</v>
      </c>
      <c r="D245" s="40">
        <f t="shared" si="7"/>
        <v>250415.38200000001</v>
      </c>
    </row>
    <row r="246" spans="2:4" ht="13.2">
      <c r="B246" s="53">
        <v>219252.89199999996</v>
      </c>
      <c r="C246" s="52" t="str">
        <f t="shared" si="6"/>
        <v>219252,892</v>
      </c>
      <c r="D246" s="40">
        <f t="shared" si="7"/>
        <v>219252.89199999999</v>
      </c>
    </row>
    <row r="247" spans="2:4" ht="13.2">
      <c r="B247" s="53">
        <v>264011.69799999997</v>
      </c>
      <c r="C247" s="52" t="str">
        <f t="shared" si="6"/>
        <v>264011,698</v>
      </c>
      <c r="D247" s="40">
        <f t="shared" si="7"/>
        <v>264011.69799999997</v>
      </c>
    </row>
    <row r="248" spans="2:4" ht="13.2">
      <c r="B248" s="53">
        <v>211406.86800000002</v>
      </c>
      <c r="C248" s="52" t="str">
        <f t="shared" si="6"/>
        <v>211406,868</v>
      </c>
      <c r="D248" s="40">
        <f t="shared" si="7"/>
        <v>211406.86799999999</v>
      </c>
    </row>
    <row r="249" spans="2:4" ht="13.2">
      <c r="B249" s="53">
        <v>396330.29079999996</v>
      </c>
      <c r="C249" s="52" t="str">
        <f t="shared" si="6"/>
        <v>396330,2908</v>
      </c>
      <c r="D249" s="40">
        <f t="shared" si="7"/>
        <v>396330.29080000002</v>
      </c>
    </row>
    <row r="250" spans="2:4" ht="13.2">
      <c r="B250" s="53">
        <v>227072.87839999996</v>
      </c>
      <c r="C250" s="52" t="str">
        <f t="shared" si="6"/>
        <v>227072,8784</v>
      </c>
      <c r="D250" s="40">
        <f t="shared" si="7"/>
        <v>227072.87839999999</v>
      </c>
    </row>
    <row r="251" spans="2:4" ht="13.2">
      <c r="B251" s="53">
        <v>276323.86559999996</v>
      </c>
      <c r="C251" s="52" t="str">
        <f t="shared" si="6"/>
        <v>276323,8656</v>
      </c>
      <c r="D251" s="40">
        <f t="shared" si="7"/>
        <v>276323.86560000002</v>
      </c>
    </row>
    <row r="252" spans="2:4" ht="13.2">
      <c r="B252" s="53">
        <v>230943.37959999996</v>
      </c>
      <c r="C252" s="52" t="str">
        <f t="shared" si="6"/>
        <v>230943,3796</v>
      </c>
      <c r="D252" s="40">
        <f t="shared" si="7"/>
        <v>230943.37959999999</v>
      </c>
    </row>
    <row r="253" spans="2:4" ht="13.2">
      <c r="B253" s="53">
        <v>315382.11</v>
      </c>
      <c r="C253" s="52" t="str">
        <f t="shared" si="6"/>
        <v>315382,11</v>
      </c>
      <c r="D253" s="40">
        <f t="shared" si="7"/>
        <v>315382.11</v>
      </c>
    </row>
    <row r="254" spans="2:4" ht="13.2">
      <c r="B254" s="53">
        <v>372016.56160000002</v>
      </c>
      <c r="C254" s="52" t="str">
        <f t="shared" si="6"/>
        <v>372016,5616</v>
      </c>
      <c r="D254" s="40">
        <f t="shared" si="7"/>
        <v>372016.56160000002</v>
      </c>
    </row>
    <row r="255" spans="2:4" ht="13.2">
      <c r="B255" s="53">
        <v>237680.87519999995</v>
      </c>
      <c r="C255" s="52" t="str">
        <f t="shared" si="6"/>
        <v>237680,8752</v>
      </c>
      <c r="D255" s="40">
        <f t="shared" si="7"/>
        <v>237680.87520000001</v>
      </c>
    </row>
    <row r="256" spans="2:4" ht="13.2">
      <c r="B256" s="53">
        <v>234032.88399999996</v>
      </c>
      <c r="C256" s="52" t="str">
        <f t="shared" si="6"/>
        <v>234032,884</v>
      </c>
      <c r="D256" s="40">
        <f t="shared" si="7"/>
        <v>234032.88399999999</v>
      </c>
    </row>
    <row r="257" spans="2:4" ht="13.2">
      <c r="B257" s="53">
        <v>273165.57680000004</v>
      </c>
      <c r="C257" s="52" t="str">
        <f t="shared" si="6"/>
        <v>273165,5768</v>
      </c>
      <c r="D257" s="40">
        <f t="shared" si="7"/>
        <v>273165.57679999998</v>
      </c>
    </row>
    <row r="258" spans="2:4" ht="13.2">
      <c r="B258" s="53">
        <v>271227.49439999997</v>
      </c>
      <c r="C258" s="52" t="str">
        <f t="shared" si="6"/>
        <v>271227,4944</v>
      </c>
      <c r="D258" s="40">
        <f t="shared" si="7"/>
        <v>271227.49440000003</v>
      </c>
    </row>
    <row r="259" spans="2:4" ht="13.2">
      <c r="B259" s="53">
        <v>349865.22239999997</v>
      </c>
      <c r="C259" s="52" t="str">
        <f t="shared" si="6"/>
        <v>349865,2224</v>
      </c>
      <c r="D259" s="40">
        <f t="shared" si="7"/>
        <v>349865.22240000003</v>
      </c>
    </row>
    <row r="260" spans="2:4" ht="13.2">
      <c r="B260" s="53">
        <v>199730.734</v>
      </c>
      <c r="C260" s="52" t="str">
        <f t="shared" si="6"/>
        <v>199730,734</v>
      </c>
      <c r="D260" s="40">
        <f t="shared" si="7"/>
        <v>199730.734</v>
      </c>
    </row>
    <row r="261" spans="2:4" ht="13.2">
      <c r="B261" s="53">
        <v>338482.45439999999</v>
      </c>
      <c r="C261" s="52" t="str">
        <f t="shared" si="6"/>
        <v>338482,4544</v>
      </c>
      <c r="D261" s="40">
        <f t="shared" si="7"/>
        <v>338482.45439999999</v>
      </c>
    </row>
    <row r="262" spans="2:4" ht="13.2">
      <c r="B262" s="53">
        <v>351304.57759999996</v>
      </c>
      <c r="C262" s="52" t="str">
        <f t="shared" si="6"/>
        <v>351304,5776</v>
      </c>
      <c r="D262" s="40">
        <f t="shared" si="7"/>
        <v>351304.57760000002</v>
      </c>
    </row>
    <row r="263" spans="2:4" ht="13.2">
      <c r="B263" s="53">
        <v>338472.13279999996</v>
      </c>
      <c r="C263" s="52" t="str">
        <f t="shared" si="6"/>
        <v>338472,1328</v>
      </c>
      <c r="D263" s="40">
        <f t="shared" si="7"/>
        <v>338472.13280000002</v>
      </c>
    </row>
    <row r="264" spans="2:4" ht="13.2">
      <c r="B264" s="53">
        <v>212916.35680000001</v>
      </c>
      <c r="C264" s="52" t="str">
        <f t="shared" si="6"/>
        <v>212916,3568</v>
      </c>
      <c r="D264" s="40">
        <f t="shared" si="7"/>
        <v>212916.35680000001</v>
      </c>
    </row>
    <row r="265" spans="2:4" ht="13.2">
      <c r="B265" s="53">
        <v>308660.80319999997</v>
      </c>
      <c r="C265" s="52" t="str">
        <f t="shared" ref="C265:C274" si="8">SUBSTITUTE(B265,"$","",128)</f>
        <v>308660,8032</v>
      </c>
      <c r="D265" s="40">
        <f t="shared" ref="D265:D274" si="9">--C265</f>
        <v>308660.80320000002</v>
      </c>
    </row>
    <row r="266" spans="2:4" ht="13.2">
      <c r="B266" s="53">
        <v>147343.69400000002</v>
      </c>
      <c r="C266" s="52" t="str">
        <f t="shared" si="8"/>
        <v>147343,694</v>
      </c>
      <c r="D266" s="40">
        <f t="shared" si="9"/>
        <v>147343.69399999999</v>
      </c>
    </row>
    <row r="267" spans="2:4" ht="13.2">
      <c r="B267" s="53">
        <v>448574.6704</v>
      </c>
      <c r="C267" s="52" t="str">
        <f t="shared" si="8"/>
        <v>448574,6704</v>
      </c>
      <c r="D267" s="40">
        <f t="shared" si="9"/>
        <v>448574.6704</v>
      </c>
    </row>
    <row r="268" spans="2:4" ht="13.2">
      <c r="B268" s="53">
        <v>255337.89800000002</v>
      </c>
      <c r="C268" s="52" t="str">
        <f t="shared" si="8"/>
        <v>255337,898</v>
      </c>
      <c r="D268" s="40">
        <f t="shared" si="9"/>
        <v>255337.89799999999</v>
      </c>
    </row>
    <row r="269" spans="2:4" ht="13.2">
      <c r="B269" s="53">
        <v>175773.58559999999</v>
      </c>
      <c r="C269" s="52" t="str">
        <f t="shared" si="8"/>
        <v>175773,5856</v>
      </c>
      <c r="D269" s="40">
        <f t="shared" si="9"/>
        <v>175773.58559999999</v>
      </c>
    </row>
    <row r="270" spans="2:4" ht="13.2">
      <c r="B270" s="53">
        <v>322610.73919999995</v>
      </c>
      <c r="C270" s="52" t="str">
        <f t="shared" si="8"/>
        <v>322610,7392</v>
      </c>
      <c r="D270" s="40">
        <f t="shared" si="9"/>
        <v>322610.73920000001</v>
      </c>
    </row>
    <row r="271" spans="2:4" ht="13.2">
      <c r="B271" s="53">
        <v>279191.25599999999</v>
      </c>
      <c r="C271" s="52" t="str">
        <f t="shared" si="8"/>
        <v>279191,256</v>
      </c>
      <c r="D271" s="40">
        <f t="shared" si="9"/>
        <v>279191.25599999999</v>
      </c>
    </row>
    <row r="272" spans="2:4" ht="13.2">
      <c r="B272" s="53">
        <v>287996.52960000001</v>
      </c>
      <c r="C272" s="52" t="str">
        <f t="shared" si="8"/>
        <v>287996,5296</v>
      </c>
      <c r="D272" s="40">
        <f t="shared" si="9"/>
        <v>287996.52960000001</v>
      </c>
    </row>
    <row r="273" spans="2:4" ht="13.2">
      <c r="B273" s="53">
        <v>365868.77759999997</v>
      </c>
      <c r="C273" s="52" t="str">
        <f t="shared" si="8"/>
        <v>365868,7776</v>
      </c>
      <c r="D273" s="40">
        <f t="shared" si="9"/>
        <v>365868.77759999997</v>
      </c>
    </row>
    <row r="274" spans="2:4" ht="13.2">
      <c r="B274" s="53">
        <v>199216.40399999995</v>
      </c>
      <c r="C274" s="52" t="str">
        <f t="shared" si="8"/>
        <v>199216,404</v>
      </c>
      <c r="D274" s="40">
        <f t="shared" si="9"/>
        <v>199216.40400000001</v>
      </c>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zoomScale="97" workbookViewId="0">
      <selection activeCell="B17" sqref="B17"/>
    </sheetView>
  </sheetViews>
  <sheetFormatPr baseColWidth="10" defaultColWidth="8.88671875" defaultRowHeight="11.4"/>
  <cols>
    <col min="1" max="1" width="2" style="27" customWidth="1"/>
    <col min="2" max="2" width="19" style="27" customWidth="1"/>
    <col min="3" max="3" width="18.21875" style="27" bestFit="1" customWidth="1"/>
    <col min="4" max="16384" width="8.88671875" style="27"/>
  </cols>
  <sheetData>
    <row r="1" spans="2:3" ht="15.6">
      <c r="B1" s="21" t="s">
        <v>0</v>
      </c>
    </row>
    <row r="2" spans="2:3" ht="12">
      <c r="B2" s="22" t="s">
        <v>549</v>
      </c>
    </row>
    <row r="4" spans="2:3" ht="12">
      <c r="B4" s="28" t="s">
        <v>550</v>
      </c>
    </row>
    <row r="5" spans="2:3">
      <c r="B5" s="34"/>
    </row>
    <row r="6" spans="2:3" ht="12">
      <c r="B6" s="28"/>
      <c r="C6" s="35"/>
    </row>
    <row r="8" spans="2:3" ht="12">
      <c r="B8" s="28" t="s">
        <v>588</v>
      </c>
      <c r="C8" s="67">
        <f>+_xlfn.COVARIANCE.P('365RE'!I6:I272,'365RE'!H6:H272)</f>
        <v>24057280.820478722</v>
      </c>
    </row>
    <row r="9" spans="2:3" ht="12">
      <c r="B9" s="28" t="s">
        <v>589</v>
      </c>
      <c r="C9" s="27">
        <f>+CORREL('365RE'!I6:I272,'365RE'!H6:H272)</f>
        <v>0.95108737743161964</v>
      </c>
    </row>
    <row r="11" spans="2:3">
      <c r="B11" s="27" t="s">
        <v>590</v>
      </c>
    </row>
    <row r="12" spans="2:3">
      <c r="B12" s="27" t="s">
        <v>591</v>
      </c>
    </row>
    <row r="13" spans="2:3" ht="14.4">
      <c r="B13" s="68"/>
    </row>
    <row r="14" spans="2:3">
      <c r="B14" s="27" t="s">
        <v>592</v>
      </c>
    </row>
    <row r="15" spans="2:3">
      <c r="B15" s="27" t="s">
        <v>593</v>
      </c>
    </row>
    <row r="25" spans="2: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2017-06-08T15:05:34Z</dcterms:created>
  <dcterms:modified xsi:type="dcterms:W3CDTF">2023-09-03T03:37:57Z</dcterms:modified>
  <cp:category/>
  <cp:contentStatus/>
</cp:coreProperties>
</file>