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SynologyDrive\"/>
    </mc:Choice>
  </mc:AlternateContent>
  <bookViews>
    <workbookView xWindow="-120" yWindow="-120" windowWidth="29040" windowHeight="15840" firstSheet="13" activeTab="13"/>
  </bookViews>
  <sheets>
    <sheet name="ENERO" sheetId="1" state="hidden" r:id="rId1"/>
    <sheet name="FEBRERO" sheetId="13" state="hidden" r:id="rId2"/>
    <sheet name="MARZO" sheetId="14" state="hidden" r:id="rId3"/>
    <sheet name="ABRIL" sheetId="15" state="hidden" r:id="rId4"/>
    <sheet name="MAYO" sheetId="16" state="hidden" r:id="rId5"/>
    <sheet name="JUNIO" sheetId="17" state="hidden" r:id="rId6"/>
    <sheet name="JULIO" sheetId="18" state="hidden" r:id="rId7"/>
    <sheet name="AGOSTO" sheetId="19" state="hidden" r:id="rId8"/>
    <sheet name="SEPTIEMBRE" sheetId="20" state="hidden" r:id="rId9"/>
    <sheet name="OCTUBRE" sheetId="21" state="hidden" r:id="rId10"/>
    <sheet name="NOVIENBRE" sheetId="22" state="hidden" r:id="rId11"/>
    <sheet name="DICIEMBRE" sheetId="23" state="hidden" r:id="rId12"/>
    <sheet name="FECHADOR" sheetId="24" state="hidden" r:id="rId13"/>
    <sheet name="CRONOGRAMA DE PROYECTOS" sheetId="25" r:id="rId14"/>
    <sheet name="REFERENCIAS" sheetId="33" state="hidden" r:id="rId15"/>
    <sheet name="USUARIOS" sheetId="35" state="hidden" r:id="rId16"/>
    <sheet name="MATERIAL" sheetId="26" state="hidden" r:id="rId17"/>
    <sheet name="ALMACEN" sheetId="27" state="hidden" r:id="rId18"/>
    <sheet name="VIDRIO" sheetId="28" state="hidden" r:id="rId19"/>
    <sheet name="MANODEOBRA" sheetId="29" state="hidden" r:id="rId20"/>
    <sheet name="COMBUSTIBLE" sheetId="30" state="hidden" r:id="rId21"/>
    <sheet name="VIATICOS" sheetId="31" state="hidden" r:id="rId22"/>
    <sheet name="PAGOS" sheetId="32" state="hidden" r:id="rId23"/>
    <sheet name="RESULTADOS" sheetId="34" r:id="rId2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34" l="1"/>
  <c r="G7" i="34"/>
  <c r="G6" i="34"/>
  <c r="D40" i="34"/>
  <c r="F16" i="34"/>
  <c r="J22" i="34"/>
  <c r="H28" i="34"/>
  <c r="J34" i="34"/>
  <c r="C52" i="34"/>
  <c r="C46" i="34"/>
  <c r="G8" i="34" l="1"/>
  <c r="G9" i="34" s="1"/>
  <c r="J14" i="23"/>
  <c r="E14" i="23"/>
  <c r="H14" i="23" s="1"/>
  <c r="J13" i="23"/>
  <c r="E13" i="23"/>
  <c r="H13" i="23" s="1"/>
  <c r="B11" i="23"/>
  <c r="B11" i="22"/>
  <c r="J14" i="22"/>
  <c r="E14" i="22"/>
  <c r="H14" i="22" s="1"/>
  <c r="J13" i="22"/>
  <c r="E13" i="22"/>
  <c r="H13" i="22" s="1"/>
  <c r="B11" i="21"/>
  <c r="J14" i="21"/>
  <c r="E14" i="21"/>
  <c r="H14" i="21" s="1"/>
  <c r="J13" i="21"/>
  <c r="E13" i="21"/>
  <c r="H13" i="21" s="1"/>
  <c r="B11" i="20"/>
  <c r="J14" i="20"/>
  <c r="E14" i="20"/>
  <c r="H14" i="20" s="1"/>
  <c r="J13" i="20"/>
  <c r="E13" i="20"/>
  <c r="H13" i="20" s="1"/>
  <c r="B11" i="19"/>
  <c r="J14" i="19"/>
  <c r="E14" i="19"/>
  <c r="H14" i="19" s="1"/>
  <c r="J13" i="19"/>
  <c r="E13" i="19"/>
  <c r="H13" i="19" s="1"/>
  <c r="B11" i="18"/>
  <c r="J14" i="18"/>
  <c r="E14" i="18"/>
  <c r="H14" i="18" s="1"/>
  <c r="J13" i="18"/>
  <c r="E13" i="18"/>
  <c r="H13" i="18" s="1"/>
  <c r="B11" i="17"/>
  <c r="J14" i="17"/>
  <c r="E14" i="17"/>
  <c r="H14" i="17" s="1"/>
  <c r="J13" i="17"/>
  <c r="E13" i="17"/>
  <c r="H13" i="17" s="1"/>
  <c r="B11" i="16"/>
  <c r="J14" i="16"/>
  <c r="E14" i="16"/>
  <c r="H14" i="16" s="1"/>
  <c r="J13" i="16"/>
  <c r="E13" i="16"/>
  <c r="H13" i="16" s="1"/>
  <c r="B11" i="15"/>
  <c r="J14" i="15"/>
  <c r="E14" i="15"/>
  <c r="H14" i="15" s="1"/>
  <c r="J13" i="15"/>
  <c r="E13" i="15"/>
  <c r="H13" i="15" s="1"/>
  <c r="B11" i="14"/>
  <c r="B11" i="13"/>
  <c r="J14" i="14"/>
  <c r="E14" i="14"/>
  <c r="H14" i="14" s="1"/>
  <c r="J13" i="14"/>
  <c r="E13" i="14"/>
  <c r="H13" i="14" s="1"/>
  <c r="J14" i="13"/>
  <c r="E14" i="13"/>
  <c r="H14" i="13" s="1"/>
  <c r="J13" i="13"/>
  <c r="E13" i="13"/>
  <c r="H13" i="13" s="1"/>
  <c r="J13" i="1"/>
  <c r="E13" i="1"/>
  <c r="H13" i="1" s="1"/>
  <c r="J14" i="1"/>
  <c r="H14" i="1"/>
  <c r="E14" i="1"/>
  <c r="F3" i="32" l="1"/>
  <c r="G3" i="28"/>
  <c r="I3" i="28" s="1"/>
  <c r="J3" i="28" s="1"/>
  <c r="H3" i="27"/>
  <c r="I3" i="26"/>
  <c r="J3" i="26" s="1"/>
  <c r="G2" i="28" l="1"/>
  <c r="B11" i="1" l="1"/>
  <c r="F2" i="32" l="1"/>
  <c r="I2" i="28"/>
  <c r="J2" i="28" s="1"/>
  <c r="H2" i="27"/>
  <c r="I2" i="26"/>
  <c r="J2" i="26" s="1"/>
</calcChain>
</file>

<file path=xl/sharedStrings.xml><?xml version="1.0" encoding="utf-8"?>
<sst xmlns="http://schemas.openxmlformats.org/spreadsheetml/2006/main" count="2100" uniqueCount="178">
  <si>
    <t xml:space="preserve">Nombre de Proyecto </t>
  </si>
  <si>
    <t>Encargado del Proyecto</t>
  </si>
  <si>
    <t>Valor Real</t>
  </si>
  <si>
    <t>Proyecto</t>
  </si>
  <si>
    <t>Fecha</t>
  </si>
  <si>
    <t>Responsable</t>
  </si>
  <si>
    <t>Status Oficina</t>
  </si>
  <si>
    <t>Entrega Oficina</t>
  </si>
  <si>
    <t>Entrega Cliente</t>
  </si>
  <si>
    <t>Vigente</t>
  </si>
  <si>
    <t>Comentario Inicial</t>
  </si>
  <si>
    <t>Fecha Inicial</t>
  </si>
  <si>
    <t>Actualizacion1</t>
  </si>
  <si>
    <t>Actualizacion15</t>
  </si>
  <si>
    <t>Actualizacion16</t>
  </si>
  <si>
    <t>Actualizacion17</t>
  </si>
  <si>
    <t>Actualizacion18</t>
  </si>
  <si>
    <t>Actualizacion19</t>
  </si>
  <si>
    <t>Actualizacion2</t>
  </si>
  <si>
    <t>Actualizacion3</t>
  </si>
  <si>
    <t>Actualizacion4</t>
  </si>
  <si>
    <t>Actualizacion5</t>
  </si>
  <si>
    <t>Actualizacion6</t>
  </si>
  <si>
    <t>Actualizacion7</t>
  </si>
  <si>
    <t>Actualizacion8</t>
  </si>
  <si>
    <t>Actualizacion9</t>
  </si>
  <si>
    <t>Actualizacion10</t>
  </si>
  <si>
    <t>Actualizacion11</t>
  </si>
  <si>
    <t>Actualizacion12</t>
  </si>
  <si>
    <t>Actualizacion13</t>
  </si>
  <si>
    <t>Actualizacion20</t>
  </si>
  <si>
    <t>Actualizacion21</t>
  </si>
  <si>
    <t>Actualizacion22</t>
  </si>
  <si>
    <t>Actualizacion23</t>
  </si>
  <si>
    <t>Actualizacion24</t>
  </si>
  <si>
    <t>Actualizacion25</t>
  </si>
  <si>
    <t>Actualizacion26</t>
  </si>
  <si>
    <t>Actualizacion27</t>
  </si>
  <si>
    <t>Actualizacion28</t>
  </si>
  <si>
    <t>Actualizacion29</t>
  </si>
  <si>
    <t>Actualizacion30</t>
  </si>
  <si>
    <t>Actualizacion31</t>
  </si>
  <si>
    <t>Actualizacion14</t>
  </si>
  <si>
    <t>Comentario2</t>
  </si>
  <si>
    <t>Comentario1</t>
  </si>
  <si>
    <t>Comentario3</t>
  </si>
  <si>
    <t>Comentario4</t>
  </si>
  <si>
    <t>Comentario5</t>
  </si>
  <si>
    <t>Comentario6</t>
  </si>
  <si>
    <t>Comentario7</t>
  </si>
  <si>
    <t>Comentario8</t>
  </si>
  <si>
    <t>Comentario9</t>
  </si>
  <si>
    <t>Comentario10</t>
  </si>
  <si>
    <t>Comentario11</t>
  </si>
  <si>
    <t>Comentario12</t>
  </si>
  <si>
    <t>Comentario13</t>
  </si>
  <si>
    <t>Comentario14</t>
  </si>
  <si>
    <t>Comentario15</t>
  </si>
  <si>
    <t>Comentario16</t>
  </si>
  <si>
    <t>Comentario17</t>
  </si>
  <si>
    <t>Comentario18</t>
  </si>
  <si>
    <t>Comentario19</t>
  </si>
  <si>
    <t>Comentario20</t>
  </si>
  <si>
    <t>Comentario21</t>
  </si>
  <si>
    <t>Comentario22</t>
  </si>
  <si>
    <t>Comentario23</t>
  </si>
  <si>
    <t>Comentario24</t>
  </si>
  <si>
    <t>Comentario25</t>
  </si>
  <si>
    <t>Comentario26</t>
  </si>
  <si>
    <t>Comentario27</t>
  </si>
  <si>
    <t>Comentario28</t>
  </si>
  <si>
    <t>Comentario29</t>
  </si>
  <si>
    <t>Comentario30</t>
  </si>
  <si>
    <t>Comentario31</t>
  </si>
  <si>
    <t>SI</t>
  </si>
  <si>
    <t>NO</t>
  </si>
  <si>
    <t>?</t>
  </si>
  <si>
    <t>No.</t>
  </si>
  <si>
    <t>DIA</t>
  </si>
  <si>
    <t>MES</t>
  </si>
  <si>
    <t>Enero</t>
  </si>
  <si>
    <t>Febrero</t>
  </si>
  <si>
    <t>Marzo</t>
  </si>
  <si>
    <t>Abril</t>
  </si>
  <si>
    <t>Mayo</t>
  </si>
  <si>
    <t>Julio</t>
  </si>
  <si>
    <t>Agosto</t>
  </si>
  <si>
    <t>Noviembre</t>
  </si>
  <si>
    <t>Diciembre</t>
  </si>
  <si>
    <t>Octubre</t>
  </si>
  <si>
    <t>Junio</t>
  </si>
  <si>
    <t>Septiembre</t>
  </si>
  <si>
    <t>Destajista</t>
  </si>
  <si>
    <t>Direccion De la Obra</t>
  </si>
  <si>
    <t>Fecha de Entrega</t>
  </si>
  <si>
    <t>Anticipo</t>
  </si>
  <si>
    <t>Fecha de Inicio</t>
  </si>
  <si>
    <t>Total de Presupuesto</t>
  </si>
  <si>
    <t>Valor Total c/IVA</t>
  </si>
  <si>
    <t>Pagado</t>
  </si>
  <si>
    <t>Saldo</t>
  </si>
  <si>
    <t>Total Gasto de Obra</t>
  </si>
  <si>
    <t>Utilidad Neta</t>
  </si>
  <si>
    <t>Obra</t>
  </si>
  <si>
    <t>No.de Compra</t>
  </si>
  <si>
    <t>Clave</t>
  </si>
  <si>
    <t>Concepto y/o Material</t>
  </si>
  <si>
    <t>Unidad</t>
  </si>
  <si>
    <t>Cantidad</t>
  </si>
  <si>
    <t>Unitario</t>
  </si>
  <si>
    <t>Iva</t>
  </si>
  <si>
    <t>Total</t>
  </si>
  <si>
    <t>Fecha de Salida</t>
  </si>
  <si>
    <t>Folio</t>
  </si>
  <si>
    <t>Material</t>
  </si>
  <si>
    <t>Precio Unitario</t>
  </si>
  <si>
    <t>Tipo de Cristal</t>
  </si>
  <si>
    <t>Ancho</t>
  </si>
  <si>
    <t>Alto</t>
  </si>
  <si>
    <t>Piezas</t>
  </si>
  <si>
    <t>M²</t>
  </si>
  <si>
    <t xml:space="preserve">$ × M² </t>
  </si>
  <si>
    <t>P. Unitario</t>
  </si>
  <si>
    <t>Importe</t>
  </si>
  <si>
    <t>Proveedor</t>
  </si>
  <si>
    <t>Semanas</t>
  </si>
  <si>
    <t>$</t>
  </si>
  <si>
    <t>Nombre Responsable</t>
  </si>
  <si>
    <t>Consepto</t>
  </si>
  <si>
    <t>Nota</t>
  </si>
  <si>
    <t>Fecha de Fac</t>
  </si>
  <si>
    <t>Concepto de Pago</t>
  </si>
  <si>
    <t>SubTotal</t>
  </si>
  <si>
    <t>IVA</t>
  </si>
  <si>
    <t>REF BUSCAR MES</t>
  </si>
  <si>
    <t>REF BUSCAR DIA</t>
  </si>
  <si>
    <t>REF BUSCAR PROYECTO</t>
  </si>
  <si>
    <t>REF CREAR MES</t>
  </si>
  <si>
    <t>REF CREAR DIA</t>
  </si>
  <si>
    <t>REF CREAR PROYECTO</t>
  </si>
  <si>
    <t>AÑO DE TRABAJO</t>
  </si>
  <si>
    <t>REF INFORMACION PROYECTO</t>
  </si>
  <si>
    <t>ID</t>
  </si>
  <si>
    <t>s</t>
  </si>
  <si>
    <t>Gasto</t>
  </si>
  <si>
    <t>Pesupuesto</t>
  </si>
  <si>
    <t>PAGOS</t>
  </si>
  <si>
    <t>MATERIAL</t>
  </si>
  <si>
    <t>ALMACEN</t>
  </si>
  <si>
    <t>VIDRIO</t>
  </si>
  <si>
    <t>MANO DE OBRA</t>
  </si>
  <si>
    <t>COMBUSTIBLE</t>
  </si>
  <si>
    <t>VIATICOS</t>
  </si>
  <si>
    <t>TOTAL MATERIALES</t>
  </si>
  <si>
    <t>TOTAL INDIRECTOS</t>
  </si>
  <si>
    <t>TOTAL GASTOS OBRA</t>
  </si>
  <si>
    <t>UTILIDAD NETA</t>
  </si>
  <si>
    <t>TOTALES</t>
  </si>
  <si>
    <t>COBRADO</t>
  </si>
  <si>
    <t>REF RESULTADOS 3</t>
  </si>
  <si>
    <t>REF RESULTADOS 2</t>
  </si>
  <si>
    <t>REF RESULTADOS 1</t>
  </si>
  <si>
    <t>REF RESULTADOS 4</t>
  </si>
  <si>
    <t>REF RESULTADOS 5</t>
  </si>
  <si>
    <t>REF RESULTADOS 6</t>
  </si>
  <si>
    <t>REF RESULTADOS 7</t>
  </si>
  <si>
    <t>PROVEEDOR</t>
  </si>
  <si>
    <t>NUMERO</t>
  </si>
  <si>
    <t>Karlita2682</t>
  </si>
  <si>
    <t>ISAAC</t>
  </si>
  <si>
    <t>IGNACIO</t>
  </si>
  <si>
    <t>DESINGLASS</t>
  </si>
  <si>
    <t>Canceleria01</t>
  </si>
  <si>
    <t>PANCHO</t>
  </si>
  <si>
    <t>CONTABILIDAD01</t>
  </si>
  <si>
    <t>Qwerty1379</t>
  </si>
  <si>
    <t>LILIANA</t>
  </si>
  <si>
    <t>DESINGLASS01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</si>
</sst>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$&quot;#,##0.00;[Red]\-&quot;$&quot;#,##0.00"/>
    <numFmt numFmtId="43" formatCode="_-* #,##0.00_-;\-* #,##0.00_-;_-* &quot;-&quot;??_-;_-@_-"/>
    <numFmt numFmtId="164" formatCode="&quot;$&quot;#,##0.00"/>
  </numFmts>
  <fonts count="16" x14ac:knownFonts="1"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u/>
      <sz val="11"/>
      <color theme="1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2"/>
      <color theme="0"/>
      <name val="Century"/>
      <family val="1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0"/>
      <color theme="0"/>
      <name val="Century"/>
      <family val="1"/>
    </font>
    <font>
      <sz val="11"/>
      <color theme="0"/>
      <name val="Calibri"/>
      <family val="2"/>
      <scheme val="minor"/>
    </font>
    <font>
      <u/>
      <sz val="8"/>
      <color theme="1"/>
      <name val="Arial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0" borderId="0" xfId="0" applyFont="1"/>
    <xf numFmtId="0" fontId="0" fillId="0" borderId="10" xfId="0" applyBorder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4" fontId="0" fillId="0" borderId="10" xfId="0" applyNumberFormat="1" applyBorder="1"/>
    <xf numFmtId="14" fontId="1" fillId="2" borderId="3" xfId="0" applyNumberFormat="1" applyFont="1" applyFill="1" applyBorder="1" applyAlignment="1">
      <alignment horizontal="center" vertical="center"/>
    </xf>
    <xf numFmtId="14" fontId="0" fillId="0" borderId="0" xfId="0" applyNumberFormat="1"/>
    <xf numFmtId="14" fontId="0" fillId="2" borderId="12" xfId="0" applyNumberFormat="1" applyFill="1" applyBorder="1" applyAlignment="1">
      <alignment horizontal="center" vertical="center"/>
    </xf>
    <xf numFmtId="14" fontId="0" fillId="0" borderId="1" xfId="0" applyNumberFormat="1" applyBorder="1"/>
    <xf numFmtId="14" fontId="1" fillId="2" borderId="5" xfId="0" applyNumberFormat="1" applyFont="1" applyFill="1" applyBorder="1" applyAlignment="1">
      <alignment horizontal="center" vertical="center"/>
    </xf>
    <xf numFmtId="14" fontId="0" fillId="2" borderId="14" xfId="0" applyNumberFormat="1" applyFill="1" applyBorder="1" applyAlignment="1">
      <alignment horizontal="center" vertical="center"/>
    </xf>
    <xf numFmtId="14" fontId="1" fillId="2" borderId="4" xfId="0" applyNumberFormat="1" applyFont="1" applyFill="1" applyBorder="1" applyAlignment="1">
      <alignment horizontal="center" vertical="center"/>
    </xf>
    <xf numFmtId="14" fontId="0" fillId="2" borderId="13" xfId="0" applyNumberFormat="1" applyFill="1" applyBorder="1" applyAlignment="1">
      <alignment horizontal="center" vertical="center"/>
    </xf>
    <xf numFmtId="14" fontId="0" fillId="0" borderId="0" xfId="0" applyNumberFormat="1" applyFont="1"/>
    <xf numFmtId="0" fontId="0" fillId="0" borderId="18" xfId="0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Font="1"/>
    <xf numFmtId="0" fontId="1" fillId="2" borderId="9" xfId="0" applyNumberFormat="1" applyFont="1" applyFill="1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/>
    </xf>
    <xf numFmtId="0" fontId="1" fillId="2" borderId="5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Font="1"/>
    <xf numFmtId="0" fontId="0" fillId="2" borderId="15" xfId="0" applyNumberFormat="1" applyFill="1" applyBorder="1" applyAlignment="1">
      <alignment horizontal="center" vertical="center"/>
    </xf>
    <xf numFmtId="0" fontId="0" fillId="2" borderId="13" xfId="0" applyNumberFormat="1" applyFill="1" applyBorder="1" applyAlignment="1">
      <alignment horizontal="center" vertical="center"/>
    </xf>
    <xf numFmtId="0" fontId="0" fillId="2" borderId="14" xfId="0" applyNumberFormat="1" applyFill="1" applyBorder="1" applyAlignment="1">
      <alignment horizontal="center" vertical="center"/>
    </xf>
    <xf numFmtId="0" fontId="0" fillId="0" borderId="10" xfId="0" applyNumberFormat="1" applyBorder="1"/>
    <xf numFmtId="0" fontId="0" fillId="0" borderId="1" xfId="0" applyNumberFormat="1" applyBorder="1"/>
    <xf numFmtId="164" fontId="1" fillId="2" borderId="4" xfId="0" applyNumberFormat="1" applyFont="1" applyFill="1" applyBorder="1" applyAlignment="1">
      <alignment horizontal="center" vertical="center"/>
    </xf>
    <xf numFmtId="164" fontId="0" fillId="0" borderId="0" xfId="0" applyNumberFormat="1"/>
    <xf numFmtId="164" fontId="0" fillId="2" borderId="13" xfId="0" applyNumberFormat="1" applyFill="1" applyBorder="1" applyAlignment="1">
      <alignment horizontal="center" vertical="center"/>
    </xf>
    <xf numFmtId="164" fontId="0" fillId="0" borderId="10" xfId="0" applyNumberFormat="1" applyBorder="1"/>
    <xf numFmtId="164" fontId="0" fillId="0" borderId="1" xfId="0" applyNumberFormat="1" applyBorder="1"/>
    <xf numFmtId="164" fontId="0" fillId="0" borderId="0" xfId="0" applyNumberFormat="1" applyBorder="1"/>
    <xf numFmtId="14" fontId="0" fillId="0" borderId="0" xfId="0" applyNumberFormat="1" applyBorder="1"/>
    <xf numFmtId="0" fontId="0" fillId="5" borderId="0" xfId="0" applyFill="1"/>
    <xf numFmtId="164" fontId="0" fillId="2" borderId="13" xfId="0" applyNumberForma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0" borderId="0" xfId="0" applyNumberFormat="1" applyBorder="1"/>
    <xf numFmtId="164" fontId="0" fillId="0" borderId="0" xfId="0" applyNumberFormat="1" applyFont="1"/>
    <xf numFmtId="164" fontId="7" fillId="2" borderId="13" xfId="0" applyNumberFormat="1" applyFont="1" applyFill="1" applyBorder="1" applyAlignment="1">
      <alignment horizontal="center" vertical="center" wrapText="1"/>
    </xf>
    <xf numFmtId="164" fontId="0" fillId="2" borderId="13" xfId="0" applyNumberFormat="1" applyFont="1" applyFill="1" applyBorder="1" applyAlignment="1">
      <alignment horizontal="center" vertical="center" wrapText="1"/>
    </xf>
    <xf numFmtId="43" fontId="0" fillId="0" borderId="0" xfId="1" applyFont="1"/>
    <xf numFmtId="0" fontId="0" fillId="0" borderId="20" xfId="0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26" xfId="0" applyBorder="1"/>
    <xf numFmtId="0" fontId="6" fillId="2" borderId="25" xfId="0" applyFont="1" applyFill="1" applyBorder="1"/>
    <xf numFmtId="0" fontId="0" fillId="0" borderId="27" xfId="0" applyBorder="1"/>
    <xf numFmtId="0" fontId="0" fillId="0" borderId="26" xfId="0" applyFont="1" applyBorder="1" applyAlignment="1">
      <alignment horizontal="center" vertical="center"/>
    </xf>
    <xf numFmtId="0" fontId="6" fillId="0" borderId="0" xfId="0" applyFont="1"/>
    <xf numFmtId="0" fontId="0" fillId="0" borderId="26" xfId="0" applyFont="1" applyBorder="1"/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10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164" fontId="3" fillId="0" borderId="0" xfId="0" applyNumberFormat="1" applyFont="1"/>
    <xf numFmtId="8" fontId="0" fillId="0" borderId="10" xfId="0" applyNumberFormat="1" applyBorder="1"/>
    <xf numFmtId="0" fontId="0" fillId="0" borderId="11" xfId="0" applyNumberForma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4" fontId="0" fillId="0" borderId="0" xfId="0" applyNumberFormat="1" applyBorder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14" fontId="0" fillId="0" borderId="10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right" vertical="center"/>
    </xf>
    <xf numFmtId="14" fontId="0" fillId="0" borderId="0" xfId="0" applyNumberFormat="1" applyBorder="1" applyAlignment="1">
      <alignment horizontal="right"/>
    </xf>
    <xf numFmtId="14" fontId="0" fillId="0" borderId="0" xfId="0" applyNumberFormat="1" applyAlignment="1">
      <alignment horizontal="right"/>
    </xf>
    <xf numFmtId="14" fontId="0" fillId="0" borderId="10" xfId="0" applyNumberForma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1" fillId="2" borderId="3" xfId="0" applyNumberFormat="1" applyFont="1" applyFill="1" applyBorder="1" applyAlignment="1">
      <alignment horizontal="center" vertical="center"/>
    </xf>
    <xf numFmtId="0" fontId="0" fillId="2" borderId="12" xfId="0" applyNumberFormat="1" applyFill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8" fillId="0" borderId="0" xfId="0" applyFont="1"/>
    <xf numFmtId="0" fontId="8" fillId="0" borderId="24" xfId="0" applyFont="1" applyBorder="1"/>
    <xf numFmtId="0" fontId="8" fillId="0" borderId="1" xfId="0" applyFont="1" applyBorder="1"/>
    <xf numFmtId="0" fontId="8" fillId="0" borderId="2" xfId="0" applyFont="1" applyBorder="1"/>
    <xf numFmtId="0" fontId="7" fillId="6" borderId="2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7" fillId="6" borderId="20" xfId="0" applyFont="1" applyFill="1" applyBorder="1" applyAlignment="1">
      <alignment horizontal="center" vertical="center" shrinkToFit="1"/>
    </xf>
    <xf numFmtId="0" fontId="7" fillId="6" borderId="11" xfId="0" applyFont="1" applyFill="1" applyBorder="1" applyAlignment="1">
      <alignment horizontal="center" vertical="center" shrinkToFit="1"/>
    </xf>
    <xf numFmtId="0" fontId="7" fillId="6" borderId="21" xfId="0" applyFont="1" applyFill="1" applyBorder="1" applyAlignment="1">
      <alignment horizontal="center" vertical="center" shrinkToFit="1"/>
    </xf>
    <xf numFmtId="0" fontId="10" fillId="2" borderId="3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 shrinkToFit="1"/>
    </xf>
    <xf numFmtId="0" fontId="8" fillId="0" borderId="0" xfId="0" applyFont="1" applyBorder="1"/>
    <xf numFmtId="0" fontId="7" fillId="2" borderId="20" xfId="0" applyFont="1" applyFill="1" applyBorder="1" applyAlignment="1">
      <alignment horizontal="center" vertical="center" shrinkToFit="1"/>
    </xf>
    <xf numFmtId="0" fontId="8" fillId="2" borderId="20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7" fillId="0" borderId="24" xfId="0" applyFont="1" applyBorder="1" applyAlignment="1">
      <alignment horizontal="center" vertical="center" shrinkToFit="1"/>
    </xf>
    <xf numFmtId="0" fontId="7" fillId="0" borderId="22" xfId="0" applyFont="1" applyBorder="1" applyAlignment="1">
      <alignment horizontal="center" vertical="center" shrinkToFit="1"/>
    </xf>
    <xf numFmtId="164" fontId="8" fillId="0" borderId="23" xfId="0" applyNumberFormat="1" applyFont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5" xfId="0" applyNumberFormat="1" applyFont="1" applyBorder="1"/>
    <xf numFmtId="0" fontId="11" fillId="6" borderId="3" xfId="0" applyFont="1" applyFill="1" applyBorder="1" applyAlignment="1">
      <alignment horizontal="center" vertical="center"/>
    </xf>
    <xf numFmtId="0" fontId="0" fillId="0" borderId="28" xfId="0" applyBorder="1"/>
    <xf numFmtId="0" fontId="6" fillId="2" borderId="28" xfId="0" applyFont="1" applyFill="1" applyBorder="1"/>
    <xf numFmtId="164" fontId="8" fillId="7" borderId="2" xfId="0" applyNumberFormat="1" applyFont="1" applyFill="1" applyBorder="1"/>
    <xf numFmtId="164" fontId="8" fillId="7" borderId="1" xfId="0" applyNumberFormat="1" applyFont="1" applyFill="1" applyBorder="1"/>
    <xf numFmtId="8" fontId="8" fillId="0" borderId="0" xfId="0" applyNumberFormat="1" applyFont="1"/>
    <xf numFmtId="8" fontId="7" fillId="2" borderId="21" xfId="0" applyNumberFormat="1" applyFont="1" applyFill="1" applyBorder="1" applyAlignment="1">
      <alignment horizontal="center" vertical="center" shrinkToFit="1"/>
    </xf>
    <xf numFmtId="0" fontId="14" fillId="0" borderId="0" xfId="0" applyFont="1"/>
    <xf numFmtId="8" fontId="8" fillId="0" borderId="2" xfId="0" applyNumberFormat="1" applyFont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5" fillId="0" borderId="22" xfId="0" applyFont="1" applyBorder="1"/>
    <xf numFmtId="0" fontId="15" fillId="0" borderId="10" xfId="0" applyFont="1" applyBorder="1"/>
    <xf numFmtId="0" fontId="15" fillId="0" borderId="23" xfId="0" applyFont="1" applyBorder="1"/>
    <xf numFmtId="14" fontId="15" fillId="0" borderId="10" xfId="0" applyNumberFormat="1" applyFont="1" applyBorder="1"/>
    <xf numFmtId="8" fontId="15" fillId="0" borderId="10" xfId="0" applyNumberFormat="1" applyFont="1" applyBorder="1"/>
    <xf numFmtId="8" fontId="15" fillId="0" borderId="23" xfId="0" applyNumberFormat="1" applyFont="1" applyBorder="1"/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1355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&quot;$&quot;#,##0.00"/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971551</xdr:colOff>
      <xdr:row>7</xdr:row>
      <xdr:rowOff>123825</xdr:rowOff>
    </xdr:from>
    <xdr:to>
      <xdr:col>13</xdr:col>
      <xdr:colOff>161925</xdr:colOff>
      <xdr:row>9</xdr:row>
      <xdr:rowOff>57150</xdr:rowOff>
    </xdr:to>
    <xdr:sp macro="[0]!MostrarEnero" textlink="">
      <xdr:nvSpPr>
        <xdr:cNvPr id="9" name="Rectángulo 8">
          <a:extLst>
            <a:ext uri="{FF2B5EF4-FFF2-40B4-BE49-F238E27FC236}">
              <a16:creationId xmlns:a16="http://schemas.microsoft.com/office/drawing/2014/main" id="{404BB906-60C1-53F3-3FE7-A57CF01D2EDF}"/>
            </a:ext>
          </a:extLst>
        </xdr:cNvPr>
        <xdr:cNvSpPr/>
      </xdr:nvSpPr>
      <xdr:spPr>
        <a:xfrm>
          <a:off x="9296401" y="1409700"/>
          <a:ext cx="1600199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ENE</a:t>
          </a:r>
        </a:p>
      </xdr:txBody>
    </xdr:sp>
    <xdr:clientData/>
  </xdr:twoCellAnchor>
  <xdr:twoCellAnchor>
    <xdr:from>
      <xdr:col>10</xdr:col>
      <xdr:colOff>352426</xdr:colOff>
      <xdr:row>7</xdr:row>
      <xdr:rowOff>123825</xdr:rowOff>
    </xdr:from>
    <xdr:to>
      <xdr:col>11</xdr:col>
      <xdr:colOff>857250</xdr:colOff>
      <xdr:row>9</xdr:row>
      <xdr:rowOff>57150</xdr:rowOff>
    </xdr:to>
    <xdr:sp macro="[0]!MostrarNewProyEne" textlink="">
      <xdr:nvSpPr>
        <xdr:cNvPr id="24" name="Rectángulo 23">
          <a:extLst>
            <a:ext uri="{FF2B5EF4-FFF2-40B4-BE49-F238E27FC236}">
              <a16:creationId xmlns:a16="http://schemas.microsoft.com/office/drawing/2014/main" id="{5008DF89-34C1-4351-9840-A7F8DDAFF3AA}"/>
            </a:ext>
          </a:extLst>
        </xdr:cNvPr>
        <xdr:cNvSpPr/>
      </xdr:nvSpPr>
      <xdr:spPr>
        <a:xfrm>
          <a:off x="7848601" y="1409700"/>
          <a:ext cx="1600199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 PROYECTO</a:t>
          </a: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55808424-28AB-422A-AB88-A79E6E893349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F8A1B51B-9B35-4558-AE9E-F1720D587740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40B1BFCE-5236-464C-B7EB-FF2B2CC70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A021FE2A-8503-4FA6-B939-13167306CC9D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C79C467E-C4B2-4965-A159-8B1D10CE7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971549</xdr:colOff>
      <xdr:row>7</xdr:row>
      <xdr:rowOff>123825</xdr:rowOff>
    </xdr:from>
    <xdr:to>
      <xdr:col>13</xdr:col>
      <xdr:colOff>163724</xdr:colOff>
      <xdr:row>9</xdr:row>
      <xdr:rowOff>57150</xdr:rowOff>
    </xdr:to>
    <xdr:sp macro="[0]!febrero.mostrarfebrero" textlink="">
      <xdr:nvSpPr>
        <xdr:cNvPr id="21" name="Rectángulo 20">
          <a:extLst>
            <a:ext uri="{FF2B5EF4-FFF2-40B4-BE49-F238E27FC236}">
              <a16:creationId xmlns:a16="http://schemas.microsoft.com/office/drawing/2014/main" id="{9535BCFD-EDD9-4C51-9470-FC96A5A5CC13}"/>
            </a:ext>
          </a:extLst>
        </xdr:cNvPr>
        <xdr:cNvSpPr/>
      </xdr:nvSpPr>
      <xdr:spPr>
        <a:xfrm>
          <a:off x="117062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FEB</a:t>
          </a:r>
        </a:p>
      </xdr:txBody>
    </xdr:sp>
    <xdr:clientData/>
  </xdr:twoCellAnchor>
  <xdr:twoCellAnchor>
    <xdr:from>
      <xdr:col>10</xdr:col>
      <xdr:colOff>352424</xdr:colOff>
      <xdr:row>7</xdr:row>
      <xdr:rowOff>123825</xdr:rowOff>
    </xdr:from>
    <xdr:to>
      <xdr:col>11</xdr:col>
      <xdr:colOff>859049</xdr:colOff>
      <xdr:row>9</xdr:row>
      <xdr:rowOff>57150</xdr:rowOff>
    </xdr:to>
    <xdr:sp macro="[0]!febrero.mostrarnewproyfeb" textlink="">
      <xdr:nvSpPr>
        <xdr:cNvPr id="23" name="Rectángulo 22">
          <a:extLst>
            <a:ext uri="{FF2B5EF4-FFF2-40B4-BE49-F238E27FC236}">
              <a16:creationId xmlns:a16="http://schemas.microsoft.com/office/drawing/2014/main" id="{BF576274-502B-44E0-9835-F238270D2969}"/>
            </a:ext>
          </a:extLst>
        </xdr:cNvPr>
        <xdr:cNvSpPr/>
      </xdr:nvSpPr>
      <xdr:spPr>
        <a:xfrm>
          <a:off x="99917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E4886C9B-FE33-4F94-ABE8-F17CFB480D92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CD29F913-DF70-49D2-A370-A7E2249EEC28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2EE51FBC-3C69-451E-9F4A-C296063C4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6413935-9B38-4859-B4B9-44B8FA280391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5BDC0133-1D19-4BC0-8979-E4877D807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971550</xdr:colOff>
      <xdr:row>7</xdr:row>
      <xdr:rowOff>123825</xdr:rowOff>
    </xdr:from>
    <xdr:to>
      <xdr:col>13</xdr:col>
      <xdr:colOff>163725</xdr:colOff>
      <xdr:row>9</xdr:row>
      <xdr:rowOff>57150</xdr:rowOff>
    </xdr:to>
    <xdr:sp macro="[0]!marzo.mostrarmarzo" textlink="">
      <xdr:nvSpPr>
        <xdr:cNvPr id="11" name="Rectángulo 10">
          <a:extLst>
            <a:ext uri="{FF2B5EF4-FFF2-40B4-BE49-F238E27FC236}">
              <a16:creationId xmlns:a16="http://schemas.microsoft.com/office/drawing/2014/main" id="{F1541AD8-4997-4A81-B40C-76FD32565F91}"/>
            </a:ext>
          </a:extLst>
        </xdr:cNvPr>
        <xdr:cNvSpPr/>
      </xdr:nvSpPr>
      <xdr:spPr>
        <a:xfrm>
          <a:off x="11706225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MAR</a:t>
          </a:r>
        </a:p>
      </xdr:txBody>
    </xdr:sp>
    <xdr:clientData/>
  </xdr:twoCellAnchor>
  <xdr:twoCellAnchor>
    <xdr:from>
      <xdr:col>10</xdr:col>
      <xdr:colOff>352424</xdr:colOff>
      <xdr:row>7</xdr:row>
      <xdr:rowOff>123825</xdr:rowOff>
    </xdr:from>
    <xdr:to>
      <xdr:col>11</xdr:col>
      <xdr:colOff>859049</xdr:colOff>
      <xdr:row>9</xdr:row>
      <xdr:rowOff>57150</xdr:rowOff>
    </xdr:to>
    <xdr:sp macro="[0]!marzo.mostrarnewproymar" textlink="">
      <xdr:nvSpPr>
        <xdr:cNvPr id="22" name="Rectángulo 21">
          <a:extLst>
            <a:ext uri="{FF2B5EF4-FFF2-40B4-BE49-F238E27FC236}">
              <a16:creationId xmlns:a16="http://schemas.microsoft.com/office/drawing/2014/main" id="{A9D53DD0-9B73-42DC-A5C9-79753C3D88C3}"/>
            </a:ext>
          </a:extLst>
        </xdr:cNvPr>
        <xdr:cNvSpPr/>
      </xdr:nvSpPr>
      <xdr:spPr>
        <a:xfrm>
          <a:off x="99917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A03BEBDA-D0A4-4C2D-A64F-4703C9EAA385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14003300-7CB2-4383-A94D-777E1FFC3F24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C123F506-BC50-4CAE-9C07-69E921D91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46939068-1F03-45AD-B86F-56E551BC67C4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0C781C3-AB68-4919-9FA1-E77A518CC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971550</xdr:colOff>
      <xdr:row>7</xdr:row>
      <xdr:rowOff>123825</xdr:rowOff>
    </xdr:from>
    <xdr:to>
      <xdr:col>13</xdr:col>
      <xdr:colOff>163725</xdr:colOff>
      <xdr:row>9</xdr:row>
      <xdr:rowOff>57150</xdr:rowOff>
    </xdr:to>
    <xdr:sp macro="[0]!abril.mostrarabril" textlink="">
      <xdr:nvSpPr>
        <xdr:cNvPr id="12" name="Rectángulo 11">
          <a:extLst>
            <a:ext uri="{FF2B5EF4-FFF2-40B4-BE49-F238E27FC236}">
              <a16:creationId xmlns:a16="http://schemas.microsoft.com/office/drawing/2014/main" id="{CE305C88-4025-4320-A091-AEA34B001871}"/>
            </a:ext>
          </a:extLst>
        </xdr:cNvPr>
        <xdr:cNvSpPr/>
      </xdr:nvSpPr>
      <xdr:spPr>
        <a:xfrm>
          <a:off x="11706225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ABR</a:t>
          </a:r>
        </a:p>
      </xdr:txBody>
    </xdr:sp>
    <xdr:clientData/>
  </xdr:twoCellAnchor>
  <xdr:twoCellAnchor>
    <xdr:from>
      <xdr:col>10</xdr:col>
      <xdr:colOff>352424</xdr:colOff>
      <xdr:row>7</xdr:row>
      <xdr:rowOff>123825</xdr:rowOff>
    </xdr:from>
    <xdr:to>
      <xdr:col>11</xdr:col>
      <xdr:colOff>859049</xdr:colOff>
      <xdr:row>9</xdr:row>
      <xdr:rowOff>57150</xdr:rowOff>
    </xdr:to>
    <xdr:sp macro="[0]!abril.mostrarnewproyabr" textlink="">
      <xdr:nvSpPr>
        <xdr:cNvPr id="22" name="Rectángulo 21">
          <a:extLst>
            <a:ext uri="{FF2B5EF4-FFF2-40B4-BE49-F238E27FC236}">
              <a16:creationId xmlns:a16="http://schemas.microsoft.com/office/drawing/2014/main" id="{A13D6BC1-028F-46A5-B77C-7FB88B4A680F}"/>
            </a:ext>
          </a:extLst>
        </xdr:cNvPr>
        <xdr:cNvSpPr/>
      </xdr:nvSpPr>
      <xdr:spPr>
        <a:xfrm>
          <a:off x="99917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D9B5D3B6-E6E6-4F32-B25C-66FFC033F9F1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D42FCE63-F888-477C-B3CC-342E4C44F4FD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BE1981F1-9997-4FE7-AF8D-E79114F79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3329B09C-CF8E-47B1-9CC6-992DFDBE542E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6E62663-7D14-4264-AE64-ABD017D31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971549</xdr:colOff>
      <xdr:row>7</xdr:row>
      <xdr:rowOff>123825</xdr:rowOff>
    </xdr:from>
    <xdr:to>
      <xdr:col>13</xdr:col>
      <xdr:colOff>163724</xdr:colOff>
      <xdr:row>9</xdr:row>
      <xdr:rowOff>57150</xdr:rowOff>
    </xdr:to>
    <xdr:sp macro="[0]!mayo.mostrarmayo" textlink="">
      <xdr:nvSpPr>
        <xdr:cNvPr id="13" name="Rectángulo 12">
          <a:extLst>
            <a:ext uri="{FF2B5EF4-FFF2-40B4-BE49-F238E27FC236}">
              <a16:creationId xmlns:a16="http://schemas.microsoft.com/office/drawing/2014/main" id="{9013C55B-8A9E-45A5-9145-4830AC0E5094}"/>
            </a:ext>
          </a:extLst>
        </xdr:cNvPr>
        <xdr:cNvSpPr/>
      </xdr:nvSpPr>
      <xdr:spPr>
        <a:xfrm>
          <a:off x="117062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MAY</a:t>
          </a:r>
        </a:p>
      </xdr:txBody>
    </xdr:sp>
    <xdr:clientData/>
  </xdr:twoCellAnchor>
  <xdr:twoCellAnchor>
    <xdr:from>
      <xdr:col>10</xdr:col>
      <xdr:colOff>352424</xdr:colOff>
      <xdr:row>7</xdr:row>
      <xdr:rowOff>123825</xdr:rowOff>
    </xdr:from>
    <xdr:to>
      <xdr:col>11</xdr:col>
      <xdr:colOff>859049</xdr:colOff>
      <xdr:row>9</xdr:row>
      <xdr:rowOff>57150</xdr:rowOff>
    </xdr:to>
    <xdr:sp macro="[0]!mayo.mostrarnewproymay" textlink="">
      <xdr:nvSpPr>
        <xdr:cNvPr id="22" name="Rectángulo 21">
          <a:extLst>
            <a:ext uri="{FF2B5EF4-FFF2-40B4-BE49-F238E27FC236}">
              <a16:creationId xmlns:a16="http://schemas.microsoft.com/office/drawing/2014/main" id="{9D8CC546-F99E-4288-A1BF-9B06402BA09E}"/>
            </a:ext>
          </a:extLst>
        </xdr:cNvPr>
        <xdr:cNvSpPr/>
      </xdr:nvSpPr>
      <xdr:spPr>
        <a:xfrm>
          <a:off x="99917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2487851-DDA7-4255-938B-4B7FA744E760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A33ED543-A4DF-487F-853B-DF5EA51DF735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C6479C33-05A7-4D5D-80C3-7532C7B7A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5A6A420F-B740-4318-9D65-274750AB50EC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FDD970B-1965-4505-ADA4-35404D1D7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971549</xdr:colOff>
      <xdr:row>7</xdr:row>
      <xdr:rowOff>123825</xdr:rowOff>
    </xdr:from>
    <xdr:to>
      <xdr:col>13</xdr:col>
      <xdr:colOff>163724</xdr:colOff>
      <xdr:row>9</xdr:row>
      <xdr:rowOff>57150</xdr:rowOff>
    </xdr:to>
    <xdr:sp macro="[0]!junio.mostrarjunio" textlink="">
      <xdr:nvSpPr>
        <xdr:cNvPr id="14" name="Rectángulo 13">
          <a:extLst>
            <a:ext uri="{FF2B5EF4-FFF2-40B4-BE49-F238E27FC236}">
              <a16:creationId xmlns:a16="http://schemas.microsoft.com/office/drawing/2014/main" id="{839ACC24-5053-4CE2-B6ED-47EF47CC5DAE}"/>
            </a:ext>
          </a:extLst>
        </xdr:cNvPr>
        <xdr:cNvSpPr/>
      </xdr:nvSpPr>
      <xdr:spPr>
        <a:xfrm>
          <a:off x="117062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JUN</a:t>
          </a:r>
        </a:p>
      </xdr:txBody>
    </xdr:sp>
    <xdr:clientData/>
  </xdr:twoCellAnchor>
  <xdr:twoCellAnchor>
    <xdr:from>
      <xdr:col>10</xdr:col>
      <xdr:colOff>352424</xdr:colOff>
      <xdr:row>7</xdr:row>
      <xdr:rowOff>123825</xdr:rowOff>
    </xdr:from>
    <xdr:to>
      <xdr:col>11</xdr:col>
      <xdr:colOff>859049</xdr:colOff>
      <xdr:row>9</xdr:row>
      <xdr:rowOff>57150</xdr:rowOff>
    </xdr:to>
    <xdr:sp macro="[0]!junio.mostrarnewproyjun" textlink="">
      <xdr:nvSpPr>
        <xdr:cNvPr id="22" name="Rectángulo 21">
          <a:extLst>
            <a:ext uri="{FF2B5EF4-FFF2-40B4-BE49-F238E27FC236}">
              <a16:creationId xmlns:a16="http://schemas.microsoft.com/office/drawing/2014/main" id="{007B6A97-D45E-4DF9-B46F-104C90361836}"/>
            </a:ext>
          </a:extLst>
        </xdr:cNvPr>
        <xdr:cNvSpPr/>
      </xdr:nvSpPr>
      <xdr:spPr>
        <a:xfrm>
          <a:off x="99917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705E50E6-F345-4C9D-B65C-1832E421F6AF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830F1AB4-674A-41D7-A1B9-E27230B184A1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16FD2060-CEC7-4C25-A2DE-1830EE6CE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915701E5-8930-49BC-8130-C3BD84BF4CDA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98AA540F-A0BC-421D-9365-7A7D07F99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971549</xdr:colOff>
      <xdr:row>7</xdr:row>
      <xdr:rowOff>123825</xdr:rowOff>
    </xdr:from>
    <xdr:to>
      <xdr:col>13</xdr:col>
      <xdr:colOff>163724</xdr:colOff>
      <xdr:row>9</xdr:row>
      <xdr:rowOff>57150</xdr:rowOff>
    </xdr:to>
    <xdr:sp macro="[0]!julio.mostrarjulio" textlink="">
      <xdr:nvSpPr>
        <xdr:cNvPr id="15" name="Rectángulo 14">
          <a:extLst>
            <a:ext uri="{FF2B5EF4-FFF2-40B4-BE49-F238E27FC236}">
              <a16:creationId xmlns:a16="http://schemas.microsoft.com/office/drawing/2014/main" id="{264D0BAF-5351-4153-9D49-4082DEC33442}"/>
            </a:ext>
          </a:extLst>
        </xdr:cNvPr>
        <xdr:cNvSpPr/>
      </xdr:nvSpPr>
      <xdr:spPr>
        <a:xfrm>
          <a:off x="117062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JUL</a:t>
          </a:r>
        </a:p>
      </xdr:txBody>
    </xdr:sp>
    <xdr:clientData/>
  </xdr:twoCellAnchor>
  <xdr:twoCellAnchor>
    <xdr:from>
      <xdr:col>10</xdr:col>
      <xdr:colOff>352424</xdr:colOff>
      <xdr:row>7</xdr:row>
      <xdr:rowOff>123825</xdr:rowOff>
    </xdr:from>
    <xdr:to>
      <xdr:col>11</xdr:col>
      <xdr:colOff>859049</xdr:colOff>
      <xdr:row>9</xdr:row>
      <xdr:rowOff>57150</xdr:rowOff>
    </xdr:to>
    <xdr:sp macro="[0]!julio.mostrarnewproyjul" textlink="">
      <xdr:nvSpPr>
        <xdr:cNvPr id="22" name="Rectángulo 21">
          <a:extLst>
            <a:ext uri="{FF2B5EF4-FFF2-40B4-BE49-F238E27FC236}">
              <a16:creationId xmlns:a16="http://schemas.microsoft.com/office/drawing/2014/main" id="{778353D8-CCA4-45FB-A5CF-DDA451570A39}"/>
            </a:ext>
          </a:extLst>
        </xdr:cNvPr>
        <xdr:cNvSpPr/>
      </xdr:nvSpPr>
      <xdr:spPr>
        <a:xfrm>
          <a:off x="99917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8C8D7AE-B5C9-4ED7-86FE-4940394ACBB0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2A68AC41-8B71-45C9-BF60-A5BA3376631A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0037C55-9E56-473C-B8E9-CD8546D4DE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CD6DD981-FA5C-4350-9831-29A8F2CC1CB7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CC1FA676-4397-402F-99B1-8A8A732AD9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971549</xdr:colOff>
      <xdr:row>7</xdr:row>
      <xdr:rowOff>123825</xdr:rowOff>
    </xdr:from>
    <xdr:to>
      <xdr:col>13</xdr:col>
      <xdr:colOff>163724</xdr:colOff>
      <xdr:row>9</xdr:row>
      <xdr:rowOff>57150</xdr:rowOff>
    </xdr:to>
    <xdr:sp macro="[0]!agosto.mostraragosto" textlink="">
      <xdr:nvSpPr>
        <xdr:cNvPr id="16" name="Rectángulo 15">
          <a:extLst>
            <a:ext uri="{FF2B5EF4-FFF2-40B4-BE49-F238E27FC236}">
              <a16:creationId xmlns:a16="http://schemas.microsoft.com/office/drawing/2014/main" id="{56BB653B-13B8-4204-9B8E-AA57895D7428}"/>
            </a:ext>
          </a:extLst>
        </xdr:cNvPr>
        <xdr:cNvSpPr/>
      </xdr:nvSpPr>
      <xdr:spPr>
        <a:xfrm>
          <a:off x="117062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AGO</a:t>
          </a:r>
        </a:p>
      </xdr:txBody>
    </xdr:sp>
    <xdr:clientData/>
  </xdr:twoCellAnchor>
  <xdr:twoCellAnchor>
    <xdr:from>
      <xdr:col>10</xdr:col>
      <xdr:colOff>352424</xdr:colOff>
      <xdr:row>7</xdr:row>
      <xdr:rowOff>123825</xdr:rowOff>
    </xdr:from>
    <xdr:to>
      <xdr:col>11</xdr:col>
      <xdr:colOff>859049</xdr:colOff>
      <xdr:row>9</xdr:row>
      <xdr:rowOff>57150</xdr:rowOff>
    </xdr:to>
    <xdr:sp macro="[0]!agosto.mostrarnewproyago" textlink="">
      <xdr:nvSpPr>
        <xdr:cNvPr id="22" name="Rectángulo 21">
          <a:extLst>
            <a:ext uri="{FF2B5EF4-FFF2-40B4-BE49-F238E27FC236}">
              <a16:creationId xmlns:a16="http://schemas.microsoft.com/office/drawing/2014/main" id="{59DF5CA4-6F51-470B-8CBD-221043BDE793}"/>
            </a:ext>
          </a:extLst>
        </xdr:cNvPr>
        <xdr:cNvSpPr/>
      </xdr:nvSpPr>
      <xdr:spPr>
        <a:xfrm>
          <a:off x="99917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E1F40061-F599-4DF3-A49A-E7745E98659D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E6A91A95-544D-46E8-B9EE-28F3C693D5C2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9D49A5C-C1B4-43AE-A284-B80050BD7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1F74A04B-E633-4263-849F-6C0936AEA316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8ACAE88F-35FF-4A21-9E9C-95CE5D01A9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971549</xdr:colOff>
      <xdr:row>7</xdr:row>
      <xdr:rowOff>123825</xdr:rowOff>
    </xdr:from>
    <xdr:to>
      <xdr:col>13</xdr:col>
      <xdr:colOff>163724</xdr:colOff>
      <xdr:row>9</xdr:row>
      <xdr:rowOff>57150</xdr:rowOff>
    </xdr:to>
    <xdr:sp macro="[0]!Septiembre.MostrarSeptiembre" textlink="">
      <xdr:nvSpPr>
        <xdr:cNvPr id="17" name="Rectángulo 16">
          <a:extLst>
            <a:ext uri="{FF2B5EF4-FFF2-40B4-BE49-F238E27FC236}">
              <a16:creationId xmlns:a16="http://schemas.microsoft.com/office/drawing/2014/main" id="{39E2FBDD-236D-4678-B3DD-8FB734C098F0}"/>
            </a:ext>
          </a:extLst>
        </xdr:cNvPr>
        <xdr:cNvSpPr/>
      </xdr:nvSpPr>
      <xdr:spPr>
        <a:xfrm>
          <a:off x="117062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SEP</a:t>
          </a:r>
        </a:p>
      </xdr:txBody>
    </xdr:sp>
    <xdr:clientData/>
  </xdr:twoCellAnchor>
  <xdr:twoCellAnchor>
    <xdr:from>
      <xdr:col>10</xdr:col>
      <xdr:colOff>352424</xdr:colOff>
      <xdr:row>7</xdr:row>
      <xdr:rowOff>123825</xdr:rowOff>
    </xdr:from>
    <xdr:to>
      <xdr:col>11</xdr:col>
      <xdr:colOff>859049</xdr:colOff>
      <xdr:row>9</xdr:row>
      <xdr:rowOff>57150</xdr:rowOff>
    </xdr:to>
    <xdr:sp macro="[0]!septiembre.mostrarnewproysep" textlink="">
      <xdr:nvSpPr>
        <xdr:cNvPr id="22" name="Rectángulo 21">
          <a:extLst>
            <a:ext uri="{FF2B5EF4-FFF2-40B4-BE49-F238E27FC236}">
              <a16:creationId xmlns:a16="http://schemas.microsoft.com/office/drawing/2014/main" id="{97710FF9-B67B-4A31-A62F-FED93E23CACF}"/>
            </a:ext>
          </a:extLst>
        </xdr:cNvPr>
        <xdr:cNvSpPr/>
      </xdr:nvSpPr>
      <xdr:spPr>
        <a:xfrm>
          <a:off x="99917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2F12B01E-2EAB-46D5-BAEA-69720B53ADA2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3073A527-7B99-4D5F-B82B-23EBAE65C9B8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182F1A5-ABB2-47FD-A7C9-55DD38441E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3C3DC30D-938F-4937-B90F-4A991EB43CA9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79F1E91E-554E-4B53-91D7-9841529A1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971549</xdr:colOff>
      <xdr:row>7</xdr:row>
      <xdr:rowOff>123825</xdr:rowOff>
    </xdr:from>
    <xdr:to>
      <xdr:col>13</xdr:col>
      <xdr:colOff>163724</xdr:colOff>
      <xdr:row>9</xdr:row>
      <xdr:rowOff>57150</xdr:rowOff>
    </xdr:to>
    <xdr:sp macro="[0]!octubre.mostraroctubre" textlink="">
      <xdr:nvSpPr>
        <xdr:cNvPr id="18" name="Rectángulo 17">
          <a:extLst>
            <a:ext uri="{FF2B5EF4-FFF2-40B4-BE49-F238E27FC236}">
              <a16:creationId xmlns:a16="http://schemas.microsoft.com/office/drawing/2014/main" id="{ABE7389D-76F2-429C-BBA0-8300493FD6D3}"/>
            </a:ext>
          </a:extLst>
        </xdr:cNvPr>
        <xdr:cNvSpPr/>
      </xdr:nvSpPr>
      <xdr:spPr>
        <a:xfrm>
          <a:off x="117062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OCT</a:t>
          </a:r>
        </a:p>
      </xdr:txBody>
    </xdr:sp>
    <xdr:clientData/>
  </xdr:twoCellAnchor>
  <xdr:twoCellAnchor>
    <xdr:from>
      <xdr:col>10</xdr:col>
      <xdr:colOff>352424</xdr:colOff>
      <xdr:row>7</xdr:row>
      <xdr:rowOff>123825</xdr:rowOff>
    </xdr:from>
    <xdr:to>
      <xdr:col>11</xdr:col>
      <xdr:colOff>859049</xdr:colOff>
      <xdr:row>9</xdr:row>
      <xdr:rowOff>57150</xdr:rowOff>
    </xdr:to>
    <xdr:sp macro="[0]!octubre.mostrarnewproyoct" textlink="">
      <xdr:nvSpPr>
        <xdr:cNvPr id="22" name="Rectángulo 21">
          <a:extLst>
            <a:ext uri="{FF2B5EF4-FFF2-40B4-BE49-F238E27FC236}">
              <a16:creationId xmlns:a16="http://schemas.microsoft.com/office/drawing/2014/main" id="{0D4B43CE-33EF-43C3-B696-E7DA527D137E}"/>
            </a:ext>
          </a:extLst>
        </xdr:cNvPr>
        <xdr:cNvSpPr/>
      </xdr:nvSpPr>
      <xdr:spPr>
        <a:xfrm>
          <a:off x="99917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A4E9F785-F266-4407-ACA3-32A00BA99AC9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DA300B2C-93BC-4A3C-9180-B725812652BF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4843F67-96D1-4F22-B696-A37E2B889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90F53CF-C720-4FF0-9EE1-C836CFDD78D0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9124A6AE-9E1F-49C2-ACB7-74920DBBA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971549</xdr:colOff>
      <xdr:row>7</xdr:row>
      <xdr:rowOff>123825</xdr:rowOff>
    </xdr:from>
    <xdr:to>
      <xdr:col>13</xdr:col>
      <xdr:colOff>163724</xdr:colOff>
      <xdr:row>9</xdr:row>
      <xdr:rowOff>57150</xdr:rowOff>
    </xdr:to>
    <xdr:sp macro="[0]!noviembre.mostrarnoviembre" textlink="">
      <xdr:nvSpPr>
        <xdr:cNvPr id="19" name="Rectángulo 18">
          <a:extLst>
            <a:ext uri="{FF2B5EF4-FFF2-40B4-BE49-F238E27FC236}">
              <a16:creationId xmlns:a16="http://schemas.microsoft.com/office/drawing/2014/main" id="{9063D0A5-C999-4040-88F2-50AE2E294BEA}"/>
            </a:ext>
          </a:extLst>
        </xdr:cNvPr>
        <xdr:cNvSpPr/>
      </xdr:nvSpPr>
      <xdr:spPr>
        <a:xfrm>
          <a:off x="117062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NOV</a:t>
          </a:r>
        </a:p>
      </xdr:txBody>
    </xdr:sp>
    <xdr:clientData/>
  </xdr:twoCellAnchor>
  <xdr:twoCellAnchor>
    <xdr:from>
      <xdr:col>10</xdr:col>
      <xdr:colOff>352424</xdr:colOff>
      <xdr:row>7</xdr:row>
      <xdr:rowOff>123825</xdr:rowOff>
    </xdr:from>
    <xdr:to>
      <xdr:col>11</xdr:col>
      <xdr:colOff>859049</xdr:colOff>
      <xdr:row>9</xdr:row>
      <xdr:rowOff>57150</xdr:rowOff>
    </xdr:to>
    <xdr:sp macro="[0]!noviembre.mostrarnewproynov" textlink="">
      <xdr:nvSpPr>
        <xdr:cNvPr id="22" name="Rectángulo 21">
          <a:extLst>
            <a:ext uri="{FF2B5EF4-FFF2-40B4-BE49-F238E27FC236}">
              <a16:creationId xmlns:a16="http://schemas.microsoft.com/office/drawing/2014/main" id="{BC0FAA1E-871E-4E3A-8C34-9DCC4790C987}"/>
            </a:ext>
          </a:extLst>
        </xdr:cNvPr>
        <xdr:cNvSpPr/>
      </xdr:nvSpPr>
      <xdr:spPr>
        <a:xfrm>
          <a:off x="99917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ACEFD4C7-933F-4449-BAF8-7F0C952EAC89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244B6259-DFF3-4D11-B56E-F66743AE30F4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F35F2F9D-563C-4745-A9D4-CF91D9C11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13DA12E7-077B-4167-BC08-68AC52F6AACF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653F916B-2587-4C59-82E1-79D2CF394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971549</xdr:colOff>
      <xdr:row>7</xdr:row>
      <xdr:rowOff>123825</xdr:rowOff>
    </xdr:from>
    <xdr:to>
      <xdr:col>13</xdr:col>
      <xdr:colOff>163724</xdr:colOff>
      <xdr:row>9</xdr:row>
      <xdr:rowOff>57150</xdr:rowOff>
    </xdr:to>
    <xdr:sp macro="[0]!Diciembre.MostrarDiciembre" textlink="">
      <xdr:nvSpPr>
        <xdr:cNvPr id="20" name="Rectángulo 19">
          <a:extLst>
            <a:ext uri="{FF2B5EF4-FFF2-40B4-BE49-F238E27FC236}">
              <a16:creationId xmlns:a16="http://schemas.microsoft.com/office/drawing/2014/main" id="{8F3EA057-9928-4434-8B5E-890B6870E649}"/>
            </a:ext>
          </a:extLst>
        </xdr:cNvPr>
        <xdr:cNvSpPr/>
      </xdr:nvSpPr>
      <xdr:spPr>
        <a:xfrm>
          <a:off x="117062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PROYECTOS DIC</a:t>
          </a:r>
        </a:p>
      </xdr:txBody>
    </xdr:sp>
    <xdr:clientData/>
  </xdr:twoCellAnchor>
  <xdr:twoCellAnchor>
    <xdr:from>
      <xdr:col>10</xdr:col>
      <xdr:colOff>352424</xdr:colOff>
      <xdr:row>7</xdr:row>
      <xdr:rowOff>123825</xdr:rowOff>
    </xdr:from>
    <xdr:to>
      <xdr:col>11</xdr:col>
      <xdr:colOff>859049</xdr:colOff>
      <xdr:row>9</xdr:row>
      <xdr:rowOff>57150</xdr:rowOff>
    </xdr:to>
    <xdr:sp macro="[0]!diciembre.mostrarnewproydic" textlink="">
      <xdr:nvSpPr>
        <xdr:cNvPr id="22" name="Rectángulo 21">
          <a:extLst>
            <a:ext uri="{FF2B5EF4-FFF2-40B4-BE49-F238E27FC236}">
              <a16:creationId xmlns:a16="http://schemas.microsoft.com/office/drawing/2014/main" id="{9B08D46F-6279-406C-8FA9-7CBCB065FB31}"/>
            </a:ext>
          </a:extLst>
        </xdr:cNvPr>
        <xdr:cNvSpPr/>
      </xdr:nvSpPr>
      <xdr:spPr>
        <a:xfrm>
          <a:off x="9991724" y="1409700"/>
          <a:ext cx="1602000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0</xdr:col>
      <xdr:colOff>0</xdr:colOff>
      <xdr:row>0</xdr:row>
      <xdr:rowOff>196104</xdr:rowOff>
    </xdr:from>
    <xdr:to>
      <xdr:col>17</xdr:col>
      <xdr:colOff>352424</xdr:colOff>
      <xdr:row>6</xdr:row>
      <xdr:rowOff>177054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B9C364D5-637B-40D3-80D2-B09CFD71D116}"/>
            </a:ext>
          </a:extLst>
        </xdr:cNvPr>
        <xdr:cNvSpPr/>
      </xdr:nvSpPr>
      <xdr:spPr>
        <a:xfrm>
          <a:off x="0" y="196104"/>
          <a:ext cx="15821024" cy="10858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0</xdr:colOff>
      <xdr:row>0</xdr:row>
      <xdr:rowOff>95250</xdr:rowOff>
    </xdr:from>
    <xdr:to>
      <xdr:col>2</xdr:col>
      <xdr:colOff>561974</xdr:colOff>
      <xdr:row>6</xdr:row>
      <xdr:rowOff>177053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BB2B209B-CDD8-4521-8D35-F0DC856854F0}"/>
            </a:ext>
          </a:extLst>
        </xdr:cNvPr>
        <xdr:cNvSpPr/>
      </xdr:nvSpPr>
      <xdr:spPr>
        <a:xfrm>
          <a:off x="266700" y="95250"/>
          <a:ext cx="2190749" cy="1186703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330408</xdr:colOff>
      <xdr:row>1</xdr:row>
      <xdr:rowOff>125517</xdr:rowOff>
    </xdr:from>
    <xdr:to>
      <xdr:col>2</xdr:col>
      <xdr:colOff>121846</xdr:colOff>
      <xdr:row>5</xdr:row>
      <xdr:rowOff>82080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2BA85BD0-0F58-4076-BB2E-EBD01CF02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08" y="325542"/>
          <a:ext cx="1420213" cy="680463"/>
        </a:xfrm>
        <a:prstGeom prst="rect">
          <a:avLst/>
        </a:prstGeom>
      </xdr:spPr>
    </xdr:pic>
    <xdr:clientData/>
  </xdr:twoCellAnchor>
  <xdr:twoCellAnchor>
    <xdr:from>
      <xdr:col>2</xdr:col>
      <xdr:colOff>1695452</xdr:colOff>
      <xdr:row>2</xdr:row>
      <xdr:rowOff>29418</xdr:rowOff>
    </xdr:from>
    <xdr:to>
      <xdr:col>11</xdr:col>
      <xdr:colOff>190500</xdr:colOff>
      <xdr:row>5</xdr:row>
      <xdr:rowOff>158005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DB77C20C-3542-42C1-9E08-A5D7CB38F1A6}"/>
            </a:ext>
          </a:extLst>
        </xdr:cNvPr>
        <xdr:cNvSpPr txBox="1"/>
      </xdr:nvSpPr>
      <xdr:spPr>
        <a:xfrm>
          <a:off x="3590927" y="410418"/>
          <a:ext cx="7334248" cy="6715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3</xdr:col>
      <xdr:colOff>311003</xdr:colOff>
      <xdr:row>1</xdr:row>
      <xdr:rowOff>98909</xdr:rowOff>
    </xdr:from>
    <xdr:to>
      <xdr:col>4</xdr:col>
      <xdr:colOff>589253</xdr:colOff>
      <xdr:row>6</xdr:row>
      <xdr:rowOff>47234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DC3C700-F229-4700-B235-35EDA615F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753" y="298934"/>
          <a:ext cx="1173600" cy="8532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15</xdr:col>
      <xdr:colOff>0</xdr:colOff>
      <xdr:row>6</xdr:row>
      <xdr:rowOff>1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992645C1-822E-1B03-DC59-147A85FD48C0}"/>
            </a:ext>
          </a:extLst>
        </xdr:cNvPr>
        <xdr:cNvSpPr/>
      </xdr:nvSpPr>
      <xdr:spPr>
        <a:xfrm>
          <a:off x="0" y="1"/>
          <a:ext cx="12573000" cy="108585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619126</xdr:colOff>
      <xdr:row>8</xdr:row>
      <xdr:rowOff>152400</xdr:rowOff>
    </xdr:from>
    <xdr:to>
      <xdr:col>4</xdr:col>
      <xdr:colOff>542926</xdr:colOff>
      <xdr:row>18</xdr:row>
      <xdr:rowOff>57150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79FA88A9-A8BC-4DDF-B206-671862904D91}"/>
            </a:ext>
          </a:extLst>
        </xdr:cNvPr>
        <xdr:cNvSpPr/>
      </xdr:nvSpPr>
      <xdr:spPr>
        <a:xfrm>
          <a:off x="619126" y="1600200"/>
          <a:ext cx="3276600" cy="1714500"/>
        </a:xfrm>
        <a:prstGeom prst="rect">
          <a:avLst/>
        </a:prstGeom>
        <a:solidFill>
          <a:schemeClr val="bg1"/>
        </a:solidFill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softEdge rad="2286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82758</xdr:colOff>
      <xdr:row>9</xdr:row>
      <xdr:rowOff>177157</xdr:rowOff>
    </xdr:from>
    <xdr:to>
      <xdr:col>4</xdr:col>
      <xdr:colOff>297646</xdr:colOff>
      <xdr:row>17</xdr:row>
      <xdr:rowOff>47625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4D81D6D-CDCE-4A4D-BB7F-E88090155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958" y="1805932"/>
          <a:ext cx="2729488" cy="1318268"/>
        </a:xfrm>
        <a:prstGeom prst="rect">
          <a:avLst/>
        </a:prstGeom>
      </xdr:spPr>
    </xdr:pic>
    <xdr:clientData/>
  </xdr:twoCellAnchor>
  <xdr:twoCellAnchor>
    <xdr:from>
      <xdr:col>0</xdr:col>
      <xdr:colOff>219077</xdr:colOff>
      <xdr:row>0</xdr:row>
      <xdr:rowOff>180140</xdr:rowOff>
    </xdr:from>
    <xdr:to>
      <xdr:col>7</xdr:col>
      <xdr:colOff>685802</xdr:colOff>
      <xdr:row>4</xdr:row>
      <xdr:rowOff>87261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2C04CFAC-6359-42EF-908D-D76E9E00B932}"/>
            </a:ext>
          </a:extLst>
        </xdr:cNvPr>
        <xdr:cNvSpPr txBox="1"/>
      </xdr:nvSpPr>
      <xdr:spPr>
        <a:xfrm>
          <a:off x="219077" y="180140"/>
          <a:ext cx="6334125" cy="631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Des</a:t>
          </a:r>
          <a:r>
            <a:rPr lang="es-MX" sz="3600" b="1" baseline="0">
              <a:solidFill>
                <a:schemeClr val="bg1"/>
              </a:solidFill>
              <a:latin typeface="Century" panose="02040604050505020304" pitchFamily="18" charset="0"/>
            </a:rPr>
            <a:t>  </a:t>
          </a:r>
          <a:r>
            <a:rPr lang="es-MX" sz="3600" b="1">
              <a:solidFill>
                <a:schemeClr val="bg1"/>
              </a:solidFill>
              <a:latin typeface="Century" panose="02040604050505020304" pitchFamily="18" charset="0"/>
            </a:rPr>
            <a:t>nGlass Smart Windows</a:t>
          </a:r>
        </a:p>
      </xdr:txBody>
    </xdr:sp>
    <xdr:clientData/>
  </xdr:twoCellAnchor>
  <xdr:twoCellAnchor>
    <xdr:from>
      <xdr:col>0</xdr:col>
      <xdr:colOff>644379</xdr:colOff>
      <xdr:row>0</xdr:row>
      <xdr:rowOff>104528</xdr:rowOff>
    </xdr:from>
    <xdr:to>
      <xdr:col>2</xdr:col>
      <xdr:colOff>142877</xdr:colOff>
      <xdr:row>5</xdr:row>
      <xdr:rowOff>51542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0FD5E7E-E793-4391-ADFB-206434FF9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11500"/>
                  </a14:imgEffect>
                  <a14:imgEffect>
                    <a14:saturation sat="400000"/>
                  </a14:imgEffect>
                  <a14:imgEffect>
                    <a14:brightnessContrast bright="100000" contrast="-3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379" y="104528"/>
          <a:ext cx="1174898" cy="851889"/>
        </a:xfrm>
        <a:prstGeom prst="rect">
          <a:avLst/>
        </a:prstGeom>
      </xdr:spPr>
    </xdr:pic>
    <xdr:clientData/>
  </xdr:twoCellAnchor>
  <xdr:twoCellAnchor editAs="oneCell">
    <xdr:from>
      <xdr:col>12</xdr:col>
      <xdr:colOff>238125</xdr:colOff>
      <xdr:row>0</xdr:row>
      <xdr:rowOff>123826</xdr:rowOff>
    </xdr:from>
    <xdr:to>
      <xdr:col>14</xdr:col>
      <xdr:colOff>196966</xdr:colOff>
      <xdr:row>5</xdr:row>
      <xdr:rowOff>133351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1E0ED9E-3AE2-1CC9-D392-D1EF6EE22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96525" y="123826"/>
          <a:ext cx="1635241" cy="914400"/>
        </a:xfrm>
        <a:prstGeom prst="rect">
          <a:avLst/>
        </a:prstGeom>
      </xdr:spPr>
    </xdr:pic>
    <xdr:clientData/>
  </xdr:twoCellAnchor>
  <xdr:twoCellAnchor>
    <xdr:from>
      <xdr:col>5</xdr:col>
      <xdr:colOff>228603</xdr:colOff>
      <xdr:row>11</xdr:row>
      <xdr:rowOff>94415</xdr:rowOff>
    </xdr:from>
    <xdr:to>
      <xdr:col>10</xdr:col>
      <xdr:colOff>304800</xdr:colOff>
      <xdr:row>16</xdr:row>
      <xdr:rowOff>123825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849226B5-E632-48D6-AFA5-74DF193C8956}"/>
            </a:ext>
          </a:extLst>
        </xdr:cNvPr>
        <xdr:cNvSpPr txBox="1"/>
      </xdr:nvSpPr>
      <xdr:spPr>
        <a:xfrm>
          <a:off x="4419603" y="2085140"/>
          <a:ext cx="4267197" cy="934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2400" b="1">
              <a:solidFill>
                <a:schemeClr val="tx1"/>
              </a:solidFill>
              <a:latin typeface="Century" panose="02040604050505020304" pitchFamily="18" charset="0"/>
            </a:rPr>
            <a:t>Cronograma</a:t>
          </a:r>
          <a:r>
            <a:rPr lang="es-MX" sz="2400" b="1" baseline="0">
              <a:solidFill>
                <a:schemeClr val="tx1"/>
              </a:solidFill>
              <a:latin typeface="Century" panose="02040604050505020304" pitchFamily="18" charset="0"/>
            </a:rPr>
            <a:t> de proyectos </a:t>
          </a:r>
        </a:p>
        <a:p>
          <a:r>
            <a:rPr lang="es-MX" sz="2400" b="1" baseline="0">
              <a:solidFill>
                <a:schemeClr val="tx1"/>
              </a:solidFill>
              <a:latin typeface="Century" panose="02040604050505020304" pitchFamily="18" charset="0"/>
            </a:rPr>
            <a:t>DesinGlass Smart Windows</a:t>
          </a:r>
          <a:endParaRPr lang="es-MX" sz="2400" b="1">
            <a:solidFill>
              <a:schemeClr val="tx1"/>
            </a:solidFill>
            <a:latin typeface="Century" panose="02040604050505020304" pitchFamily="18" charset="0"/>
          </a:endParaRPr>
        </a:p>
      </xdr:txBody>
    </xdr:sp>
    <xdr:clientData/>
  </xdr:twoCellAnchor>
  <xdr:twoCellAnchor>
    <xdr:from>
      <xdr:col>11</xdr:col>
      <xdr:colOff>609600</xdr:colOff>
      <xdr:row>14</xdr:row>
      <xdr:rowOff>66675</xdr:rowOff>
    </xdr:from>
    <xdr:to>
      <xdr:col>13</xdr:col>
      <xdr:colOff>533399</xdr:colOff>
      <xdr:row>16</xdr:row>
      <xdr:rowOff>0</xdr:rowOff>
    </xdr:to>
    <xdr:sp macro="[0]!crearproyecto.mostrarBuscar" textlink="">
      <xdr:nvSpPr>
        <xdr:cNvPr id="10" name="Rectángulo 9">
          <a:extLst>
            <a:ext uri="{FF2B5EF4-FFF2-40B4-BE49-F238E27FC236}">
              <a16:creationId xmlns:a16="http://schemas.microsoft.com/office/drawing/2014/main" id="{606FB71B-C93C-4F8D-96FB-B2C7D0097795}"/>
            </a:ext>
          </a:extLst>
        </xdr:cNvPr>
        <xdr:cNvSpPr/>
      </xdr:nvSpPr>
      <xdr:spPr>
        <a:xfrm>
          <a:off x="9829800" y="2600325"/>
          <a:ext cx="1600199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BUSCAR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11</xdr:col>
      <xdr:colOff>619125</xdr:colOff>
      <xdr:row>17</xdr:row>
      <xdr:rowOff>38100</xdr:rowOff>
    </xdr:from>
    <xdr:to>
      <xdr:col>13</xdr:col>
      <xdr:colOff>542924</xdr:colOff>
      <xdr:row>18</xdr:row>
      <xdr:rowOff>152400</xdr:rowOff>
    </xdr:to>
    <xdr:sp macro="[0]!crearproyecto.mostrarCrear" textlink="">
      <xdr:nvSpPr>
        <xdr:cNvPr id="11" name="Rectángulo 10">
          <a:extLst>
            <a:ext uri="{FF2B5EF4-FFF2-40B4-BE49-F238E27FC236}">
              <a16:creationId xmlns:a16="http://schemas.microsoft.com/office/drawing/2014/main" id="{46104EB0-F3E7-4E44-93B4-73A6D7F978D4}"/>
            </a:ext>
          </a:extLst>
        </xdr:cNvPr>
        <xdr:cNvSpPr/>
      </xdr:nvSpPr>
      <xdr:spPr>
        <a:xfrm>
          <a:off x="9839325" y="3114675"/>
          <a:ext cx="1600199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>
              <a:latin typeface="Traveling _Typewriter" panose="02000506000000020004" pitchFamily="50" charset="0"/>
            </a:rPr>
            <a:t>NUEVO</a:t>
          </a:r>
          <a:r>
            <a:rPr lang="es-MX" sz="1200" baseline="0">
              <a:latin typeface="Traveling _Typewriter" panose="02000506000000020004" pitchFamily="50" charset="0"/>
            </a:rPr>
            <a:t> PROYECTO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  <xdr:twoCellAnchor>
    <xdr:from>
      <xdr:col>11</xdr:col>
      <xdr:colOff>600075</xdr:colOff>
      <xdr:row>11</xdr:row>
      <xdr:rowOff>114300</xdr:rowOff>
    </xdr:from>
    <xdr:to>
      <xdr:col>13</xdr:col>
      <xdr:colOff>523874</xdr:colOff>
      <xdr:row>13</xdr:row>
      <xdr:rowOff>47625</xdr:rowOff>
    </xdr:to>
    <xdr:sp macro="[0]!CrearProyecto.proyectos" textlink="">
      <xdr:nvSpPr>
        <xdr:cNvPr id="12" name="Rectángulo 11">
          <a:extLst>
            <a:ext uri="{FF2B5EF4-FFF2-40B4-BE49-F238E27FC236}">
              <a16:creationId xmlns:a16="http://schemas.microsoft.com/office/drawing/2014/main" id="{247A7C41-DD99-4720-B8EB-FC02035579DC}"/>
            </a:ext>
          </a:extLst>
        </xdr:cNvPr>
        <xdr:cNvSpPr/>
      </xdr:nvSpPr>
      <xdr:spPr>
        <a:xfrm>
          <a:off x="9820275" y="2105025"/>
          <a:ext cx="1600199" cy="295275"/>
        </a:xfrm>
        <a:prstGeom prst="rect">
          <a:avLst/>
        </a:prstGeom>
        <a:ln>
          <a:solidFill>
            <a:schemeClr val="tx1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aseline="0">
              <a:latin typeface="Traveling _Typewriter" panose="02000506000000020004" pitchFamily="50" charset="0"/>
            </a:rPr>
            <a:t>PROYECTOS</a:t>
          </a:r>
          <a:endParaRPr lang="es-MX" sz="1200">
            <a:latin typeface="Traveling _Typewriter" panose="02000506000000020004" pitchFamily="50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Enero" displayName="Enero" ref="A12:CC14" totalsRowShown="0" headerRowDxfId="1354" headerRowBorderDxfId="1353" tableBorderDxfId="1352" totalsRowBorderDxfId="1351">
  <autoFilter ref="A12:CC14"/>
  <tableColumns count="81">
    <tableColumn id="5" name="No." dataDxfId="1350"/>
    <tableColumn id="1" name="Nombre de Proyecto " dataDxfId="1349"/>
    <tableColumn id="2" name="Encargado del Proyecto" dataDxfId="1348"/>
    <tableColumn id="4" name="Total de Presupuesto" dataDxfId="1347"/>
    <tableColumn id="6" name="Valor Total c/IVA" dataDxfId="1346">
      <calculatedColumnFormula>Enero[[#This Row],[Total de Presupuesto]]*16%+Enero[[#This Row],[Total de Presupuesto]]</calculatedColumnFormula>
    </tableColumn>
    <tableColumn id="7" name="Anticipo" dataDxfId="1345"/>
    <tableColumn id="84" name="Pagado" dataDxfId="1344"/>
    <tableColumn id="83" name="Saldo" dataDxfId="1343">
      <calculatedColumnFormula>(Enero[[#This Row],[Valor Total c/IVA]]-(Enero[[#This Row],[Pagado]]+Enero[[#This Row],[Anticipo]]))</calculatedColumnFormula>
    </tableColumn>
    <tableColumn id="82" name="Total Gasto de Obra" dataDxfId="1342"/>
    <tableColumn id="81" name="Utilidad Neta" dataDxfId="1341">
      <calculatedColumnFormula>((Enero[[#This Row],[Anticipo]]+Enero[[#This Row],[Pagado]])-(Enero[[#This Row],[Total Gasto de Obra]]))</calculatedColumnFormula>
    </tableColumn>
    <tableColumn id="8" name="Destajista" dataDxfId="1340"/>
    <tableColumn id="9" name="Fecha de Inicio" dataDxfId="1339"/>
    <tableColumn id="10" name="Fecha de Entrega" dataDxfId="1338"/>
    <tableColumn id="11" name="Direccion De la Obra" dataDxfId="1337"/>
    <tableColumn id="12" name="SI" dataDxfId="1336"/>
    <tableColumn id="13" name="NO" dataDxfId="1335"/>
    <tableColumn id="14" name="?" dataDxfId="1334"/>
    <tableColumn id="15" name="Comentario Inicial" dataDxfId="1333"/>
    <tableColumn id="16" name="Fecha Inicial" dataDxfId="1332"/>
    <tableColumn id="17" name="Actualizacion1" dataDxfId="1331"/>
    <tableColumn id="18" name="Actualizacion2" dataDxfId="1330"/>
    <tableColumn id="19" name="Actualizacion3" dataDxfId="1329"/>
    <tableColumn id="20" name="Actualizacion4" dataDxfId="1328"/>
    <tableColumn id="21" name="Actualizacion5" dataDxfId="1327"/>
    <tableColumn id="22" name="Actualizacion6" dataDxfId="1326"/>
    <tableColumn id="23" name="Actualizacion7" dataDxfId="1325"/>
    <tableColumn id="24" name="Actualizacion8" dataDxfId="1324"/>
    <tableColumn id="25" name="Actualizacion9" dataDxfId="1323"/>
    <tableColumn id="26" name="Actualizacion10" dataDxfId="1322"/>
    <tableColumn id="27" name="Actualizacion11" dataDxfId="1321"/>
    <tableColumn id="28" name="Actualizacion12" dataDxfId="1320"/>
    <tableColumn id="29" name="Actualizacion13" dataDxfId="1319"/>
    <tableColumn id="30" name="Actualizacion14" dataDxfId="1318"/>
    <tableColumn id="31" name="Actualizacion15" dataDxfId="1317"/>
    <tableColumn id="32" name="Actualizacion16" dataDxfId="1316"/>
    <tableColumn id="33" name="Actualizacion17" dataDxfId="1315"/>
    <tableColumn id="34" name="Actualizacion18" dataDxfId="1314"/>
    <tableColumn id="35" name="Actualizacion19" dataDxfId="1313"/>
    <tableColumn id="36" name="Actualizacion20" dataDxfId="1312"/>
    <tableColumn id="37" name="Actualizacion21" dataDxfId="1311"/>
    <tableColumn id="38" name="Actualizacion22" dataDxfId="1310"/>
    <tableColumn id="39" name="Actualizacion23" dataDxfId="1309"/>
    <tableColumn id="40" name="Actualizacion24" dataDxfId="1308"/>
    <tableColumn id="41" name="Actualizacion25" dataDxfId="1307"/>
    <tableColumn id="42" name="Actualizacion26" dataDxfId="1306"/>
    <tableColumn id="43" name="Actualizacion27" dataDxfId="1305"/>
    <tableColumn id="44" name="Actualizacion28" dataDxfId="1304"/>
    <tableColumn id="45" name="Actualizacion29" dataDxfId="1303"/>
    <tableColumn id="46" name="Actualizacion30" dataDxfId="1302"/>
    <tableColumn id="47" name="Actualizacion31" dataDxfId="1301"/>
    <tableColumn id="48" name="Comentario1" dataDxfId="1300"/>
    <tableColumn id="49" name="Comentario2" dataDxfId="1299"/>
    <tableColumn id="50" name="Comentario3" dataDxfId="1298"/>
    <tableColumn id="51" name="Comentario4" dataDxfId="1297"/>
    <tableColumn id="52" name="Comentario5" dataDxfId="1296"/>
    <tableColumn id="53" name="Comentario6" dataDxfId="1295"/>
    <tableColumn id="54" name="Comentario7" dataDxfId="1294"/>
    <tableColumn id="55" name="Comentario8" dataDxfId="1293"/>
    <tableColumn id="56" name="Comentario9" dataDxfId="1292"/>
    <tableColumn id="57" name="Comentario10" dataDxfId="1291"/>
    <tableColumn id="58" name="Comentario11" dataDxfId="1290"/>
    <tableColumn id="59" name="Comentario12" dataDxfId="1289"/>
    <tableColumn id="60" name="Comentario13" dataDxfId="1288"/>
    <tableColumn id="61" name="Comentario14" dataDxfId="1287"/>
    <tableColumn id="62" name="Comentario15" dataDxfId="1286"/>
    <tableColumn id="63" name="Comentario16" dataDxfId="1285"/>
    <tableColumn id="64" name="Comentario17" dataDxfId="1284"/>
    <tableColumn id="65" name="Comentario18" dataDxfId="1283"/>
    <tableColumn id="66" name="Comentario19" dataDxfId="1282"/>
    <tableColumn id="67" name="Comentario20" dataDxfId="1281"/>
    <tableColumn id="68" name="Comentario21" dataDxfId="1280"/>
    <tableColumn id="69" name="Comentario22" dataDxfId="1279"/>
    <tableColumn id="70" name="Comentario23" dataDxfId="1278"/>
    <tableColumn id="71" name="Comentario24" dataDxfId="1277"/>
    <tableColumn id="72" name="Comentario25" dataDxfId="1276"/>
    <tableColumn id="73" name="Comentario26" dataDxfId="1275"/>
    <tableColumn id="74" name="Comentario27" dataDxfId="1274"/>
    <tableColumn id="75" name="Comentario28" dataDxfId="1273"/>
    <tableColumn id="76" name="Comentario29" dataDxfId="1272"/>
    <tableColumn id="77" name="Comentario30" dataDxfId="1271"/>
    <tableColumn id="78" name="Comentario31" dataDxfId="127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10" name="Febrero" displayName="Febrero" ref="A12:CC14" totalsRowShown="0" headerRowDxfId="1269" headerRowBorderDxfId="1268" tableBorderDxfId="1267" totalsRowBorderDxfId="1266">
  <autoFilter ref="A12:CC14"/>
  <tableColumns count="81">
    <tableColumn id="5" name="No." dataDxfId="1265"/>
    <tableColumn id="1" name="Nombre de Proyecto " dataDxfId="1264"/>
    <tableColumn id="2" name="Encargado del Proyecto" dataDxfId="1263"/>
    <tableColumn id="4" name="Total de Presupuesto" dataDxfId="1262"/>
    <tableColumn id="6" name="Valor Total c/IVA" dataDxfId="1261">
      <calculatedColumnFormula>Febrero[[#This Row],[Total de Presupuesto]]*16%+Febrero[[#This Row],[Total de Presupuesto]]</calculatedColumnFormula>
    </tableColumn>
    <tableColumn id="7" name="Anticipo" dataDxfId="1260"/>
    <tableColumn id="84" name="Pagado" dataDxfId="1259"/>
    <tableColumn id="83" name="Saldo" dataDxfId="1258">
      <calculatedColumnFormula>(Febrero[[#This Row],[Valor Total c/IVA]]-(Febrero[[#This Row],[Pagado]]+Febrero[[#This Row],[Anticipo]]))</calculatedColumnFormula>
    </tableColumn>
    <tableColumn id="82" name="Total Gasto de Obra" dataDxfId="1257"/>
    <tableColumn id="81" name="Utilidad Neta" dataDxfId="1256">
      <calculatedColumnFormula>((Febrero[[#This Row],[Anticipo]]+Febrero[[#This Row],[Pagado]])-(Febrero[[#This Row],[Total Gasto de Obra]]))</calculatedColumnFormula>
    </tableColumn>
    <tableColumn id="8" name="Destajista" dataDxfId="1255"/>
    <tableColumn id="9" name="Fecha de Inicio" dataDxfId="1254"/>
    <tableColumn id="10" name="Fecha de Entrega" dataDxfId="1253"/>
    <tableColumn id="11" name="Direccion De la Obra" dataDxfId="1252"/>
    <tableColumn id="12" name="SI" dataDxfId="1251"/>
    <tableColumn id="13" name="NO" dataDxfId="1250"/>
    <tableColumn id="14" name="?" dataDxfId="1249"/>
    <tableColumn id="15" name="Comentario Inicial" dataDxfId="1248"/>
    <tableColumn id="16" name="Fecha Inicial" dataDxfId="1247"/>
    <tableColumn id="17" name="Actualizacion1" dataDxfId="1246"/>
    <tableColumn id="18" name="Actualizacion2" dataDxfId="1245"/>
    <tableColumn id="19" name="Actualizacion3" dataDxfId="1244"/>
    <tableColumn id="20" name="Actualizacion4" dataDxfId="1243"/>
    <tableColumn id="21" name="Actualizacion5" dataDxfId="1242"/>
    <tableColumn id="22" name="Actualizacion6" dataDxfId="1241"/>
    <tableColumn id="23" name="Actualizacion7" dataDxfId="1240"/>
    <tableColumn id="24" name="Actualizacion8" dataDxfId="1239"/>
    <tableColumn id="25" name="Actualizacion9" dataDxfId="1238"/>
    <tableColumn id="26" name="Actualizacion10" dataDxfId="1237"/>
    <tableColumn id="27" name="Actualizacion11" dataDxfId="1236"/>
    <tableColumn id="28" name="Actualizacion12" dataDxfId="1235"/>
    <tableColumn id="29" name="Actualizacion13" dataDxfId="1234"/>
    <tableColumn id="30" name="Actualizacion14" dataDxfId="1233"/>
    <tableColumn id="31" name="Actualizacion15" dataDxfId="1232"/>
    <tableColumn id="32" name="Actualizacion16" dataDxfId="1231"/>
    <tableColumn id="33" name="Actualizacion17" dataDxfId="1230"/>
    <tableColumn id="34" name="Actualizacion18" dataDxfId="1229"/>
    <tableColumn id="35" name="Actualizacion19" dataDxfId="1228"/>
    <tableColumn id="36" name="Actualizacion20" dataDxfId="1227"/>
    <tableColumn id="37" name="Actualizacion21" dataDxfId="1226"/>
    <tableColumn id="38" name="Actualizacion22" dataDxfId="1225"/>
    <tableColumn id="39" name="Actualizacion23" dataDxfId="1224"/>
    <tableColumn id="40" name="Actualizacion24" dataDxfId="1223"/>
    <tableColumn id="41" name="Actualizacion25" dataDxfId="1222"/>
    <tableColumn id="42" name="Actualizacion26" dataDxfId="1221"/>
    <tableColumn id="43" name="Actualizacion27" dataDxfId="1220"/>
    <tableColumn id="44" name="Actualizacion28" dataDxfId="1219"/>
    <tableColumn id="45" name="Actualizacion29" dataDxfId="1218"/>
    <tableColumn id="46" name="Actualizacion30" dataDxfId="1217"/>
    <tableColumn id="47" name="Actualizacion31" dataDxfId="1216"/>
    <tableColumn id="48" name="Comentario1" dataDxfId="1215"/>
    <tableColumn id="49" name="Comentario2" dataDxfId="1214"/>
    <tableColumn id="50" name="Comentario3" dataDxfId="1213"/>
    <tableColumn id="51" name="Comentario4" dataDxfId="1212"/>
    <tableColumn id="52" name="Comentario5" dataDxfId="1211"/>
    <tableColumn id="53" name="Comentario6" dataDxfId="1210"/>
    <tableColumn id="54" name="Comentario7" dataDxfId="1209"/>
    <tableColumn id="55" name="Comentario8" dataDxfId="1208"/>
    <tableColumn id="56" name="Comentario9" dataDxfId="1207"/>
    <tableColumn id="57" name="Comentario10" dataDxfId="1206"/>
    <tableColumn id="58" name="Comentario11" dataDxfId="1205"/>
    <tableColumn id="59" name="Comentario12" dataDxfId="1204"/>
    <tableColumn id="60" name="Comentario13" dataDxfId="1203"/>
    <tableColumn id="61" name="Comentario14" dataDxfId="1202"/>
    <tableColumn id="62" name="Comentario15" dataDxfId="1201"/>
    <tableColumn id="63" name="Comentario16" dataDxfId="1200"/>
    <tableColumn id="64" name="Comentario17" dataDxfId="1199"/>
    <tableColumn id="65" name="Comentario18" dataDxfId="1198"/>
    <tableColumn id="66" name="Comentario19" dataDxfId="1197"/>
    <tableColumn id="67" name="Comentario20" dataDxfId="1196"/>
    <tableColumn id="68" name="Comentario21" dataDxfId="1195"/>
    <tableColumn id="69" name="Comentario22" dataDxfId="1194"/>
    <tableColumn id="70" name="Comentario23" dataDxfId="1193"/>
    <tableColumn id="71" name="Comentario24" dataDxfId="1192"/>
    <tableColumn id="72" name="Comentario25" dataDxfId="1191"/>
    <tableColumn id="73" name="Comentario26" dataDxfId="1190"/>
    <tableColumn id="74" name="Comentario27" dataDxfId="1189"/>
    <tableColumn id="75" name="Comentario28" dataDxfId="1188"/>
    <tableColumn id="76" name="Comentario29" dataDxfId="1187"/>
    <tableColumn id="77" name="Comentario30" dataDxfId="1186"/>
    <tableColumn id="78" name="Comentario31" dataDxfId="1185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11" name="Marzo" displayName="Marzo" ref="A12:CC14" totalsRowShown="0" headerRowDxfId="1184" headerRowBorderDxfId="1183" tableBorderDxfId="1182" totalsRowBorderDxfId="1181">
  <autoFilter ref="A12:CC14"/>
  <tableColumns count="81">
    <tableColumn id="5" name="No." dataDxfId="1180"/>
    <tableColumn id="1" name="Nombre de Proyecto " dataDxfId="1179"/>
    <tableColumn id="2" name="Encargado del Proyecto" dataDxfId="1178"/>
    <tableColumn id="4" name="Total de Presupuesto" dataDxfId="1177"/>
    <tableColumn id="6" name="Valor Total c/IVA" dataDxfId="1176">
      <calculatedColumnFormula>Marzo[[#This Row],[Total de Presupuesto]]*16%+Marzo[[#This Row],[Total de Presupuesto]]</calculatedColumnFormula>
    </tableColumn>
    <tableColumn id="7" name="Anticipo" dataDxfId="1175"/>
    <tableColumn id="84" name="Pagado" dataDxfId="1174"/>
    <tableColumn id="83" name="Saldo" dataDxfId="1173">
      <calculatedColumnFormula>(Marzo[[#This Row],[Valor Total c/IVA]]-(Marzo[[#This Row],[Pagado]]+Marzo[[#This Row],[Anticipo]]))</calculatedColumnFormula>
    </tableColumn>
    <tableColumn id="82" name="Total Gasto de Obra" dataDxfId="1172"/>
    <tableColumn id="81" name="Utilidad Neta" dataDxfId="1171">
      <calculatedColumnFormula>((Marzo[[#This Row],[Anticipo]]+Marzo[[#This Row],[Pagado]])-(Marzo[[#This Row],[Total Gasto de Obra]]))</calculatedColumnFormula>
    </tableColumn>
    <tableColumn id="8" name="Destajista" dataDxfId="1170"/>
    <tableColumn id="9" name="Fecha de Inicio" dataDxfId="1169"/>
    <tableColumn id="10" name="Fecha de Entrega" dataDxfId="1168"/>
    <tableColumn id="11" name="Direccion De la Obra" dataDxfId="1167"/>
    <tableColumn id="12" name="SI" dataDxfId="1166"/>
    <tableColumn id="13" name="NO" dataDxfId="1165"/>
    <tableColumn id="14" name="?" dataDxfId="1164"/>
    <tableColumn id="15" name="Comentario Inicial" dataDxfId="1163"/>
    <tableColumn id="16" name="Fecha Inicial" dataDxfId="1162"/>
    <tableColumn id="17" name="Actualizacion1" dataDxfId="1161"/>
    <tableColumn id="18" name="Actualizacion2" dataDxfId="1160"/>
    <tableColumn id="19" name="Actualizacion3" dataDxfId="1159"/>
    <tableColumn id="20" name="Actualizacion4" dataDxfId="1158"/>
    <tableColumn id="21" name="Actualizacion5" dataDxfId="1157"/>
    <tableColumn id="22" name="Actualizacion6" dataDxfId="1156"/>
    <tableColumn id="23" name="Actualizacion7" dataDxfId="1155"/>
    <tableColumn id="24" name="Actualizacion8" dataDxfId="1154"/>
    <tableColumn id="25" name="Actualizacion9" dataDxfId="1153"/>
    <tableColumn id="26" name="Actualizacion10" dataDxfId="1152"/>
    <tableColumn id="27" name="Actualizacion11" dataDxfId="1151"/>
    <tableColumn id="28" name="Actualizacion12" dataDxfId="1150"/>
    <tableColumn id="29" name="Actualizacion13" dataDxfId="1149"/>
    <tableColumn id="30" name="Actualizacion14" dataDxfId="1148"/>
    <tableColumn id="31" name="Actualizacion15" dataDxfId="1147"/>
    <tableColumn id="32" name="Actualizacion16" dataDxfId="1146"/>
    <tableColumn id="33" name="Actualizacion17" dataDxfId="1145"/>
    <tableColumn id="34" name="Actualizacion18" dataDxfId="1144"/>
    <tableColumn id="35" name="Actualizacion19" dataDxfId="1143"/>
    <tableColumn id="36" name="Actualizacion20" dataDxfId="1142"/>
    <tableColumn id="37" name="Actualizacion21" dataDxfId="1141"/>
    <tableColumn id="38" name="Actualizacion22" dataDxfId="1140"/>
    <tableColumn id="39" name="Actualizacion23" dataDxfId="1139"/>
    <tableColumn id="40" name="Actualizacion24" dataDxfId="1138"/>
    <tableColumn id="41" name="Actualizacion25" dataDxfId="1137"/>
    <tableColumn id="42" name="Actualizacion26" dataDxfId="1136"/>
    <tableColumn id="43" name="Actualizacion27" dataDxfId="1135"/>
    <tableColumn id="44" name="Actualizacion28" dataDxfId="1134"/>
    <tableColumn id="45" name="Actualizacion29" dataDxfId="1133"/>
    <tableColumn id="46" name="Actualizacion30" dataDxfId="1132"/>
    <tableColumn id="47" name="Actualizacion31" dataDxfId="1131"/>
    <tableColumn id="48" name="Comentario1" dataDxfId="1130"/>
    <tableColumn id="49" name="Comentario2" dataDxfId="1129"/>
    <tableColumn id="50" name="Comentario3" dataDxfId="1128"/>
    <tableColumn id="51" name="Comentario4" dataDxfId="1127"/>
    <tableColumn id="52" name="Comentario5" dataDxfId="1126"/>
    <tableColumn id="53" name="Comentario6" dataDxfId="1125"/>
    <tableColumn id="54" name="Comentario7" dataDxfId="1124"/>
    <tableColumn id="55" name="Comentario8" dataDxfId="1123"/>
    <tableColumn id="56" name="Comentario9" dataDxfId="1122"/>
    <tableColumn id="57" name="Comentario10" dataDxfId="1121"/>
    <tableColumn id="58" name="Comentario11" dataDxfId="1120"/>
    <tableColumn id="59" name="Comentario12" dataDxfId="1119"/>
    <tableColumn id="60" name="Comentario13" dataDxfId="1118"/>
    <tableColumn id="61" name="Comentario14" dataDxfId="1117"/>
    <tableColumn id="62" name="Comentario15" dataDxfId="1116"/>
    <tableColumn id="63" name="Comentario16" dataDxfId="1115"/>
    <tableColumn id="64" name="Comentario17" dataDxfId="1114"/>
    <tableColumn id="65" name="Comentario18" dataDxfId="1113"/>
    <tableColumn id="66" name="Comentario19" dataDxfId="1112"/>
    <tableColumn id="67" name="Comentario20" dataDxfId="1111"/>
    <tableColumn id="68" name="Comentario21" dataDxfId="1110"/>
    <tableColumn id="69" name="Comentario22" dataDxfId="1109"/>
    <tableColumn id="70" name="Comentario23" dataDxfId="1108"/>
    <tableColumn id="71" name="Comentario24" dataDxfId="1107"/>
    <tableColumn id="72" name="Comentario25" dataDxfId="1106"/>
    <tableColumn id="73" name="Comentario26" dataDxfId="1105"/>
    <tableColumn id="74" name="Comentario27" dataDxfId="1104"/>
    <tableColumn id="75" name="Comentario28" dataDxfId="1103"/>
    <tableColumn id="76" name="Comentario29" dataDxfId="1102"/>
    <tableColumn id="77" name="Comentario30" dataDxfId="1101"/>
    <tableColumn id="78" name="Comentario31" dataDxfId="1100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id="12" name="Abril" displayName="Abril" ref="A12:CC14" totalsRowShown="0" headerRowDxfId="1099" headerRowBorderDxfId="1098" tableBorderDxfId="1097" totalsRowBorderDxfId="1096">
  <autoFilter ref="A12:CC14"/>
  <tableColumns count="81">
    <tableColumn id="5" name="No." dataDxfId="1095"/>
    <tableColumn id="1" name="Nombre de Proyecto " dataDxfId="1094"/>
    <tableColumn id="2" name="Encargado del Proyecto" dataDxfId="1093"/>
    <tableColumn id="4" name="Total de Presupuesto" dataDxfId="1092"/>
    <tableColumn id="6" name="Valor Total c/IVA" dataDxfId="1091">
      <calculatedColumnFormula>Abril[[#This Row],[Total de Presupuesto]]*16%+Abril[[#This Row],[Total de Presupuesto]]</calculatedColumnFormula>
    </tableColumn>
    <tableColumn id="7" name="Anticipo" dataDxfId="1090"/>
    <tableColumn id="84" name="Pagado" dataDxfId="1089"/>
    <tableColumn id="83" name="Saldo" dataDxfId="1088">
      <calculatedColumnFormula>(Abril[[#This Row],[Valor Total c/IVA]]-(Abril[[#This Row],[Pagado]]+Abril[[#This Row],[Anticipo]]))</calculatedColumnFormula>
    </tableColumn>
    <tableColumn id="82" name="Total Gasto de Obra" dataDxfId="1087"/>
    <tableColumn id="81" name="Utilidad Neta" dataDxfId="1086">
      <calculatedColumnFormula>((Abril[[#This Row],[Anticipo]]+Abril[[#This Row],[Pagado]])-(Abril[[#This Row],[Total Gasto de Obra]]))</calculatedColumnFormula>
    </tableColumn>
    <tableColumn id="8" name="Destajista" dataDxfId="1085"/>
    <tableColumn id="9" name="Fecha de Inicio" dataDxfId="1084"/>
    <tableColumn id="10" name="Fecha de Entrega" dataDxfId="1083"/>
    <tableColumn id="11" name="Direccion De la Obra" dataDxfId="1082"/>
    <tableColumn id="12" name="SI" dataDxfId="1081"/>
    <tableColumn id="13" name="NO" dataDxfId="1080"/>
    <tableColumn id="14" name="?" dataDxfId="1079"/>
    <tableColumn id="15" name="Comentario Inicial" dataDxfId="1078"/>
    <tableColumn id="16" name="Fecha Inicial" dataDxfId="1077"/>
    <tableColumn id="17" name="Actualizacion1" dataDxfId="1076"/>
    <tableColumn id="18" name="Actualizacion2" dataDxfId="1075"/>
    <tableColumn id="19" name="Actualizacion3" dataDxfId="1074"/>
    <tableColumn id="20" name="Actualizacion4" dataDxfId="1073"/>
    <tableColumn id="21" name="Actualizacion5" dataDxfId="1072"/>
    <tableColumn id="22" name="Actualizacion6" dataDxfId="1071"/>
    <tableColumn id="23" name="Actualizacion7" dataDxfId="1070"/>
    <tableColumn id="24" name="Actualizacion8" dataDxfId="1069"/>
    <tableColumn id="25" name="Actualizacion9" dataDxfId="1068"/>
    <tableColumn id="26" name="Actualizacion10" dataDxfId="1067"/>
    <tableColumn id="27" name="Actualizacion11" dataDxfId="1066"/>
    <tableColumn id="28" name="Actualizacion12" dataDxfId="1065"/>
    <tableColumn id="29" name="Actualizacion13" dataDxfId="1064"/>
    <tableColumn id="30" name="Actualizacion14" dataDxfId="1063"/>
    <tableColumn id="31" name="Actualizacion15" dataDxfId="1062"/>
    <tableColumn id="32" name="Actualizacion16" dataDxfId="1061"/>
    <tableColumn id="33" name="Actualizacion17" dataDxfId="1060"/>
    <tableColumn id="34" name="Actualizacion18" dataDxfId="1059"/>
    <tableColumn id="35" name="Actualizacion19" dataDxfId="1058"/>
    <tableColumn id="36" name="Actualizacion20" dataDxfId="1057"/>
    <tableColumn id="37" name="Actualizacion21" dataDxfId="1056"/>
    <tableColumn id="38" name="Actualizacion22" dataDxfId="1055"/>
    <tableColumn id="39" name="Actualizacion23" dataDxfId="1054"/>
    <tableColumn id="40" name="Actualizacion24" dataDxfId="1053"/>
    <tableColumn id="41" name="Actualizacion25" dataDxfId="1052"/>
    <tableColumn id="42" name="Actualizacion26" dataDxfId="1051"/>
    <tableColumn id="43" name="Actualizacion27" dataDxfId="1050"/>
    <tableColumn id="44" name="Actualizacion28" dataDxfId="1049"/>
    <tableColumn id="45" name="Actualizacion29" dataDxfId="1048"/>
    <tableColumn id="46" name="Actualizacion30" dataDxfId="1047"/>
    <tableColumn id="47" name="Actualizacion31" dataDxfId="1046"/>
    <tableColumn id="48" name="Comentario1" dataDxfId="1045"/>
    <tableColumn id="49" name="Comentario2" dataDxfId="1044"/>
    <tableColumn id="50" name="Comentario3" dataDxfId="1043"/>
    <tableColumn id="51" name="Comentario4" dataDxfId="1042"/>
    <tableColumn id="52" name="Comentario5" dataDxfId="1041"/>
    <tableColumn id="53" name="Comentario6" dataDxfId="1040"/>
    <tableColumn id="54" name="Comentario7" dataDxfId="1039"/>
    <tableColumn id="55" name="Comentario8" dataDxfId="1038"/>
    <tableColumn id="56" name="Comentario9" dataDxfId="1037"/>
    <tableColumn id="57" name="Comentario10" dataDxfId="1036"/>
    <tableColumn id="58" name="Comentario11" dataDxfId="1035"/>
    <tableColumn id="59" name="Comentario12" dataDxfId="1034"/>
    <tableColumn id="60" name="Comentario13" dataDxfId="1033"/>
    <tableColumn id="61" name="Comentario14" dataDxfId="1032"/>
    <tableColumn id="62" name="Comentario15" dataDxfId="1031"/>
    <tableColumn id="63" name="Comentario16" dataDxfId="1030"/>
    <tableColumn id="64" name="Comentario17" dataDxfId="1029"/>
    <tableColumn id="65" name="Comentario18" dataDxfId="1028"/>
    <tableColumn id="66" name="Comentario19" dataDxfId="1027"/>
    <tableColumn id="67" name="Comentario20" dataDxfId="1026"/>
    <tableColumn id="68" name="Comentario21" dataDxfId="1025"/>
    <tableColumn id="69" name="Comentario22" dataDxfId="1024"/>
    <tableColumn id="70" name="Comentario23" dataDxfId="1023"/>
    <tableColumn id="71" name="Comentario24" dataDxfId="1022"/>
    <tableColumn id="72" name="Comentario25" dataDxfId="1021"/>
    <tableColumn id="73" name="Comentario26" dataDxfId="1020"/>
    <tableColumn id="74" name="Comentario27" dataDxfId="1019"/>
    <tableColumn id="75" name="Comentario28" dataDxfId="1018"/>
    <tableColumn id="76" name="Comentario29" dataDxfId="1017"/>
    <tableColumn id="77" name="Comentario30" dataDxfId="1016"/>
    <tableColumn id="78" name="Comentario31" dataDxfId="1015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13" name="Mayo" displayName="Mayo" ref="A12:CC14" totalsRowShown="0" headerRowDxfId="1014" headerRowBorderDxfId="1013" tableBorderDxfId="1012" totalsRowBorderDxfId="1011">
  <autoFilter ref="A12:CC14"/>
  <tableColumns count="81">
    <tableColumn id="5" name="No." dataDxfId="1010"/>
    <tableColumn id="1" name="Nombre de Proyecto " dataDxfId="1009"/>
    <tableColumn id="2" name="Encargado del Proyecto" dataDxfId="1008"/>
    <tableColumn id="4" name="Total de Presupuesto" dataDxfId="1007"/>
    <tableColumn id="6" name="Valor Total c/IVA" dataDxfId="1006">
      <calculatedColumnFormula>Mayo[[#This Row],[Total de Presupuesto]]*16%+Mayo[[#This Row],[Total de Presupuesto]]</calculatedColumnFormula>
    </tableColumn>
    <tableColumn id="7" name="Anticipo" dataDxfId="1005"/>
    <tableColumn id="84" name="Pagado" dataDxfId="1004"/>
    <tableColumn id="83" name="Saldo" dataDxfId="1003">
      <calculatedColumnFormula>(Mayo[[#This Row],[Valor Total c/IVA]]-(Mayo[[#This Row],[Pagado]]+Mayo[[#This Row],[Anticipo]]))</calculatedColumnFormula>
    </tableColumn>
    <tableColumn id="82" name="Total Gasto de Obra" dataDxfId="1002"/>
    <tableColumn id="81" name="Utilidad Neta" dataDxfId="1001">
      <calculatedColumnFormula>((Mayo[[#This Row],[Anticipo]]+Mayo[[#This Row],[Pagado]])-(Mayo[[#This Row],[Total Gasto de Obra]]))</calculatedColumnFormula>
    </tableColumn>
    <tableColumn id="8" name="Destajista" dataDxfId="1000"/>
    <tableColumn id="9" name="Fecha de Inicio" dataDxfId="999"/>
    <tableColumn id="10" name="Fecha de Entrega" dataDxfId="998"/>
    <tableColumn id="11" name="Direccion De la Obra" dataDxfId="997"/>
    <tableColumn id="12" name="SI" dataDxfId="996"/>
    <tableColumn id="13" name="NO" dataDxfId="995"/>
    <tableColumn id="14" name="?" dataDxfId="994"/>
    <tableColumn id="15" name="Comentario Inicial" dataDxfId="993"/>
    <tableColumn id="16" name="Fecha Inicial" dataDxfId="992"/>
    <tableColumn id="17" name="Actualizacion1" dataDxfId="991"/>
    <tableColumn id="18" name="Actualizacion2" dataDxfId="990"/>
    <tableColumn id="19" name="Actualizacion3" dataDxfId="989"/>
    <tableColumn id="20" name="Actualizacion4" dataDxfId="988"/>
    <tableColumn id="21" name="Actualizacion5" dataDxfId="987"/>
    <tableColumn id="22" name="Actualizacion6" dataDxfId="986"/>
    <tableColumn id="23" name="Actualizacion7" dataDxfId="985"/>
    <tableColumn id="24" name="Actualizacion8" dataDxfId="984"/>
    <tableColumn id="25" name="Actualizacion9" dataDxfId="983"/>
    <tableColumn id="26" name="Actualizacion10" dataDxfId="982"/>
    <tableColumn id="27" name="Actualizacion11" dataDxfId="981"/>
    <tableColumn id="28" name="Actualizacion12" dataDxfId="980"/>
    <tableColumn id="29" name="Actualizacion13" dataDxfId="979"/>
    <tableColumn id="30" name="Actualizacion14" dataDxfId="978"/>
    <tableColumn id="31" name="Actualizacion15" dataDxfId="977"/>
    <tableColumn id="32" name="Actualizacion16" dataDxfId="976"/>
    <tableColumn id="33" name="Actualizacion17" dataDxfId="975"/>
    <tableColumn id="34" name="Actualizacion18" dataDxfId="974"/>
    <tableColumn id="35" name="Actualizacion19" dataDxfId="973"/>
    <tableColumn id="36" name="Actualizacion20" dataDxfId="972"/>
    <tableColumn id="37" name="Actualizacion21" dataDxfId="971"/>
    <tableColumn id="38" name="Actualizacion22" dataDxfId="970"/>
    <tableColumn id="39" name="Actualizacion23" dataDxfId="969"/>
    <tableColumn id="40" name="Actualizacion24" dataDxfId="968"/>
    <tableColumn id="41" name="Actualizacion25" dataDxfId="967"/>
    <tableColumn id="42" name="Actualizacion26" dataDxfId="966"/>
    <tableColumn id="43" name="Actualizacion27" dataDxfId="965"/>
    <tableColumn id="44" name="Actualizacion28" dataDxfId="964"/>
    <tableColumn id="45" name="Actualizacion29" dataDxfId="963"/>
    <tableColumn id="46" name="Actualizacion30" dataDxfId="962"/>
    <tableColumn id="47" name="Actualizacion31" dataDxfId="961"/>
    <tableColumn id="48" name="Comentario1" dataDxfId="960"/>
    <tableColumn id="49" name="Comentario2" dataDxfId="959"/>
    <tableColumn id="50" name="Comentario3" dataDxfId="958"/>
    <tableColumn id="51" name="Comentario4" dataDxfId="957"/>
    <tableColumn id="52" name="Comentario5" dataDxfId="956"/>
    <tableColumn id="53" name="Comentario6" dataDxfId="955"/>
    <tableColumn id="54" name="Comentario7" dataDxfId="954"/>
    <tableColumn id="55" name="Comentario8" dataDxfId="953"/>
    <tableColumn id="56" name="Comentario9" dataDxfId="952"/>
    <tableColumn id="57" name="Comentario10" dataDxfId="951"/>
    <tableColumn id="58" name="Comentario11" dataDxfId="950"/>
    <tableColumn id="59" name="Comentario12" dataDxfId="949"/>
    <tableColumn id="60" name="Comentario13" dataDxfId="948"/>
    <tableColumn id="61" name="Comentario14" dataDxfId="947"/>
    <tableColumn id="62" name="Comentario15" dataDxfId="946"/>
    <tableColumn id="63" name="Comentario16" dataDxfId="945"/>
    <tableColumn id="64" name="Comentario17" dataDxfId="944"/>
    <tableColumn id="65" name="Comentario18" dataDxfId="943"/>
    <tableColumn id="66" name="Comentario19" dataDxfId="942"/>
    <tableColumn id="67" name="Comentario20" dataDxfId="941"/>
    <tableColumn id="68" name="Comentario21" dataDxfId="940"/>
    <tableColumn id="69" name="Comentario22" dataDxfId="939"/>
    <tableColumn id="70" name="Comentario23" dataDxfId="938"/>
    <tableColumn id="71" name="Comentario24" dataDxfId="937"/>
    <tableColumn id="72" name="Comentario25" dataDxfId="936"/>
    <tableColumn id="73" name="Comentario26" dataDxfId="935"/>
    <tableColumn id="74" name="Comentario27" dataDxfId="934"/>
    <tableColumn id="75" name="Comentario28" dataDxfId="933"/>
    <tableColumn id="76" name="Comentario29" dataDxfId="932"/>
    <tableColumn id="77" name="Comentario30" dataDxfId="931"/>
    <tableColumn id="78" name="Comentario31" dataDxfId="930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id="14" name="Junio" displayName="Junio" ref="A12:CC14" totalsRowShown="0" headerRowDxfId="929" headerRowBorderDxfId="928" tableBorderDxfId="927" totalsRowBorderDxfId="926">
  <autoFilter ref="A12:CC14"/>
  <tableColumns count="81">
    <tableColumn id="5" name="No." dataDxfId="925"/>
    <tableColumn id="1" name="Nombre de Proyecto " dataDxfId="924"/>
    <tableColumn id="2" name="Encargado del Proyecto" dataDxfId="923"/>
    <tableColumn id="4" name="Total de Presupuesto" dataDxfId="922"/>
    <tableColumn id="6" name="Valor Total c/IVA" dataDxfId="921">
      <calculatedColumnFormula>Junio[[#This Row],[Total de Presupuesto]]*16%+Junio[[#This Row],[Total de Presupuesto]]</calculatedColumnFormula>
    </tableColumn>
    <tableColumn id="7" name="Anticipo" dataDxfId="920"/>
    <tableColumn id="84" name="Pagado" dataDxfId="919"/>
    <tableColumn id="83" name="Saldo" dataDxfId="918">
      <calculatedColumnFormula>(Junio[[#This Row],[Valor Total c/IVA]]-(Junio[[#This Row],[Pagado]]+Junio[[#This Row],[Anticipo]]))</calculatedColumnFormula>
    </tableColumn>
    <tableColumn id="82" name="Total Gasto de Obra" dataDxfId="917"/>
    <tableColumn id="81" name="Utilidad Neta" dataDxfId="916">
      <calculatedColumnFormula>((Junio[[#This Row],[Anticipo]]+Junio[[#This Row],[Pagado]])-(Junio[[#This Row],[Total Gasto de Obra]]))</calculatedColumnFormula>
    </tableColumn>
    <tableColumn id="8" name="Destajista" dataDxfId="915"/>
    <tableColumn id="9" name="Fecha de Inicio" dataDxfId="914"/>
    <tableColumn id="10" name="Fecha de Entrega" dataDxfId="913"/>
    <tableColumn id="11" name="Direccion De la Obra" dataDxfId="912"/>
    <tableColumn id="12" name="SI" dataDxfId="911"/>
    <tableColumn id="13" name="NO" dataDxfId="910"/>
    <tableColumn id="14" name="?" dataDxfId="909"/>
    <tableColumn id="15" name="Comentario Inicial" dataDxfId="908"/>
    <tableColumn id="16" name="Fecha Inicial" dataDxfId="907"/>
    <tableColumn id="17" name="Actualizacion1" dataDxfId="906"/>
    <tableColumn id="18" name="Actualizacion2" dataDxfId="905"/>
    <tableColumn id="19" name="Actualizacion3" dataDxfId="904"/>
    <tableColumn id="20" name="Actualizacion4" dataDxfId="903"/>
    <tableColumn id="21" name="Actualizacion5" dataDxfId="902"/>
    <tableColumn id="22" name="Actualizacion6" dataDxfId="901"/>
    <tableColumn id="23" name="Actualizacion7" dataDxfId="900"/>
    <tableColumn id="24" name="Actualizacion8" dataDxfId="899"/>
    <tableColumn id="25" name="Actualizacion9" dataDxfId="898"/>
    <tableColumn id="26" name="Actualizacion10" dataDxfId="897"/>
    <tableColumn id="27" name="Actualizacion11" dataDxfId="896"/>
    <tableColumn id="28" name="Actualizacion12" dataDxfId="895"/>
    <tableColumn id="29" name="Actualizacion13" dataDxfId="894"/>
    <tableColumn id="30" name="Actualizacion14" dataDxfId="893"/>
    <tableColumn id="31" name="Actualizacion15" dataDxfId="892"/>
    <tableColumn id="32" name="Actualizacion16" dataDxfId="891"/>
    <tableColumn id="33" name="Actualizacion17" dataDxfId="890"/>
    <tableColumn id="34" name="Actualizacion18" dataDxfId="889"/>
    <tableColumn id="35" name="Actualizacion19" dataDxfId="888"/>
    <tableColumn id="36" name="Actualizacion20" dataDxfId="887"/>
    <tableColumn id="37" name="Actualizacion21" dataDxfId="886"/>
    <tableColumn id="38" name="Actualizacion22" dataDxfId="885"/>
    <tableColumn id="39" name="Actualizacion23" dataDxfId="884"/>
    <tableColumn id="40" name="Actualizacion24" dataDxfId="883"/>
    <tableColumn id="41" name="Actualizacion25" dataDxfId="882"/>
    <tableColumn id="42" name="Actualizacion26" dataDxfId="881"/>
    <tableColumn id="43" name="Actualizacion27" dataDxfId="880"/>
    <tableColumn id="44" name="Actualizacion28" dataDxfId="879"/>
    <tableColumn id="45" name="Actualizacion29" dataDxfId="878"/>
    <tableColumn id="46" name="Actualizacion30" dataDxfId="877"/>
    <tableColumn id="47" name="Actualizacion31" dataDxfId="876"/>
    <tableColumn id="48" name="Comentario1" dataDxfId="875"/>
    <tableColumn id="49" name="Comentario2" dataDxfId="874"/>
    <tableColumn id="50" name="Comentario3" dataDxfId="873"/>
    <tableColumn id="51" name="Comentario4" dataDxfId="872"/>
    <tableColumn id="52" name="Comentario5" dataDxfId="871"/>
    <tableColumn id="53" name="Comentario6" dataDxfId="870"/>
    <tableColumn id="54" name="Comentario7" dataDxfId="869"/>
    <tableColumn id="55" name="Comentario8" dataDxfId="868"/>
    <tableColumn id="56" name="Comentario9" dataDxfId="867"/>
    <tableColumn id="57" name="Comentario10" dataDxfId="866"/>
    <tableColumn id="58" name="Comentario11" dataDxfId="865"/>
    <tableColumn id="59" name="Comentario12" dataDxfId="864"/>
    <tableColumn id="60" name="Comentario13" dataDxfId="863"/>
    <tableColumn id="61" name="Comentario14" dataDxfId="862"/>
    <tableColumn id="62" name="Comentario15" dataDxfId="861"/>
    <tableColumn id="63" name="Comentario16" dataDxfId="860"/>
    <tableColumn id="64" name="Comentario17" dataDxfId="859"/>
    <tableColumn id="65" name="Comentario18" dataDxfId="858"/>
    <tableColumn id="66" name="Comentario19" dataDxfId="857"/>
    <tableColumn id="67" name="Comentario20" dataDxfId="856"/>
    <tableColumn id="68" name="Comentario21" dataDxfId="855"/>
    <tableColumn id="69" name="Comentario22" dataDxfId="854"/>
    <tableColumn id="70" name="Comentario23" dataDxfId="853"/>
    <tableColumn id="71" name="Comentario24" dataDxfId="852"/>
    <tableColumn id="72" name="Comentario25" dataDxfId="851"/>
    <tableColumn id="73" name="Comentario26" dataDxfId="850"/>
    <tableColumn id="74" name="Comentario27" dataDxfId="849"/>
    <tableColumn id="75" name="Comentario28" dataDxfId="848"/>
    <tableColumn id="76" name="Comentario29" dataDxfId="847"/>
    <tableColumn id="77" name="Comentario30" dataDxfId="846"/>
    <tableColumn id="78" name="Comentario31" dataDxfId="845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id="15" name="Julio" displayName="Julio" ref="A12:CC14" totalsRowShown="0" headerRowDxfId="844" headerRowBorderDxfId="843" tableBorderDxfId="842" totalsRowBorderDxfId="841">
  <autoFilter ref="A12:CC14"/>
  <tableColumns count="81">
    <tableColumn id="5" name="No." dataDxfId="840"/>
    <tableColumn id="1" name="Nombre de Proyecto " dataDxfId="839"/>
    <tableColumn id="2" name="Encargado del Proyecto" dataDxfId="838"/>
    <tableColumn id="4" name="Total de Presupuesto" dataDxfId="837"/>
    <tableColumn id="6" name="Valor Total c/IVA" dataDxfId="836">
      <calculatedColumnFormula>Julio[[#This Row],[Total de Presupuesto]]*16%+Julio[[#This Row],[Total de Presupuesto]]</calculatedColumnFormula>
    </tableColumn>
    <tableColumn id="7" name="Anticipo" dataDxfId="835"/>
    <tableColumn id="84" name="Pagado" dataDxfId="834"/>
    <tableColumn id="83" name="Saldo" dataDxfId="833">
      <calculatedColumnFormula>(Julio[[#This Row],[Valor Total c/IVA]]-(Julio[[#This Row],[Pagado]]+Julio[[#This Row],[Anticipo]]))</calculatedColumnFormula>
    </tableColumn>
    <tableColumn id="82" name="Total Gasto de Obra" dataDxfId="832"/>
    <tableColumn id="81" name="Utilidad Neta" dataDxfId="831">
      <calculatedColumnFormula>((Julio[[#This Row],[Anticipo]]+Julio[[#This Row],[Pagado]])-(Julio[[#This Row],[Total Gasto de Obra]]))</calculatedColumnFormula>
    </tableColumn>
    <tableColumn id="8" name="Destajista" dataDxfId="830"/>
    <tableColumn id="9" name="Fecha de Inicio" dataDxfId="829"/>
    <tableColumn id="10" name="Fecha de Entrega" dataDxfId="828"/>
    <tableColumn id="11" name="Direccion De la Obra" dataDxfId="827"/>
    <tableColumn id="12" name="SI" dataDxfId="826"/>
    <tableColumn id="13" name="NO" dataDxfId="825"/>
    <tableColumn id="14" name="?" dataDxfId="824"/>
    <tableColumn id="15" name="Comentario Inicial" dataDxfId="823"/>
    <tableColumn id="16" name="Fecha Inicial" dataDxfId="822"/>
    <tableColumn id="17" name="Actualizacion1" dataDxfId="821"/>
    <tableColumn id="18" name="Actualizacion2" dataDxfId="820"/>
    <tableColumn id="19" name="Actualizacion3" dataDxfId="819"/>
    <tableColumn id="20" name="Actualizacion4" dataDxfId="818"/>
    <tableColumn id="21" name="Actualizacion5" dataDxfId="817"/>
    <tableColumn id="22" name="Actualizacion6" dataDxfId="816"/>
    <tableColumn id="23" name="Actualizacion7" dataDxfId="815"/>
    <tableColumn id="24" name="Actualizacion8" dataDxfId="814"/>
    <tableColumn id="25" name="Actualizacion9" dataDxfId="813"/>
    <tableColumn id="26" name="Actualizacion10" dataDxfId="812"/>
    <tableColumn id="27" name="Actualizacion11" dataDxfId="811"/>
    <tableColumn id="28" name="Actualizacion12" dataDxfId="810"/>
    <tableColumn id="29" name="Actualizacion13" dataDxfId="809"/>
    <tableColumn id="30" name="Actualizacion14" dataDxfId="808"/>
    <tableColumn id="31" name="Actualizacion15" dataDxfId="807"/>
    <tableColumn id="32" name="Actualizacion16" dataDxfId="806"/>
    <tableColumn id="33" name="Actualizacion17" dataDxfId="805"/>
    <tableColumn id="34" name="Actualizacion18" dataDxfId="804"/>
    <tableColumn id="35" name="Actualizacion19" dataDxfId="803"/>
    <tableColumn id="36" name="Actualizacion20" dataDxfId="802"/>
    <tableColumn id="37" name="Actualizacion21" dataDxfId="801"/>
    <tableColumn id="38" name="Actualizacion22" dataDxfId="800"/>
    <tableColumn id="39" name="Actualizacion23" dataDxfId="799"/>
    <tableColumn id="40" name="Actualizacion24" dataDxfId="798"/>
    <tableColumn id="41" name="Actualizacion25" dataDxfId="797"/>
    <tableColumn id="42" name="Actualizacion26" dataDxfId="796"/>
    <tableColumn id="43" name="Actualizacion27" dataDxfId="795"/>
    <tableColumn id="44" name="Actualizacion28" dataDxfId="794"/>
    <tableColumn id="45" name="Actualizacion29" dataDxfId="793"/>
    <tableColumn id="46" name="Actualizacion30" dataDxfId="792"/>
    <tableColumn id="47" name="Actualizacion31" dataDxfId="791"/>
    <tableColumn id="48" name="Comentario1" dataDxfId="790"/>
    <tableColumn id="49" name="Comentario2" dataDxfId="789"/>
    <tableColumn id="50" name="Comentario3" dataDxfId="788"/>
    <tableColumn id="51" name="Comentario4" dataDxfId="787"/>
    <tableColumn id="52" name="Comentario5" dataDxfId="786"/>
    <tableColumn id="53" name="Comentario6" dataDxfId="785"/>
    <tableColumn id="54" name="Comentario7" dataDxfId="784"/>
    <tableColumn id="55" name="Comentario8" dataDxfId="783"/>
    <tableColumn id="56" name="Comentario9" dataDxfId="782"/>
    <tableColumn id="57" name="Comentario10" dataDxfId="781"/>
    <tableColumn id="58" name="Comentario11" dataDxfId="780"/>
    <tableColumn id="59" name="Comentario12" dataDxfId="779"/>
    <tableColumn id="60" name="Comentario13" dataDxfId="778"/>
    <tableColumn id="61" name="Comentario14" dataDxfId="777"/>
    <tableColumn id="62" name="Comentario15" dataDxfId="776"/>
    <tableColumn id="63" name="Comentario16" dataDxfId="775"/>
    <tableColumn id="64" name="Comentario17" dataDxfId="774"/>
    <tableColumn id="65" name="Comentario18" dataDxfId="773"/>
    <tableColumn id="66" name="Comentario19" dataDxfId="772"/>
    <tableColumn id="67" name="Comentario20" dataDxfId="771"/>
    <tableColumn id="68" name="Comentario21" dataDxfId="770"/>
    <tableColumn id="69" name="Comentario22" dataDxfId="769"/>
    <tableColumn id="70" name="Comentario23" dataDxfId="768"/>
    <tableColumn id="71" name="Comentario24" dataDxfId="767"/>
    <tableColumn id="72" name="Comentario25" dataDxfId="766"/>
    <tableColumn id="73" name="Comentario26" dataDxfId="765"/>
    <tableColumn id="74" name="Comentario27" dataDxfId="764"/>
    <tableColumn id="75" name="Comentario28" dataDxfId="763"/>
    <tableColumn id="76" name="Comentario29" dataDxfId="762"/>
    <tableColumn id="77" name="Comentario30" dataDxfId="761"/>
    <tableColumn id="78" name="Comentario31" dataDxfId="760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id="16" name="Agosto" displayName="Agosto" ref="A12:CC14" totalsRowShown="0" headerRowDxfId="759" headerRowBorderDxfId="758" tableBorderDxfId="757" totalsRowBorderDxfId="756">
  <autoFilter ref="A12:CC14"/>
  <tableColumns count="81">
    <tableColumn id="5" name="No." dataDxfId="755"/>
    <tableColumn id="1" name="Nombre de Proyecto " dataDxfId="754"/>
    <tableColumn id="2" name="Encargado del Proyecto" dataDxfId="753"/>
    <tableColumn id="4" name="Total de Presupuesto" dataDxfId="752"/>
    <tableColumn id="6" name="Valor Total c/IVA" dataDxfId="751">
      <calculatedColumnFormula>Agosto[[#This Row],[Total de Presupuesto]]*16%+Agosto[[#This Row],[Total de Presupuesto]]</calculatedColumnFormula>
    </tableColumn>
    <tableColumn id="7" name="Anticipo" dataDxfId="750"/>
    <tableColumn id="84" name="Pagado" dataDxfId="749"/>
    <tableColumn id="83" name="Saldo" dataDxfId="748">
      <calculatedColumnFormula>(Agosto[[#This Row],[Valor Total c/IVA]]-(Agosto[[#This Row],[Pagado]]+Agosto[[#This Row],[Anticipo]]))</calculatedColumnFormula>
    </tableColumn>
    <tableColumn id="82" name="Total Gasto de Obra" dataDxfId="747"/>
    <tableColumn id="81" name="Utilidad Neta" dataDxfId="746">
      <calculatedColumnFormula>((Agosto[[#This Row],[Anticipo]]+Agosto[[#This Row],[Pagado]])-(Agosto[[#This Row],[Total Gasto de Obra]]))</calculatedColumnFormula>
    </tableColumn>
    <tableColumn id="8" name="Destajista" dataDxfId="745"/>
    <tableColumn id="9" name="Fecha de Inicio" dataDxfId="744"/>
    <tableColumn id="10" name="Fecha de Entrega" dataDxfId="743"/>
    <tableColumn id="11" name="Direccion De la Obra" dataDxfId="742"/>
    <tableColumn id="12" name="SI" dataDxfId="741"/>
    <tableColumn id="13" name="NO" dataDxfId="740"/>
    <tableColumn id="14" name="?" dataDxfId="739"/>
    <tableColumn id="15" name="Comentario Inicial" dataDxfId="738"/>
    <tableColumn id="16" name="Fecha Inicial" dataDxfId="737"/>
    <tableColumn id="17" name="Actualizacion1" dataDxfId="736"/>
    <tableColumn id="18" name="Actualizacion2" dataDxfId="735"/>
    <tableColumn id="19" name="Actualizacion3" dataDxfId="734"/>
    <tableColumn id="20" name="Actualizacion4" dataDxfId="733"/>
    <tableColumn id="21" name="Actualizacion5" dataDxfId="732"/>
    <tableColumn id="22" name="Actualizacion6" dataDxfId="731"/>
    <tableColumn id="23" name="Actualizacion7" dataDxfId="730"/>
    <tableColumn id="24" name="Actualizacion8" dataDxfId="729"/>
    <tableColumn id="25" name="Actualizacion9" dataDxfId="728"/>
    <tableColumn id="26" name="Actualizacion10" dataDxfId="727"/>
    <tableColumn id="27" name="Actualizacion11" dataDxfId="726"/>
    <tableColumn id="28" name="Actualizacion12" dataDxfId="725"/>
    <tableColumn id="29" name="Actualizacion13" dataDxfId="724"/>
    <tableColumn id="30" name="Actualizacion14" dataDxfId="723"/>
    <tableColumn id="31" name="Actualizacion15" dataDxfId="722"/>
    <tableColumn id="32" name="Actualizacion16" dataDxfId="721"/>
    <tableColumn id="33" name="Actualizacion17" dataDxfId="720"/>
    <tableColumn id="34" name="Actualizacion18" dataDxfId="719"/>
    <tableColumn id="35" name="Actualizacion19" dataDxfId="718"/>
    <tableColumn id="36" name="Actualizacion20" dataDxfId="717"/>
    <tableColumn id="37" name="Actualizacion21" dataDxfId="716"/>
    <tableColumn id="38" name="Actualizacion22" dataDxfId="715"/>
    <tableColumn id="39" name="Actualizacion23" dataDxfId="714"/>
    <tableColumn id="40" name="Actualizacion24" dataDxfId="713"/>
    <tableColumn id="41" name="Actualizacion25" dataDxfId="712"/>
    <tableColumn id="42" name="Actualizacion26" dataDxfId="711"/>
    <tableColumn id="43" name="Actualizacion27" dataDxfId="710"/>
    <tableColumn id="44" name="Actualizacion28" dataDxfId="709"/>
    <tableColumn id="45" name="Actualizacion29" dataDxfId="708"/>
    <tableColumn id="46" name="Actualizacion30" dataDxfId="707"/>
    <tableColumn id="47" name="Actualizacion31" dataDxfId="706"/>
    <tableColumn id="48" name="Comentario1" dataDxfId="705"/>
    <tableColumn id="49" name="Comentario2" dataDxfId="704"/>
    <tableColumn id="50" name="Comentario3" dataDxfId="703"/>
    <tableColumn id="51" name="Comentario4" dataDxfId="702"/>
    <tableColumn id="52" name="Comentario5" dataDxfId="701"/>
    <tableColumn id="53" name="Comentario6" dataDxfId="700"/>
    <tableColumn id="54" name="Comentario7" dataDxfId="699"/>
    <tableColumn id="55" name="Comentario8" dataDxfId="698"/>
    <tableColumn id="56" name="Comentario9" dataDxfId="697"/>
    <tableColumn id="57" name="Comentario10" dataDxfId="696"/>
    <tableColumn id="58" name="Comentario11" dataDxfId="695"/>
    <tableColumn id="59" name="Comentario12" dataDxfId="694"/>
    <tableColumn id="60" name="Comentario13" dataDxfId="693"/>
    <tableColumn id="61" name="Comentario14" dataDxfId="692"/>
    <tableColumn id="62" name="Comentario15" dataDxfId="691"/>
    <tableColumn id="63" name="Comentario16" dataDxfId="690"/>
    <tableColumn id="64" name="Comentario17" dataDxfId="689"/>
    <tableColumn id="65" name="Comentario18" dataDxfId="688"/>
    <tableColumn id="66" name="Comentario19" dataDxfId="687"/>
    <tableColumn id="67" name="Comentario20" dataDxfId="686"/>
    <tableColumn id="68" name="Comentario21" dataDxfId="685"/>
    <tableColumn id="69" name="Comentario22" dataDxfId="684"/>
    <tableColumn id="70" name="Comentario23" dataDxfId="683"/>
    <tableColumn id="71" name="Comentario24" dataDxfId="682"/>
    <tableColumn id="72" name="Comentario25" dataDxfId="681"/>
    <tableColumn id="73" name="Comentario26" dataDxfId="680"/>
    <tableColumn id="74" name="Comentario27" dataDxfId="679"/>
    <tableColumn id="75" name="Comentario28" dataDxfId="678"/>
    <tableColumn id="76" name="Comentario29" dataDxfId="677"/>
    <tableColumn id="77" name="Comentario30" dataDxfId="676"/>
    <tableColumn id="78" name="Comentario31" dataDxfId="675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id="17" name="Septiembre" displayName="Septiembre" ref="A12:CC14" totalsRowShown="0" headerRowDxfId="674" headerRowBorderDxfId="673" tableBorderDxfId="672" totalsRowBorderDxfId="671">
  <autoFilter ref="A12:CC14"/>
  <tableColumns count="81">
    <tableColumn id="5" name="No." dataDxfId="670"/>
    <tableColumn id="1" name="Nombre de Proyecto " dataDxfId="669"/>
    <tableColumn id="2" name="Encargado del Proyecto" dataDxfId="668"/>
    <tableColumn id="4" name="Total de Presupuesto" dataDxfId="667"/>
    <tableColumn id="6" name="Valor Total c/IVA" dataDxfId="666">
      <calculatedColumnFormula>Septiembre[[#This Row],[Total de Presupuesto]]*16%+Septiembre[[#This Row],[Total de Presupuesto]]</calculatedColumnFormula>
    </tableColumn>
    <tableColumn id="7" name="Anticipo" dataDxfId="665"/>
    <tableColumn id="84" name="Pagado" dataDxfId="664"/>
    <tableColumn id="83" name="Saldo" dataDxfId="663">
      <calculatedColumnFormula>(Septiembre[[#This Row],[Valor Total c/IVA]]-(Septiembre[[#This Row],[Pagado]]+Septiembre[[#This Row],[Anticipo]]))</calculatedColumnFormula>
    </tableColumn>
    <tableColumn id="82" name="Total Gasto de Obra" dataDxfId="662"/>
    <tableColumn id="81" name="Utilidad Neta" dataDxfId="661">
      <calculatedColumnFormula>((Septiembre[[#This Row],[Anticipo]]+Septiembre[[#This Row],[Pagado]])-(Septiembre[[#This Row],[Total Gasto de Obra]]))</calculatedColumnFormula>
    </tableColumn>
    <tableColumn id="8" name="Destajista" dataDxfId="660"/>
    <tableColumn id="9" name="Fecha de Inicio" dataDxfId="659"/>
    <tableColumn id="10" name="Fecha de Entrega" dataDxfId="658"/>
    <tableColumn id="11" name="Direccion De la Obra" dataDxfId="657"/>
    <tableColumn id="12" name="SI" dataDxfId="656"/>
    <tableColumn id="13" name="NO" dataDxfId="655"/>
    <tableColumn id="14" name="?" dataDxfId="654"/>
    <tableColumn id="15" name="Comentario Inicial" dataDxfId="653"/>
    <tableColumn id="16" name="Fecha Inicial" dataDxfId="652"/>
    <tableColumn id="17" name="Actualizacion1" dataDxfId="651"/>
    <tableColumn id="18" name="Actualizacion2" dataDxfId="650"/>
    <tableColumn id="19" name="Actualizacion3" dataDxfId="649"/>
    <tableColumn id="20" name="Actualizacion4" dataDxfId="648"/>
    <tableColumn id="21" name="Actualizacion5" dataDxfId="647"/>
    <tableColumn id="22" name="Actualizacion6" dataDxfId="646"/>
    <tableColumn id="23" name="Actualizacion7" dataDxfId="645"/>
    <tableColumn id="24" name="Actualizacion8" dataDxfId="644"/>
    <tableColumn id="25" name="Actualizacion9" dataDxfId="643"/>
    <tableColumn id="26" name="Actualizacion10" dataDxfId="642"/>
    <tableColumn id="27" name="Actualizacion11" dataDxfId="641"/>
    <tableColumn id="28" name="Actualizacion12" dataDxfId="640"/>
    <tableColumn id="29" name="Actualizacion13" dataDxfId="639"/>
    <tableColumn id="30" name="Actualizacion14" dataDxfId="638"/>
    <tableColumn id="31" name="Actualizacion15" dataDxfId="637"/>
    <tableColumn id="32" name="Actualizacion16" dataDxfId="636"/>
    <tableColumn id="33" name="Actualizacion17" dataDxfId="635"/>
    <tableColumn id="34" name="Actualizacion18" dataDxfId="634"/>
    <tableColumn id="35" name="Actualizacion19" dataDxfId="633"/>
    <tableColumn id="36" name="Actualizacion20" dataDxfId="632"/>
    <tableColumn id="37" name="Actualizacion21" dataDxfId="631"/>
    <tableColumn id="38" name="Actualizacion22" dataDxfId="630"/>
    <tableColumn id="39" name="Actualizacion23" dataDxfId="629"/>
    <tableColumn id="40" name="Actualizacion24" dataDxfId="628"/>
    <tableColumn id="41" name="Actualizacion25" dataDxfId="627"/>
    <tableColumn id="42" name="Actualizacion26" dataDxfId="626"/>
    <tableColumn id="43" name="Actualizacion27" dataDxfId="625"/>
    <tableColumn id="44" name="Actualizacion28" dataDxfId="624"/>
    <tableColumn id="45" name="Actualizacion29" dataDxfId="623"/>
    <tableColumn id="46" name="Actualizacion30" dataDxfId="622"/>
    <tableColumn id="47" name="Actualizacion31" dataDxfId="621"/>
    <tableColumn id="48" name="Comentario1" dataDxfId="620"/>
    <tableColumn id="49" name="Comentario2" dataDxfId="619"/>
    <tableColumn id="50" name="Comentario3" dataDxfId="618"/>
    <tableColumn id="51" name="Comentario4" dataDxfId="617"/>
    <tableColumn id="52" name="Comentario5" dataDxfId="616"/>
    <tableColumn id="53" name="Comentario6" dataDxfId="615"/>
    <tableColumn id="54" name="Comentario7" dataDxfId="614"/>
    <tableColumn id="55" name="Comentario8" dataDxfId="613"/>
    <tableColumn id="56" name="Comentario9" dataDxfId="612"/>
    <tableColumn id="57" name="Comentario10" dataDxfId="611"/>
    <tableColumn id="58" name="Comentario11" dataDxfId="610"/>
    <tableColumn id="59" name="Comentario12" dataDxfId="609"/>
    <tableColumn id="60" name="Comentario13" dataDxfId="608"/>
    <tableColumn id="61" name="Comentario14" dataDxfId="607"/>
    <tableColumn id="62" name="Comentario15" dataDxfId="606"/>
    <tableColumn id="63" name="Comentario16" dataDxfId="605"/>
    <tableColumn id="64" name="Comentario17" dataDxfId="604"/>
    <tableColumn id="65" name="Comentario18" dataDxfId="603"/>
    <tableColumn id="66" name="Comentario19" dataDxfId="602"/>
    <tableColumn id="67" name="Comentario20" dataDxfId="601"/>
    <tableColumn id="68" name="Comentario21" dataDxfId="600"/>
    <tableColumn id="69" name="Comentario22" dataDxfId="599"/>
    <tableColumn id="70" name="Comentario23" dataDxfId="598"/>
    <tableColumn id="71" name="Comentario24" dataDxfId="597"/>
    <tableColumn id="72" name="Comentario25" dataDxfId="596"/>
    <tableColumn id="73" name="Comentario26" dataDxfId="595"/>
    <tableColumn id="74" name="Comentario27" dataDxfId="594"/>
    <tableColumn id="75" name="Comentario28" dataDxfId="593"/>
    <tableColumn id="76" name="Comentario29" dataDxfId="592"/>
    <tableColumn id="77" name="Comentario30" dataDxfId="591"/>
    <tableColumn id="78" name="Comentario31" dataDxfId="590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8" name="Octubre" displayName="Octubre" ref="A12:CC14" totalsRowShown="0" headerRowDxfId="589" headerRowBorderDxfId="588" tableBorderDxfId="587" totalsRowBorderDxfId="586">
  <autoFilter ref="A12:CC14"/>
  <tableColumns count="81">
    <tableColumn id="5" name="No." dataDxfId="585"/>
    <tableColumn id="1" name="Nombre de Proyecto " dataDxfId="584"/>
    <tableColumn id="2" name="Encargado del Proyecto" dataDxfId="583"/>
    <tableColumn id="4" name="Total de Presupuesto" dataDxfId="582"/>
    <tableColumn id="6" name="Valor Total c/IVA" dataDxfId="581">
      <calculatedColumnFormula>Octubre[[#This Row],[Total de Presupuesto]]*16%+Octubre[[#This Row],[Total de Presupuesto]]</calculatedColumnFormula>
    </tableColumn>
    <tableColumn id="7" name="Anticipo" dataDxfId="580"/>
    <tableColumn id="84" name="Pagado" dataDxfId="579"/>
    <tableColumn id="83" name="Saldo" dataDxfId="578">
      <calculatedColumnFormula>(Octubre[[#This Row],[Valor Total c/IVA]]-(Octubre[[#This Row],[Pagado]]+Octubre[[#This Row],[Anticipo]]))</calculatedColumnFormula>
    </tableColumn>
    <tableColumn id="82" name="Total Gasto de Obra" dataDxfId="577"/>
    <tableColumn id="81" name="Utilidad Neta" dataDxfId="576">
      <calculatedColumnFormula>((Octubre[[#This Row],[Anticipo]]+Octubre[[#This Row],[Pagado]])-(Octubre[[#This Row],[Total Gasto de Obra]]))</calculatedColumnFormula>
    </tableColumn>
    <tableColumn id="8" name="Destajista" dataDxfId="575"/>
    <tableColumn id="9" name="Fecha de Inicio" dataDxfId="574"/>
    <tableColumn id="10" name="Fecha de Entrega" dataDxfId="573"/>
    <tableColumn id="11" name="Direccion De la Obra" dataDxfId="572"/>
    <tableColumn id="12" name="SI" dataDxfId="571"/>
    <tableColumn id="13" name="NO" dataDxfId="570"/>
    <tableColumn id="14" name="?" dataDxfId="569"/>
    <tableColumn id="15" name="Comentario Inicial" dataDxfId="568"/>
    <tableColumn id="16" name="Fecha Inicial" dataDxfId="567"/>
    <tableColumn id="17" name="Actualizacion1" dataDxfId="566"/>
    <tableColumn id="18" name="Actualizacion2" dataDxfId="565"/>
    <tableColumn id="19" name="Actualizacion3" dataDxfId="564"/>
    <tableColumn id="20" name="Actualizacion4" dataDxfId="563"/>
    <tableColumn id="21" name="Actualizacion5" dataDxfId="562"/>
    <tableColumn id="22" name="Actualizacion6" dataDxfId="561"/>
    <tableColumn id="23" name="Actualizacion7" dataDxfId="560"/>
    <tableColumn id="24" name="Actualizacion8" dataDxfId="559"/>
    <tableColumn id="25" name="Actualizacion9" dataDxfId="558"/>
    <tableColumn id="26" name="Actualizacion10" dataDxfId="557"/>
    <tableColumn id="27" name="Actualizacion11" dataDxfId="556"/>
    <tableColumn id="28" name="Actualizacion12" dataDxfId="555"/>
    <tableColumn id="29" name="Actualizacion13" dataDxfId="554"/>
    <tableColumn id="30" name="Actualizacion14" dataDxfId="553"/>
    <tableColumn id="31" name="Actualizacion15" dataDxfId="552"/>
    <tableColumn id="32" name="Actualizacion16" dataDxfId="551"/>
    <tableColumn id="33" name="Actualizacion17" dataDxfId="550"/>
    <tableColumn id="34" name="Actualizacion18" dataDxfId="549"/>
    <tableColumn id="35" name="Actualizacion19" dataDxfId="548"/>
    <tableColumn id="36" name="Actualizacion20" dataDxfId="547"/>
    <tableColumn id="37" name="Actualizacion21" dataDxfId="546"/>
    <tableColumn id="38" name="Actualizacion22" dataDxfId="545"/>
    <tableColumn id="39" name="Actualizacion23" dataDxfId="544"/>
    <tableColumn id="40" name="Actualizacion24" dataDxfId="543"/>
    <tableColumn id="41" name="Actualizacion25" dataDxfId="542"/>
    <tableColumn id="42" name="Actualizacion26" dataDxfId="541"/>
    <tableColumn id="43" name="Actualizacion27" dataDxfId="540"/>
    <tableColumn id="44" name="Actualizacion28" dataDxfId="539"/>
    <tableColumn id="45" name="Actualizacion29" dataDxfId="538"/>
    <tableColumn id="46" name="Actualizacion30" dataDxfId="537"/>
    <tableColumn id="47" name="Actualizacion31" dataDxfId="536"/>
    <tableColumn id="48" name="Comentario1" dataDxfId="535"/>
    <tableColumn id="49" name="Comentario2" dataDxfId="534"/>
    <tableColumn id="50" name="Comentario3" dataDxfId="533"/>
    <tableColumn id="51" name="Comentario4" dataDxfId="532"/>
    <tableColumn id="52" name="Comentario5" dataDxfId="531"/>
    <tableColumn id="53" name="Comentario6" dataDxfId="530"/>
    <tableColumn id="54" name="Comentario7" dataDxfId="529"/>
    <tableColumn id="55" name="Comentario8" dataDxfId="528"/>
    <tableColumn id="56" name="Comentario9" dataDxfId="527"/>
    <tableColumn id="57" name="Comentario10" dataDxfId="526"/>
    <tableColumn id="58" name="Comentario11" dataDxfId="525"/>
    <tableColumn id="59" name="Comentario12" dataDxfId="524"/>
    <tableColumn id="60" name="Comentario13" dataDxfId="523"/>
    <tableColumn id="61" name="Comentario14" dataDxfId="522"/>
    <tableColumn id="62" name="Comentario15" dataDxfId="521"/>
    <tableColumn id="63" name="Comentario16" dataDxfId="520"/>
    <tableColumn id="64" name="Comentario17" dataDxfId="519"/>
    <tableColumn id="65" name="Comentario18" dataDxfId="518"/>
    <tableColumn id="66" name="Comentario19" dataDxfId="517"/>
    <tableColumn id="67" name="Comentario20" dataDxfId="516"/>
    <tableColumn id="68" name="Comentario21" dataDxfId="515"/>
    <tableColumn id="69" name="Comentario22" dataDxfId="514"/>
    <tableColumn id="70" name="Comentario23" dataDxfId="513"/>
    <tableColumn id="71" name="Comentario24" dataDxfId="512"/>
    <tableColumn id="72" name="Comentario25" dataDxfId="511"/>
    <tableColumn id="73" name="Comentario26" dataDxfId="510"/>
    <tableColumn id="74" name="Comentario27" dataDxfId="509"/>
    <tableColumn id="75" name="Comentario28" dataDxfId="508"/>
    <tableColumn id="76" name="Comentario29" dataDxfId="507"/>
    <tableColumn id="77" name="Comentario30" dataDxfId="506"/>
    <tableColumn id="78" name="Comentario31" dataDxfId="505"/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id="19" name="Noviembre" displayName="Noviembre" ref="A12:CC14" totalsRowShown="0" headerRowDxfId="504" headerRowBorderDxfId="503" tableBorderDxfId="502" totalsRowBorderDxfId="501">
  <autoFilter ref="A12:CC14"/>
  <tableColumns count="81">
    <tableColumn id="5" name="No." dataDxfId="500"/>
    <tableColumn id="1" name="Nombre de Proyecto " dataDxfId="499"/>
    <tableColumn id="2" name="Encargado del Proyecto" dataDxfId="498"/>
    <tableColumn id="4" name="Total de Presupuesto" dataDxfId="497"/>
    <tableColumn id="6" name="Valor Total c/IVA" dataDxfId="496">
      <calculatedColumnFormula>Noviembre[[#This Row],[Total de Presupuesto]]*16%+Noviembre[[#This Row],[Total de Presupuesto]]</calculatedColumnFormula>
    </tableColumn>
    <tableColumn id="7" name="Anticipo" dataDxfId="495"/>
    <tableColumn id="84" name="Pagado" dataDxfId="494"/>
    <tableColumn id="83" name="Saldo" dataDxfId="493">
      <calculatedColumnFormula>(Noviembre[[#This Row],[Valor Total c/IVA]]-(Noviembre[[#This Row],[Pagado]]+Noviembre[[#This Row],[Anticipo]]))</calculatedColumnFormula>
    </tableColumn>
    <tableColumn id="82" name="Total Gasto de Obra" dataDxfId="492"/>
    <tableColumn id="81" name="Utilidad Neta" dataDxfId="491">
      <calculatedColumnFormula>((Noviembre[[#This Row],[Anticipo]]+Noviembre[[#This Row],[Pagado]])-(Noviembre[[#This Row],[Total Gasto de Obra]]))</calculatedColumnFormula>
    </tableColumn>
    <tableColumn id="8" name="Destajista" dataDxfId="490"/>
    <tableColumn id="9" name="Fecha de Inicio" dataDxfId="489"/>
    <tableColumn id="10" name="Fecha de Entrega" dataDxfId="488"/>
    <tableColumn id="11" name="Direccion De la Obra" dataDxfId="487"/>
    <tableColumn id="12" name="SI" dataDxfId="486"/>
    <tableColumn id="13" name="NO" dataDxfId="485"/>
    <tableColumn id="14" name="?" dataDxfId="484"/>
    <tableColumn id="15" name="Comentario Inicial" dataDxfId="483"/>
    <tableColumn id="16" name="Fecha Inicial" dataDxfId="482"/>
    <tableColumn id="17" name="Actualizacion1" dataDxfId="481"/>
    <tableColumn id="18" name="Actualizacion2" dataDxfId="480"/>
    <tableColumn id="19" name="Actualizacion3" dataDxfId="479"/>
    <tableColumn id="20" name="Actualizacion4" dataDxfId="478"/>
    <tableColumn id="21" name="Actualizacion5" dataDxfId="477"/>
    <tableColumn id="22" name="Actualizacion6" dataDxfId="476"/>
    <tableColumn id="23" name="Actualizacion7" dataDxfId="475"/>
    <tableColumn id="24" name="Actualizacion8" dataDxfId="474"/>
    <tableColumn id="25" name="Actualizacion9" dataDxfId="473"/>
    <tableColumn id="26" name="Actualizacion10" dataDxfId="472"/>
    <tableColumn id="27" name="Actualizacion11" dataDxfId="471"/>
    <tableColumn id="28" name="Actualizacion12" dataDxfId="470"/>
    <tableColumn id="29" name="Actualizacion13" dataDxfId="469"/>
    <tableColumn id="30" name="Actualizacion14" dataDxfId="468"/>
    <tableColumn id="31" name="Actualizacion15" dataDxfId="467"/>
    <tableColumn id="32" name="Actualizacion16" dataDxfId="466"/>
    <tableColumn id="33" name="Actualizacion17" dataDxfId="465"/>
    <tableColumn id="34" name="Actualizacion18" dataDxfId="464"/>
    <tableColumn id="35" name="Actualizacion19" dataDxfId="463"/>
    <tableColumn id="36" name="Actualizacion20" dataDxfId="462"/>
    <tableColumn id="37" name="Actualizacion21" dataDxfId="461"/>
    <tableColumn id="38" name="Actualizacion22" dataDxfId="460"/>
    <tableColumn id="39" name="Actualizacion23" dataDxfId="459"/>
    <tableColumn id="40" name="Actualizacion24" dataDxfId="458"/>
    <tableColumn id="41" name="Actualizacion25" dataDxfId="457"/>
    <tableColumn id="42" name="Actualizacion26" dataDxfId="456"/>
    <tableColumn id="43" name="Actualizacion27" dataDxfId="455"/>
    <tableColumn id="44" name="Actualizacion28" dataDxfId="454"/>
    <tableColumn id="45" name="Actualizacion29" dataDxfId="453"/>
    <tableColumn id="46" name="Actualizacion30" dataDxfId="452"/>
    <tableColumn id="47" name="Actualizacion31" dataDxfId="451"/>
    <tableColumn id="48" name="Comentario1" dataDxfId="450"/>
    <tableColumn id="49" name="Comentario2" dataDxfId="449"/>
    <tableColumn id="50" name="Comentario3" dataDxfId="448"/>
    <tableColumn id="51" name="Comentario4" dataDxfId="447"/>
    <tableColumn id="52" name="Comentario5" dataDxfId="446"/>
    <tableColumn id="53" name="Comentario6" dataDxfId="445"/>
    <tableColumn id="54" name="Comentario7" dataDxfId="444"/>
    <tableColumn id="55" name="Comentario8" dataDxfId="443"/>
    <tableColumn id="56" name="Comentario9" dataDxfId="442"/>
    <tableColumn id="57" name="Comentario10" dataDxfId="441"/>
    <tableColumn id="58" name="Comentario11" dataDxfId="440"/>
    <tableColumn id="59" name="Comentario12" dataDxfId="439"/>
    <tableColumn id="60" name="Comentario13" dataDxfId="438"/>
    <tableColumn id="61" name="Comentario14" dataDxfId="437"/>
    <tableColumn id="62" name="Comentario15" dataDxfId="436"/>
    <tableColumn id="63" name="Comentario16" dataDxfId="435"/>
    <tableColumn id="64" name="Comentario17" dataDxfId="434"/>
    <tableColumn id="65" name="Comentario18" dataDxfId="433"/>
    <tableColumn id="66" name="Comentario19" dataDxfId="432"/>
    <tableColumn id="67" name="Comentario20" dataDxfId="431"/>
    <tableColumn id="68" name="Comentario21" dataDxfId="430"/>
    <tableColumn id="69" name="Comentario22" dataDxfId="429"/>
    <tableColumn id="70" name="Comentario23" dataDxfId="428"/>
    <tableColumn id="71" name="Comentario24" dataDxfId="427"/>
    <tableColumn id="72" name="Comentario25" dataDxfId="426"/>
    <tableColumn id="73" name="Comentario26" dataDxfId="425"/>
    <tableColumn id="74" name="Comentario27" dataDxfId="424"/>
    <tableColumn id="75" name="Comentario28" dataDxfId="423"/>
    <tableColumn id="76" name="Comentario29" dataDxfId="422"/>
    <tableColumn id="77" name="Comentario30" dataDxfId="421"/>
    <tableColumn id="78" name="Comentario31" dataDxfId="420"/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id="20" name="Diciembre" displayName="Diciembre" ref="A12:CC14" totalsRowShown="0" headerRowDxfId="419" headerRowBorderDxfId="418" tableBorderDxfId="417" totalsRowBorderDxfId="416">
  <autoFilter ref="A12:CC14"/>
  <tableColumns count="81">
    <tableColumn id="5" name="No." dataDxfId="415"/>
    <tableColumn id="1" name="Nombre de Proyecto " dataDxfId="414"/>
    <tableColumn id="2" name="Encargado del Proyecto" dataDxfId="413"/>
    <tableColumn id="4" name="Total de Presupuesto" dataDxfId="412"/>
    <tableColumn id="6" name="Valor Total c/IVA" dataDxfId="411">
      <calculatedColumnFormula>Diciembre[[#This Row],[Total de Presupuesto]]*16%+Diciembre[[#This Row],[Total de Presupuesto]]</calculatedColumnFormula>
    </tableColumn>
    <tableColumn id="7" name="Anticipo" dataDxfId="410"/>
    <tableColumn id="84" name="Pagado" dataDxfId="409"/>
    <tableColumn id="83" name="Saldo" dataDxfId="408">
      <calculatedColumnFormula>(Diciembre[[#This Row],[Valor Total c/IVA]]-(Diciembre[[#This Row],[Pagado]]+Diciembre[[#This Row],[Anticipo]]))</calculatedColumnFormula>
    </tableColumn>
    <tableColumn id="82" name="Total Gasto de Obra" dataDxfId="407"/>
    <tableColumn id="81" name="Utilidad Neta" dataDxfId="406">
      <calculatedColumnFormula>((Diciembre[[#This Row],[Anticipo]]+Diciembre[[#This Row],[Pagado]])-(Diciembre[[#This Row],[Total Gasto de Obra]]))</calculatedColumnFormula>
    </tableColumn>
    <tableColumn id="8" name="Destajista" dataDxfId="405"/>
    <tableColumn id="9" name="Fecha de Inicio" dataDxfId="404"/>
    <tableColumn id="10" name="Fecha de Entrega" dataDxfId="403"/>
    <tableColumn id="11" name="Direccion De la Obra" dataDxfId="402"/>
    <tableColumn id="12" name="SI" dataDxfId="401"/>
    <tableColumn id="13" name="NO" dataDxfId="400"/>
    <tableColumn id="14" name="?" dataDxfId="399"/>
    <tableColumn id="15" name="Comentario Inicial" dataDxfId="398"/>
    <tableColumn id="16" name="Fecha Inicial" dataDxfId="397"/>
    <tableColumn id="17" name="Actualizacion1" dataDxfId="396"/>
    <tableColumn id="18" name="Actualizacion2" dataDxfId="395"/>
    <tableColumn id="19" name="Actualizacion3" dataDxfId="394"/>
    <tableColumn id="20" name="Actualizacion4" dataDxfId="393"/>
    <tableColumn id="21" name="Actualizacion5" dataDxfId="392"/>
    <tableColumn id="22" name="Actualizacion6" dataDxfId="391"/>
    <tableColumn id="23" name="Actualizacion7" dataDxfId="390"/>
    <tableColumn id="24" name="Actualizacion8" dataDxfId="389"/>
    <tableColumn id="25" name="Actualizacion9" dataDxfId="388"/>
    <tableColumn id="26" name="Actualizacion10" dataDxfId="387"/>
    <tableColumn id="27" name="Actualizacion11" dataDxfId="386"/>
    <tableColumn id="28" name="Actualizacion12" dataDxfId="385"/>
    <tableColumn id="29" name="Actualizacion13" dataDxfId="384"/>
    <tableColumn id="30" name="Actualizacion14" dataDxfId="383"/>
    <tableColumn id="31" name="Actualizacion15" dataDxfId="382"/>
    <tableColumn id="32" name="Actualizacion16" dataDxfId="381"/>
    <tableColumn id="33" name="Actualizacion17" dataDxfId="380"/>
    <tableColumn id="34" name="Actualizacion18" dataDxfId="379"/>
    <tableColumn id="35" name="Actualizacion19" dataDxfId="378"/>
    <tableColumn id="36" name="Actualizacion20" dataDxfId="377"/>
    <tableColumn id="37" name="Actualizacion21" dataDxfId="376"/>
    <tableColumn id="38" name="Actualizacion22" dataDxfId="375"/>
    <tableColumn id="39" name="Actualizacion23" dataDxfId="374"/>
    <tableColumn id="40" name="Actualizacion24" dataDxfId="373"/>
    <tableColumn id="41" name="Actualizacion25" dataDxfId="372"/>
    <tableColumn id="42" name="Actualizacion26" dataDxfId="371"/>
    <tableColumn id="43" name="Actualizacion27" dataDxfId="370"/>
    <tableColumn id="44" name="Actualizacion28" dataDxfId="369"/>
    <tableColumn id="45" name="Actualizacion29" dataDxfId="368"/>
    <tableColumn id="46" name="Actualizacion30" dataDxfId="367"/>
    <tableColumn id="47" name="Actualizacion31" dataDxfId="366"/>
    <tableColumn id="48" name="Comentario1" dataDxfId="365"/>
    <tableColumn id="49" name="Comentario2" dataDxfId="364"/>
    <tableColumn id="50" name="Comentario3" dataDxfId="363"/>
    <tableColumn id="51" name="Comentario4" dataDxfId="362"/>
    <tableColumn id="52" name="Comentario5" dataDxfId="361"/>
    <tableColumn id="53" name="Comentario6" dataDxfId="360"/>
    <tableColumn id="54" name="Comentario7" dataDxfId="359"/>
    <tableColumn id="55" name="Comentario8" dataDxfId="358"/>
    <tableColumn id="56" name="Comentario9" dataDxfId="357"/>
    <tableColumn id="57" name="Comentario10" dataDxfId="356"/>
    <tableColumn id="58" name="Comentario11" dataDxfId="355"/>
    <tableColumn id="59" name="Comentario12" dataDxfId="354"/>
    <tableColumn id="60" name="Comentario13" dataDxfId="353"/>
    <tableColumn id="61" name="Comentario14" dataDxfId="352"/>
    <tableColumn id="62" name="Comentario15" dataDxfId="351"/>
    <tableColumn id="63" name="Comentario16" dataDxfId="350"/>
    <tableColumn id="64" name="Comentario17" dataDxfId="349"/>
    <tableColumn id="65" name="Comentario18" dataDxfId="348"/>
    <tableColumn id="66" name="Comentario19" dataDxfId="347"/>
    <tableColumn id="67" name="Comentario20" dataDxfId="346"/>
    <tableColumn id="68" name="Comentario21" dataDxfId="345"/>
    <tableColumn id="69" name="Comentario22" dataDxfId="344"/>
    <tableColumn id="70" name="Comentario23" dataDxfId="343"/>
    <tableColumn id="71" name="Comentario24" dataDxfId="342"/>
    <tableColumn id="72" name="Comentario25" dataDxfId="341"/>
    <tableColumn id="73" name="Comentario26" dataDxfId="340"/>
    <tableColumn id="74" name="Comentario27" dataDxfId="339"/>
    <tableColumn id="75" name="Comentario28" dataDxfId="338"/>
    <tableColumn id="76" name="Comentario29" dataDxfId="337"/>
    <tableColumn id="77" name="Comentario30" dataDxfId="336"/>
    <tableColumn id="78" name="Comentario31" dataDxfId="335"/>
  </tableColumns>
  <tableStyleInfo name="TableStyleMedium8" showFirstColumn="0" showLastColumn="0" showRowStripes="1" showColumnStripes="0"/>
</table>
</file>

<file path=xl/tables/table13.xml><?xml version="1.0" encoding="utf-8"?>
<table xmlns="http://schemas.openxmlformats.org/spreadsheetml/2006/main" id="145" name="DIA" displayName="DIA" ref="A1:A32" totalsRowShown="0" headerRowDxfId="334" dataDxfId="332" headerRowBorderDxfId="333" tableBorderDxfId="331" totalsRowBorderDxfId="330">
  <autoFilter ref="A1:A32"/>
  <tableColumns count="1">
    <tableColumn id="1" name="DIA" dataDxfId="3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6" name="MES" displayName="MES" ref="C1:C13" totalsRowShown="0" headerRowDxfId="328" dataDxfId="326" headerRowBorderDxfId="327" tableBorderDxfId="325" totalsRowBorderDxfId="324">
  <autoFilter ref="C1:C13"/>
  <tableColumns count="1">
    <tableColumn id="1" name="MES" dataDxfId="32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9" name="USSUARIOS" displayName="USSUARIOS" ref="A1:C7" totalsRowShown="0" headerRowDxfId="322" dataDxfId="320" headerRowBorderDxfId="321" tableBorderDxfId="319" totalsRowBorderDxfId="318">
  <autoFilter ref="A1:C7"/>
  <tableColumns count="3">
    <tableColumn id="2" name="ID" dataDxfId="317">
      <calculatedColumnFormula>ROW(A1)</calculatedColumnFormula>
    </tableColumn>
    <tableColumn id="3" name="PROVEEDOR" dataDxfId="316"/>
    <tableColumn id="4" name="NUMERO" dataDxfId="31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" name="Material" displayName="Material" ref="A1:K3" totalsRowShown="0" headerRowDxfId="314" headerRowBorderDxfId="313" tableBorderDxfId="312" totalsRowBorderDxfId="311">
  <autoFilter ref="A1:K3"/>
  <tableColumns count="11">
    <tableColumn id="1" name="Obra" dataDxfId="310"/>
    <tableColumn id="2" name="Fecha" dataDxfId="309"/>
    <tableColumn id="3" name="No.de Compra" dataDxfId="308"/>
    <tableColumn id="4" name="Clave" dataDxfId="307"/>
    <tableColumn id="5" name="Concepto y/o Material" dataDxfId="306"/>
    <tableColumn id="6" name="Unidad" dataDxfId="305"/>
    <tableColumn id="7" name="Cantidad" dataDxfId="304"/>
    <tableColumn id="8" name="Unitario" dataDxfId="303"/>
    <tableColumn id="9" name="Iva" dataDxfId="302">
      <calculatedColumnFormula>((Material[[#This Row],[Unitario]]*16%)*Material[[#This Row],[Cantidad]])</calculatedColumnFormula>
    </tableColumn>
    <tableColumn id="10" name="Total" dataDxfId="301">
      <calculatedColumnFormula>((Material[[#This Row],[Unitario]]*Material[[#This Row],[Cantidad]])+Material[[#This Row],[Iva]])</calculatedColumnFormula>
    </tableColumn>
    <tableColumn id="11" name="ID" dataDxfId="30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id="3" name="Almacen" displayName="Almacen" ref="A1:I3" totalsRowShown="0" headerRowDxfId="299" dataDxfId="297" headerRowBorderDxfId="298" tableBorderDxfId="296" totalsRowBorderDxfId="295">
  <autoFilter ref="A1:I3"/>
  <tableColumns count="9">
    <tableColumn id="1" name="Obra" dataDxfId="294"/>
    <tableColumn id="2" name="Fecha de Salida" dataDxfId="293"/>
    <tableColumn id="3" name="Folio" dataDxfId="292"/>
    <tableColumn id="4" name="Material" dataDxfId="291"/>
    <tableColumn id="5" name="Unidad" dataDxfId="290"/>
    <tableColumn id="6" name="Cantidad" dataDxfId="289"/>
    <tableColumn id="7" name="Precio Unitario" dataDxfId="288"/>
    <tableColumn id="8" name="Total" dataDxfId="287">
      <calculatedColumnFormula>Almacen[[#This Row],[Precio Unitario]]*Almacen[[#This Row],[Cantidad]]</calculatedColumnFormula>
    </tableColumn>
    <tableColumn id="9" name="ID" dataDxfId="28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id="4" name="Vidrio" displayName="Vidrio" ref="A1:M3" totalsRowShown="0" headerRowDxfId="285" dataDxfId="283" headerRowBorderDxfId="284" tableBorderDxfId="282" totalsRowBorderDxfId="281">
  <autoFilter ref="A1:M3"/>
  <tableColumns count="13">
    <tableColumn id="1" name="Obra" dataDxfId="280"/>
    <tableColumn id="2" name="Fecha" dataDxfId="279"/>
    <tableColumn id="3" name="Tipo de Cristal" dataDxfId="278"/>
    <tableColumn id="4" name="Ancho" dataDxfId="277"/>
    <tableColumn id="5" name="Alto" dataDxfId="276"/>
    <tableColumn id="6" name="Piezas" dataDxfId="275"/>
    <tableColumn id="7" name="M²" dataDxfId="274">
      <calculatedColumnFormula>Vidrio[[#This Row],[Ancho]]*Vidrio[[#This Row],[Alto]]</calculatedColumnFormula>
    </tableColumn>
    <tableColumn id="8" name="$ × M² " dataDxfId="273"/>
    <tableColumn id="9" name="P. Unitario" dataDxfId="272">
      <calculatedColumnFormula>Vidrio[[#This Row],[$ × M² ]]*Vidrio[[#This Row],[M²]]</calculatedColumnFormula>
    </tableColumn>
    <tableColumn id="10" name="Importe" dataDxfId="271">
      <calculatedColumnFormula>Vidrio[[#This Row],[P. Unitario]]*Vidrio[[#This Row],[Piezas]]</calculatedColumnFormula>
    </tableColumn>
    <tableColumn id="11" name="Proveedor" dataDxfId="270"/>
    <tableColumn id="12" name="Folio" dataDxfId="269"/>
    <tableColumn id="13" name="ID" dataDxfId="268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id="5" name="ManoDeObra" displayName="ManoDeObra" ref="A1:E3" totalsRowShown="0" headerRowDxfId="267" dataDxfId="265" headerRowBorderDxfId="266" tableBorderDxfId="264" totalsRowBorderDxfId="263">
  <autoFilter ref="A1:E3"/>
  <tableColumns count="5">
    <tableColumn id="1" name="Obra" dataDxfId="262"/>
    <tableColumn id="2" name="Destajista" dataDxfId="261"/>
    <tableColumn id="3" name="Semanas" dataDxfId="260"/>
    <tableColumn id="4" name="Total" dataDxfId="259"/>
    <tableColumn id="5" name="ID" dataDxfId="258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7" name="Combustible" displayName="Combustible" ref="A1:G3" totalsRowShown="0" headerRowDxfId="257" dataDxfId="255" headerRowBorderDxfId="256" tableBorderDxfId="254" totalsRowBorderDxfId="253">
  <autoFilter ref="A1:G3"/>
  <tableColumns count="7">
    <tableColumn id="1" name="Obra" dataDxfId="252"/>
    <tableColumn id="2" name="Fecha" dataDxfId="251"/>
    <tableColumn id="3" name="$" dataDxfId="250"/>
    <tableColumn id="4" name="Nombre Responsable" dataDxfId="249"/>
    <tableColumn id="5" name="Consepto" dataDxfId="248"/>
    <tableColumn id="6" name="Nota" dataDxfId="247"/>
    <tableColumn id="7" name="ID" dataDxfId="246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id="8" name="Viaticos" displayName="Viaticos" ref="A1:G3" totalsRowShown="0" headerRowDxfId="245" dataDxfId="243" headerRowBorderDxfId="244" tableBorderDxfId="242" totalsRowBorderDxfId="241">
  <autoFilter ref="A1:G3"/>
  <tableColumns count="7">
    <tableColumn id="1" name="Obra" dataDxfId="240"/>
    <tableColumn id="2" name="Fecha" dataDxfId="239"/>
    <tableColumn id="3" name="$" dataDxfId="238"/>
    <tableColumn id="4" name="Nombre Responsable" dataDxfId="237"/>
    <tableColumn id="5" name="Consepto" dataDxfId="236"/>
    <tableColumn id="6" name="Nota" dataDxfId="235"/>
    <tableColumn id="7" name="ID" dataDxfId="23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id="9" name="Pagos" displayName="Pagos" ref="A1:G3" totalsRowShown="0" headerRowDxfId="233" dataDxfId="231" headerRowBorderDxfId="232" tableBorderDxfId="230" totalsRowBorderDxfId="229">
  <autoFilter ref="A1:G3"/>
  <tableColumns count="7">
    <tableColumn id="1" name="Obra" dataDxfId="228"/>
    <tableColumn id="2" name="Fecha de Fac" dataDxfId="227"/>
    <tableColumn id="3" name="Concepto de Pago" dataDxfId="226"/>
    <tableColumn id="4" name="SubTotal" dataDxfId="225"/>
    <tableColumn id="5" name="IVA" dataDxfId="224"/>
    <tableColumn id="6" name="Total" dataDxfId="223">
      <calculatedColumnFormula>Pagos[[#This Row],[SubTotal]]+Pagos[[#This Row],[IVA]]</calculatedColumnFormula>
    </tableColumn>
    <tableColumn id="7" name="ID" dataDxfId="222">
      <calculatedColumnFormula>ROW(G1)</calculatedColumnFormula>
    </tableColumn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id="6" name="Resultado1" displayName="Resultado1" ref="A13:F16" totalsRowCount="1" headerRowDxfId="221" dataDxfId="219" headerRowBorderDxfId="220" tableBorderDxfId="218" totalsRowBorderDxfId="217">
  <autoFilter ref="A13:F15"/>
  <tableColumns count="6">
    <tableColumn id="1" name="Obra" totalsRowLabel="Total" dataDxfId="216" totalsRowDxfId="215"/>
    <tableColumn id="2" name="Fecha de Fac" dataDxfId="214" totalsRowDxfId="213"/>
    <tableColumn id="3" name="Concepto de Pago" dataDxfId="212" totalsRowDxfId="211"/>
    <tableColumn id="4" name="SubTotal" dataDxfId="210" totalsRowDxfId="209"/>
    <tableColumn id="5" name="IVA" dataDxfId="208" totalsRowDxfId="207"/>
    <tableColumn id="6" name="Total" totalsRowFunction="sum" dataDxfId="206" totalsRowDxfId="205"/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id="21" name="Resultados2" displayName="Resultados2" ref="A19:J22" totalsRowCount="1" headerRowDxfId="204" dataDxfId="202" headerRowBorderDxfId="203" tableBorderDxfId="201" totalsRowBorderDxfId="200">
  <autoFilter ref="A19:J21"/>
  <tableColumns count="10">
    <tableColumn id="1" name="Obra" totalsRowLabel="Total" dataDxfId="199" totalsRowDxfId="198"/>
    <tableColumn id="2" name="Fecha" dataDxfId="197" totalsRowDxfId="196"/>
    <tableColumn id="3" name="No.de Compra" dataDxfId="195" totalsRowDxfId="194"/>
    <tableColumn id="4" name="Clave" dataDxfId="193" totalsRowDxfId="192"/>
    <tableColumn id="5" name="Material" dataDxfId="191" totalsRowDxfId="190"/>
    <tableColumn id="6" name="Unidad" dataDxfId="189" totalsRowDxfId="188"/>
    <tableColumn id="7" name="Cantidad" dataDxfId="187" totalsRowDxfId="186"/>
    <tableColumn id="8" name="Unitario" dataDxfId="185" totalsRowDxfId="184"/>
    <tableColumn id="9" name="Iva" dataDxfId="183" totalsRowDxfId="182"/>
    <tableColumn id="10" name="Total" totalsRowFunction="sum" dataDxfId="181" totalsRowDxfId="180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id="22" name="Resultados4" displayName="Resultados4" ref="A31:L34" totalsRowCount="1" headerRowDxfId="179" dataDxfId="177" headerRowBorderDxfId="178" tableBorderDxfId="176" totalsRowBorderDxfId="175">
  <autoFilter ref="A31:L33"/>
  <tableColumns count="12">
    <tableColumn id="1" name="Obra" totalsRowLabel="Total" dataDxfId="174" totalsRowDxfId="173"/>
    <tableColumn id="2" name="Fecha" dataDxfId="172" totalsRowDxfId="171"/>
    <tableColumn id="3" name="Tipo de Cristal" dataDxfId="170" totalsRowDxfId="169"/>
    <tableColumn id="4" name="Ancho" dataDxfId="168" totalsRowDxfId="167"/>
    <tableColumn id="5" name="Alto" dataDxfId="166" totalsRowDxfId="165"/>
    <tableColumn id="6" name="Piezas" dataDxfId="164" totalsRowDxfId="163"/>
    <tableColumn id="7" name="M²" dataDxfId="162" totalsRowDxfId="161"/>
    <tableColumn id="8" name="$ × M² " dataDxfId="160" totalsRowDxfId="159"/>
    <tableColumn id="9" name="P. Unitario" dataDxfId="158" totalsRowDxfId="157"/>
    <tableColumn id="10" name="Importe" totalsRowFunction="sum" dataDxfId="156" totalsRowDxfId="155"/>
    <tableColumn id="11" name="Proveedor" dataDxfId="154" totalsRowDxfId="153"/>
    <tableColumn id="12" name="Folio" dataDxfId="152" totalsRowDxfId="151"/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id="23" name="Resultados3" displayName="Resultados3" ref="A25:H28" totalsRowCount="1" headerRowDxfId="150" dataDxfId="148" headerRowBorderDxfId="149" tableBorderDxfId="147" totalsRowBorderDxfId="146">
  <autoFilter ref="A25:H27"/>
  <tableColumns count="8">
    <tableColumn id="1" name="Obra" totalsRowLabel="Total" dataDxfId="145" totalsRowDxfId="144"/>
    <tableColumn id="2" name="Fecha de Salida" dataDxfId="143" totalsRowDxfId="142"/>
    <tableColumn id="3" name="Folio" dataDxfId="141" totalsRowDxfId="140"/>
    <tableColumn id="4" name="Material" dataDxfId="139" totalsRowDxfId="138"/>
    <tableColumn id="5" name="Unidad" dataDxfId="137" totalsRowDxfId="136"/>
    <tableColumn id="6" name="Cantidad" dataDxfId="135" totalsRowDxfId="134"/>
    <tableColumn id="7" name="Precio Unitario" dataDxfId="133" totalsRowDxfId="132"/>
    <tableColumn id="8" name="Total" totalsRowFunction="sum" dataDxfId="131" totalsRowDxfId="130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24" name="Resultados5" displayName="Resultados5" ref="A37:D40" totalsRowCount="1" headerRowDxfId="129" dataDxfId="127" headerRowBorderDxfId="128" tableBorderDxfId="126" totalsRowBorderDxfId="125">
  <autoFilter ref="A37:D39"/>
  <tableColumns count="4">
    <tableColumn id="1" name="Obra" totalsRowLabel="Total" dataDxfId="124" totalsRowDxfId="123"/>
    <tableColumn id="2" name="Destajista" dataDxfId="122" totalsRowDxfId="121"/>
    <tableColumn id="3" name="Semanas" dataDxfId="120" totalsRowDxfId="119"/>
    <tableColumn id="4" name="Total" totalsRowFunction="sum" dataDxfId="118" totalsRowDxfId="117"/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id="25" name="Resultados6" displayName="Resultados6" ref="A43:F46" totalsRowCount="1" headerRowDxfId="116" dataDxfId="114" headerRowBorderDxfId="115" tableBorderDxfId="113" totalsRowBorderDxfId="112">
  <autoFilter ref="A43:F45"/>
  <tableColumns count="6">
    <tableColumn id="1" name="Obra" totalsRowLabel="Total" dataDxfId="111" totalsRowDxfId="110"/>
    <tableColumn id="2" name="Fecha" dataDxfId="109" totalsRowDxfId="108"/>
    <tableColumn id="3" name="$" totalsRowFunction="sum" dataDxfId="107" totalsRowDxfId="106"/>
    <tableColumn id="4" name="Responsable" dataDxfId="105" totalsRowDxfId="104"/>
    <tableColumn id="5" name="Consepto" dataDxfId="103" totalsRowDxfId="102"/>
    <tableColumn id="6" name="Nota" dataDxfId="101" totalsRowDxfId="100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id="26" name="Resultados7" displayName="Resultados7" ref="A49:F52" totalsRowCount="1" headerRowDxfId="99" dataDxfId="97" headerRowBorderDxfId="98" tableBorderDxfId="96" totalsRowBorderDxfId="95">
  <autoFilter ref="A49:F51"/>
  <tableColumns count="6">
    <tableColumn id="1" name="Obra" totalsRowLabel="Total" dataDxfId="94" totalsRowDxfId="93"/>
    <tableColumn id="2" name="Fecha" dataDxfId="92" totalsRowDxfId="91"/>
    <tableColumn id="3" name="$" totalsRowFunction="sum" dataDxfId="90" totalsRowDxfId="89"/>
    <tableColumn id="4" name="Responsable" dataDxfId="88" totalsRowDxfId="87"/>
    <tableColumn id="5" name="Consepto" dataDxfId="86" totalsRowDxfId="85"/>
    <tableColumn id="6" name="Nota" dataDxfId="84" totalsRowDxfId="83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id="27" name="Resultados" displayName="Resultados" ref="K5:L11" totalsRowShown="0" headerRowDxfId="82" dataDxfId="80" headerRowBorderDxfId="81" tableBorderDxfId="79" totalsRowBorderDxfId="78">
  <autoFilter ref="K5:L11"/>
  <tableColumns count="2">
    <tableColumn id="1" name="Gasto" dataDxfId="77"/>
    <tableColumn id="2" name="$" dataDxfId="76"/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id="28" name="Totales1" displayName="Totales1" ref="F5:G9" totalsRowShown="0" headerRowDxfId="75" dataDxfId="73" headerRowBorderDxfId="74" tableBorderDxfId="72" totalsRowBorderDxfId="71">
  <autoFilter ref="F5:G9"/>
  <tableColumns count="2">
    <tableColumn id="1" name="TOTALES" dataDxfId="70"/>
    <tableColumn id="2" name="$" dataDxfId="69">
      <calculatedColumnFormula>$C$7-$G$8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table" Target="../tables/table23.xml"/><Relationship Id="rId7" Type="http://schemas.openxmlformats.org/officeDocument/2006/relationships/table" Target="../tables/table27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26.xml"/><Relationship Id="rId11" Type="http://schemas.openxmlformats.org/officeDocument/2006/relationships/table" Target="../tables/table31.xml"/><Relationship Id="rId5" Type="http://schemas.openxmlformats.org/officeDocument/2006/relationships/table" Target="../tables/table25.xml"/><Relationship Id="rId10" Type="http://schemas.openxmlformats.org/officeDocument/2006/relationships/table" Target="../tables/table30.xml"/><Relationship Id="rId4" Type="http://schemas.openxmlformats.org/officeDocument/2006/relationships/table" Target="../tables/table24.xml"/><Relationship Id="rId9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70C0"/>
  </sheetPr>
  <dimension ref="A1:CC245"/>
  <sheetViews>
    <sheetView zoomScaleNormal="100" workbookViewId="0">
      <pane ySplit="1" topLeftCell="A2" activePane="bottomLeft" state="frozen"/>
      <selection pane="bottomLeft" activeCell="K27" sqref="K27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10" width="11" style="43"/>
    <col min="11" max="11" width="14.375" customWidth="1"/>
    <col min="12" max="12" width="15.125" style="20" customWidth="1"/>
    <col min="13" max="13" width="16.5" style="20" customWidth="1"/>
    <col min="14" max="14" width="16.625" customWidth="1"/>
    <col min="15" max="17" width="4.625" style="1" customWidth="1"/>
    <col min="18" max="18" width="18.625" customWidth="1"/>
    <col min="19" max="19" width="13.75" style="20" customWidth="1"/>
    <col min="20" max="28" width="15.375" style="20" customWidth="1"/>
    <col min="29" max="50" width="16.375" style="20" customWidth="1"/>
    <col min="51" max="59" width="14" style="35" customWidth="1"/>
    <col min="60" max="81" width="15" style="3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3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3" spans="1:81" x14ac:dyDescent="0.2">
      <c r="AZ3" s="36"/>
    </row>
    <row r="5" spans="1:81" x14ac:dyDescent="0.2">
      <c r="T5" s="27"/>
    </row>
    <row r="6" spans="1:81" x14ac:dyDescent="0.2">
      <c r="S6" s="27"/>
    </row>
    <row r="9" spans="1:81" x14ac:dyDescent="0.2">
      <c r="C9" s="78"/>
    </row>
    <row r="10" spans="1:81" ht="15" thickBot="1" x14ac:dyDescent="0.25"/>
    <row r="11" spans="1:81" ht="21" customHeight="1" thickBot="1" x14ac:dyDescent="0.3">
      <c r="B11" s="141" t="str">
        <f>"CRONOGRAMA DESINGLASS SMART WINDOWS ENERO " &amp;  REFERENCIAS!B10</f>
        <v>CRONOGRAMA DESINGLASS SMART WINDOWS ENERO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10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Enero[[#This Row],[Total de Presupuesto]]*16%+Enero[[#This Row],[Total de Presupuesto]]</f>
        <v>0</v>
      </c>
      <c r="F13" s="45"/>
      <c r="G13" s="45"/>
      <c r="H13" s="45">
        <f>(Enero[[#This Row],[Valor Total c/IVA]]-(Enero[[#This Row],[Pagado]]+Enero[[#This Row],[Anticipo]]))</f>
        <v>0</v>
      </c>
      <c r="I13" s="45"/>
      <c r="J13" s="45">
        <f>((Enero[[#This Row],[Anticipo]]+Enero[[#This Row],[Pagado]])-(Enero[[#This Row],[Total Gasto de Obra]]))</f>
        <v>0</v>
      </c>
      <c r="K13" s="86"/>
      <c r="L13" s="18"/>
      <c r="M13" s="18"/>
      <c r="N13" s="18"/>
      <c r="O13" s="8"/>
      <c r="P13" s="8"/>
      <c r="Q13" s="8"/>
      <c r="R13" s="7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Enero[[#This Row],[Total de Presupuesto]]*16%+Enero[[#This Row],[Total de Presupuesto]]</f>
        <v>0</v>
      </c>
      <c r="F14" s="46"/>
      <c r="G14" s="46"/>
      <c r="H14" s="46">
        <f>(Enero[[#This Row],[Valor Total c/IVA]]-(Enero[[#This Row],[Pagado]]+Enero[[#This Row],[Anticipo]]))</f>
        <v>0</v>
      </c>
      <c r="I14" s="46"/>
      <c r="J14" s="46">
        <f>((Enero[[#This Row],[Anticipo]]+Enero[[#This Row],[Pagado]])-(Enero[[#This Row],[Total Gasto de Obra]]))</f>
        <v>0</v>
      </c>
      <c r="K14" s="2"/>
      <c r="L14" s="22"/>
      <c r="M14" s="22"/>
      <c r="N14" s="2"/>
      <c r="O14" s="15"/>
      <c r="P14" s="15"/>
      <c r="Q14" s="15"/>
      <c r="R14" s="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  <row r="15" spans="1:81" x14ac:dyDescent="0.2">
      <c r="A15"/>
      <c r="O15"/>
      <c r="P15"/>
      <c r="Q15"/>
    </row>
    <row r="16" spans="1:81" x14ac:dyDescent="0.2">
      <c r="A16"/>
      <c r="O16"/>
      <c r="P16"/>
      <c r="Q16"/>
    </row>
    <row r="17" spans="1:17" x14ac:dyDescent="0.2">
      <c r="A17"/>
      <c r="C17" s="31"/>
      <c r="K17" s="6"/>
      <c r="O17"/>
      <c r="P17"/>
      <c r="Q17"/>
    </row>
    <row r="18" spans="1:17" x14ac:dyDescent="0.2">
      <c r="A18"/>
      <c r="I18" s="56"/>
      <c r="O18"/>
      <c r="P18"/>
      <c r="Q18"/>
    </row>
    <row r="19" spans="1:17" x14ac:dyDescent="0.2">
      <c r="A19"/>
      <c r="O19"/>
      <c r="P19"/>
      <c r="Q19"/>
    </row>
    <row r="20" spans="1:17" x14ac:dyDescent="0.2">
      <c r="A20"/>
      <c r="H20" s="53"/>
      <c r="O20"/>
      <c r="P20"/>
      <c r="Q20"/>
    </row>
    <row r="21" spans="1:17" x14ac:dyDescent="0.2">
      <c r="A21"/>
      <c r="I21" s="85"/>
      <c r="O21"/>
      <c r="P21"/>
      <c r="Q21"/>
    </row>
    <row r="22" spans="1:17" x14ac:dyDescent="0.2">
      <c r="A22"/>
      <c r="O22"/>
      <c r="P22"/>
      <c r="Q22"/>
    </row>
    <row r="23" spans="1:17" x14ac:dyDescent="0.2">
      <c r="A23"/>
      <c r="O23"/>
      <c r="P23"/>
      <c r="Q23"/>
    </row>
    <row r="24" spans="1:17" x14ac:dyDescent="0.2">
      <c r="A24"/>
      <c r="O24"/>
      <c r="P24"/>
      <c r="Q24"/>
    </row>
    <row r="25" spans="1:17" x14ac:dyDescent="0.2">
      <c r="A25"/>
      <c r="O25"/>
      <c r="P25"/>
      <c r="Q25"/>
    </row>
    <row r="26" spans="1:17" x14ac:dyDescent="0.2">
      <c r="A26"/>
      <c r="D26" s="85"/>
      <c r="O26"/>
      <c r="P26"/>
      <c r="Q26"/>
    </row>
    <row r="27" spans="1:17" x14ac:dyDescent="0.2">
      <c r="A27"/>
      <c r="F27" s="53"/>
      <c r="O27"/>
      <c r="P27"/>
      <c r="Q27"/>
    </row>
    <row r="28" spans="1:17" x14ac:dyDescent="0.2">
      <c r="A28"/>
      <c r="O28"/>
      <c r="P28"/>
      <c r="Q28"/>
    </row>
    <row r="29" spans="1:17" x14ac:dyDescent="0.2">
      <c r="A29"/>
      <c r="O29"/>
      <c r="P29"/>
      <c r="Q29"/>
    </row>
    <row r="30" spans="1:17" x14ac:dyDescent="0.2">
      <c r="A30"/>
      <c r="O30"/>
      <c r="P30"/>
      <c r="Q30"/>
    </row>
    <row r="31" spans="1:17" x14ac:dyDescent="0.2">
      <c r="A31"/>
      <c r="O31"/>
      <c r="P31"/>
      <c r="Q31"/>
    </row>
    <row r="32" spans="1:17" x14ac:dyDescent="0.2">
      <c r="A32"/>
      <c r="O32"/>
      <c r="P32"/>
      <c r="Q32"/>
    </row>
    <row r="33" spans="1:17" x14ac:dyDescent="0.2">
      <c r="A33"/>
      <c r="O33"/>
      <c r="P33"/>
      <c r="Q33"/>
    </row>
    <row r="34" spans="1:17" x14ac:dyDescent="0.2">
      <c r="A34"/>
      <c r="O34"/>
      <c r="P34"/>
      <c r="Q34"/>
    </row>
    <row r="35" spans="1:17" x14ac:dyDescent="0.2">
      <c r="A35"/>
      <c r="O35"/>
      <c r="P35"/>
      <c r="Q35"/>
    </row>
    <row r="36" spans="1:17" x14ac:dyDescent="0.2">
      <c r="A36"/>
      <c r="O36"/>
      <c r="P36"/>
      <c r="Q36"/>
    </row>
    <row r="37" spans="1:17" x14ac:dyDescent="0.2">
      <c r="A37"/>
      <c r="O37"/>
      <c r="P37"/>
      <c r="Q37"/>
    </row>
    <row r="38" spans="1:17" x14ac:dyDescent="0.2">
      <c r="A38"/>
      <c r="O38"/>
      <c r="P38"/>
      <c r="Q38"/>
    </row>
    <row r="39" spans="1:17" x14ac:dyDescent="0.2">
      <c r="A39"/>
      <c r="O39"/>
      <c r="P39"/>
      <c r="Q39"/>
    </row>
    <row r="40" spans="1:17" x14ac:dyDescent="0.2">
      <c r="A40"/>
      <c r="O40"/>
      <c r="P40"/>
      <c r="Q40"/>
    </row>
    <row r="41" spans="1:17" x14ac:dyDescent="0.2">
      <c r="A41"/>
      <c r="O41"/>
      <c r="P41"/>
      <c r="Q41"/>
    </row>
    <row r="42" spans="1:17" x14ac:dyDescent="0.2">
      <c r="A42"/>
      <c r="O42"/>
      <c r="P42"/>
      <c r="Q42"/>
    </row>
    <row r="43" spans="1:17" x14ac:dyDescent="0.2">
      <c r="A43"/>
      <c r="O43"/>
      <c r="P43"/>
      <c r="Q43"/>
    </row>
    <row r="44" spans="1:17" x14ac:dyDescent="0.2">
      <c r="A44"/>
      <c r="O44"/>
      <c r="P44"/>
      <c r="Q44"/>
    </row>
    <row r="45" spans="1:17" x14ac:dyDescent="0.2">
      <c r="A45"/>
      <c r="O45"/>
      <c r="P45"/>
      <c r="Q45"/>
    </row>
    <row r="46" spans="1:17" x14ac:dyDescent="0.2">
      <c r="A46"/>
      <c r="O46"/>
      <c r="P46"/>
      <c r="Q46"/>
    </row>
    <row r="47" spans="1:17" x14ac:dyDescent="0.2">
      <c r="A47"/>
      <c r="O47"/>
      <c r="P47"/>
      <c r="Q47"/>
    </row>
    <row r="48" spans="1:17" x14ac:dyDescent="0.2">
      <c r="A48"/>
      <c r="O48"/>
      <c r="P48"/>
      <c r="Q48"/>
    </row>
    <row r="49" spans="1:17" x14ac:dyDescent="0.2">
      <c r="A49"/>
      <c r="O49"/>
      <c r="P49"/>
      <c r="Q49"/>
    </row>
    <row r="50" spans="1:17" x14ac:dyDescent="0.2">
      <c r="A50"/>
      <c r="O50"/>
      <c r="P50"/>
      <c r="Q50"/>
    </row>
    <row r="51" spans="1:17" x14ac:dyDescent="0.2">
      <c r="A51"/>
      <c r="O51"/>
      <c r="P51"/>
      <c r="Q51"/>
    </row>
    <row r="52" spans="1:17" x14ac:dyDescent="0.2">
      <c r="A52"/>
      <c r="O52"/>
      <c r="P52"/>
      <c r="Q52"/>
    </row>
    <row r="53" spans="1:17" x14ac:dyDescent="0.2">
      <c r="A53"/>
      <c r="O53"/>
      <c r="P53"/>
      <c r="Q53"/>
    </row>
    <row r="54" spans="1:17" x14ac:dyDescent="0.2">
      <c r="A54"/>
      <c r="O54"/>
      <c r="P54"/>
      <c r="Q54"/>
    </row>
    <row r="55" spans="1:17" x14ac:dyDescent="0.2">
      <c r="A55"/>
      <c r="O55"/>
      <c r="P55"/>
      <c r="Q55"/>
    </row>
    <row r="56" spans="1:17" x14ac:dyDescent="0.2">
      <c r="A56"/>
      <c r="O56"/>
      <c r="P56"/>
      <c r="Q56"/>
    </row>
    <row r="57" spans="1:17" x14ac:dyDescent="0.2">
      <c r="A57"/>
      <c r="O57"/>
      <c r="P57"/>
      <c r="Q57"/>
    </row>
    <row r="58" spans="1:17" x14ac:dyDescent="0.2">
      <c r="A58"/>
      <c r="O58"/>
      <c r="P58"/>
      <c r="Q58"/>
    </row>
    <row r="59" spans="1:17" x14ac:dyDescent="0.2">
      <c r="A59"/>
      <c r="O59"/>
      <c r="P59"/>
      <c r="Q59"/>
    </row>
    <row r="60" spans="1:17" x14ac:dyDescent="0.2">
      <c r="A60"/>
      <c r="O60"/>
      <c r="P60"/>
      <c r="Q60"/>
    </row>
    <row r="61" spans="1:17" x14ac:dyDescent="0.2">
      <c r="A61"/>
      <c r="O61"/>
      <c r="P61"/>
      <c r="Q61"/>
    </row>
    <row r="62" spans="1:17" x14ac:dyDescent="0.2">
      <c r="A62"/>
      <c r="O62"/>
      <c r="P62"/>
      <c r="Q62"/>
    </row>
    <row r="63" spans="1:17" x14ac:dyDescent="0.2">
      <c r="A63"/>
      <c r="O63"/>
      <c r="P63"/>
      <c r="Q63"/>
    </row>
    <row r="64" spans="1:17" x14ac:dyDescent="0.2">
      <c r="A64"/>
      <c r="O64"/>
      <c r="P64"/>
      <c r="Q64"/>
    </row>
    <row r="65" spans="1:17" x14ac:dyDescent="0.2">
      <c r="A65"/>
      <c r="O65"/>
      <c r="P65"/>
      <c r="Q65"/>
    </row>
    <row r="66" spans="1:17" x14ac:dyDescent="0.2">
      <c r="A66"/>
      <c r="O66"/>
      <c r="P66"/>
      <c r="Q66"/>
    </row>
    <row r="67" spans="1:17" x14ac:dyDescent="0.2">
      <c r="A67"/>
      <c r="O67"/>
      <c r="P67"/>
      <c r="Q67"/>
    </row>
    <row r="68" spans="1:17" x14ac:dyDescent="0.2">
      <c r="A68"/>
      <c r="O68"/>
      <c r="P68"/>
      <c r="Q68"/>
    </row>
    <row r="69" spans="1:17" x14ac:dyDescent="0.2">
      <c r="A69"/>
      <c r="O69"/>
      <c r="P69"/>
      <c r="Q69"/>
    </row>
    <row r="70" spans="1:17" x14ac:dyDescent="0.2">
      <c r="A70"/>
      <c r="O70"/>
      <c r="P70"/>
      <c r="Q70"/>
    </row>
    <row r="71" spans="1:17" x14ac:dyDescent="0.2">
      <c r="A71"/>
      <c r="O71"/>
      <c r="P71"/>
      <c r="Q71"/>
    </row>
    <row r="72" spans="1:17" x14ac:dyDescent="0.2">
      <c r="A72"/>
      <c r="O72"/>
      <c r="P72"/>
      <c r="Q72"/>
    </row>
    <row r="73" spans="1:17" x14ac:dyDescent="0.2">
      <c r="A73"/>
      <c r="O73"/>
      <c r="P73"/>
      <c r="Q73"/>
    </row>
    <row r="74" spans="1:17" x14ac:dyDescent="0.2">
      <c r="A74"/>
      <c r="O74"/>
      <c r="P74"/>
      <c r="Q74"/>
    </row>
    <row r="75" spans="1:17" x14ac:dyDescent="0.2">
      <c r="A75"/>
      <c r="O75"/>
      <c r="P75"/>
      <c r="Q75"/>
    </row>
    <row r="76" spans="1:17" x14ac:dyDescent="0.2">
      <c r="A76"/>
      <c r="O76"/>
      <c r="P76"/>
      <c r="Q76"/>
    </row>
    <row r="77" spans="1:17" x14ac:dyDescent="0.2">
      <c r="A77"/>
      <c r="O77"/>
      <c r="P77"/>
      <c r="Q77"/>
    </row>
    <row r="78" spans="1:17" x14ac:dyDescent="0.2">
      <c r="A78"/>
      <c r="O78"/>
      <c r="P78"/>
      <c r="Q78"/>
    </row>
    <row r="79" spans="1:17" x14ac:dyDescent="0.2">
      <c r="A79"/>
      <c r="O79"/>
      <c r="P79"/>
      <c r="Q79"/>
    </row>
    <row r="80" spans="1:17" x14ac:dyDescent="0.2">
      <c r="A80"/>
      <c r="O80"/>
      <c r="P80"/>
      <c r="Q80"/>
    </row>
    <row r="81" spans="1:17" x14ac:dyDescent="0.2">
      <c r="A81"/>
      <c r="O81"/>
      <c r="P81"/>
      <c r="Q81"/>
    </row>
    <row r="82" spans="1:17" x14ac:dyDescent="0.2">
      <c r="A82"/>
      <c r="O82"/>
      <c r="P82"/>
      <c r="Q82"/>
    </row>
    <row r="83" spans="1:17" x14ac:dyDescent="0.2">
      <c r="A83"/>
      <c r="O83"/>
      <c r="P83"/>
      <c r="Q83"/>
    </row>
    <row r="84" spans="1:17" x14ac:dyDescent="0.2">
      <c r="A84"/>
      <c r="O84"/>
      <c r="P84"/>
      <c r="Q84"/>
    </row>
    <row r="85" spans="1:17" x14ac:dyDescent="0.2">
      <c r="A85"/>
      <c r="O85"/>
      <c r="P85"/>
      <c r="Q85"/>
    </row>
    <row r="86" spans="1:17" x14ac:dyDescent="0.2">
      <c r="A86"/>
      <c r="O86"/>
      <c r="P86"/>
      <c r="Q86"/>
    </row>
    <row r="87" spans="1:17" x14ac:dyDescent="0.2">
      <c r="A87"/>
      <c r="O87"/>
      <c r="P87"/>
      <c r="Q87"/>
    </row>
    <row r="88" spans="1:17" x14ac:dyDescent="0.2">
      <c r="A88"/>
      <c r="O88"/>
      <c r="P88"/>
      <c r="Q88"/>
    </row>
    <row r="89" spans="1:17" x14ac:dyDescent="0.2">
      <c r="A89"/>
      <c r="O89"/>
      <c r="P89"/>
      <c r="Q89"/>
    </row>
    <row r="90" spans="1:17" x14ac:dyDescent="0.2">
      <c r="A90"/>
      <c r="O90"/>
      <c r="P90"/>
      <c r="Q90"/>
    </row>
    <row r="91" spans="1:17" x14ac:dyDescent="0.2">
      <c r="A91"/>
      <c r="O91"/>
      <c r="P91"/>
      <c r="Q91"/>
    </row>
    <row r="92" spans="1:17" x14ac:dyDescent="0.2">
      <c r="A92"/>
      <c r="O92"/>
      <c r="P92"/>
      <c r="Q92"/>
    </row>
    <row r="93" spans="1:17" x14ac:dyDescent="0.2">
      <c r="A93"/>
      <c r="O93"/>
      <c r="P93"/>
      <c r="Q93"/>
    </row>
    <row r="94" spans="1:17" x14ac:dyDescent="0.2">
      <c r="A94"/>
      <c r="O94"/>
      <c r="P94"/>
      <c r="Q94"/>
    </row>
    <row r="95" spans="1:17" x14ac:dyDescent="0.2">
      <c r="A95"/>
      <c r="O95"/>
      <c r="P95"/>
      <c r="Q95"/>
    </row>
    <row r="96" spans="1:17" x14ac:dyDescent="0.2">
      <c r="A96"/>
      <c r="O96"/>
      <c r="P96"/>
      <c r="Q96"/>
    </row>
    <row r="97" spans="1:17" x14ac:dyDescent="0.2">
      <c r="A97"/>
      <c r="O97"/>
      <c r="P97"/>
      <c r="Q97"/>
    </row>
    <row r="98" spans="1:17" x14ac:dyDescent="0.2">
      <c r="A98"/>
      <c r="O98"/>
      <c r="P98"/>
      <c r="Q98"/>
    </row>
    <row r="99" spans="1:17" x14ac:dyDescent="0.2">
      <c r="A99"/>
      <c r="O99"/>
      <c r="P99"/>
      <c r="Q99"/>
    </row>
    <row r="100" spans="1:17" x14ac:dyDescent="0.2">
      <c r="A100"/>
      <c r="O100"/>
      <c r="P100"/>
      <c r="Q100"/>
    </row>
    <row r="101" spans="1:17" x14ac:dyDescent="0.2">
      <c r="A101"/>
      <c r="O101"/>
      <c r="P101"/>
      <c r="Q101"/>
    </row>
    <row r="102" spans="1:17" x14ac:dyDescent="0.2">
      <c r="A102"/>
      <c r="O102"/>
      <c r="P102"/>
      <c r="Q102"/>
    </row>
    <row r="103" spans="1:17" x14ac:dyDescent="0.2">
      <c r="A103"/>
      <c r="O103"/>
      <c r="P103"/>
      <c r="Q103"/>
    </row>
    <row r="104" spans="1:17" x14ac:dyDescent="0.2">
      <c r="A104"/>
      <c r="O104"/>
      <c r="P104"/>
      <c r="Q104"/>
    </row>
    <row r="105" spans="1:17" x14ac:dyDescent="0.2">
      <c r="A105"/>
      <c r="O105"/>
      <c r="P105"/>
      <c r="Q105"/>
    </row>
    <row r="106" spans="1:17" x14ac:dyDescent="0.2">
      <c r="A106"/>
      <c r="O106"/>
      <c r="P106"/>
      <c r="Q106"/>
    </row>
    <row r="107" spans="1:17" x14ac:dyDescent="0.2">
      <c r="A107"/>
      <c r="O107"/>
      <c r="P107"/>
      <c r="Q107"/>
    </row>
    <row r="108" spans="1:17" x14ac:dyDescent="0.2">
      <c r="A108"/>
      <c r="O108"/>
      <c r="P108"/>
      <c r="Q108"/>
    </row>
    <row r="109" spans="1:17" x14ac:dyDescent="0.2">
      <c r="A109"/>
      <c r="O109"/>
      <c r="P109"/>
      <c r="Q109"/>
    </row>
    <row r="110" spans="1:17" x14ac:dyDescent="0.2">
      <c r="A110"/>
      <c r="O110"/>
      <c r="P110"/>
      <c r="Q110"/>
    </row>
    <row r="111" spans="1:17" x14ac:dyDescent="0.2">
      <c r="A111"/>
      <c r="O111"/>
      <c r="P111"/>
      <c r="Q111"/>
    </row>
    <row r="112" spans="1:17" x14ac:dyDescent="0.2">
      <c r="A112"/>
      <c r="O112"/>
      <c r="P112"/>
      <c r="Q112"/>
    </row>
    <row r="113" spans="1:17" x14ac:dyDescent="0.2">
      <c r="A113"/>
      <c r="O113"/>
      <c r="P113"/>
      <c r="Q113"/>
    </row>
    <row r="114" spans="1:17" x14ac:dyDescent="0.2">
      <c r="A114"/>
      <c r="O114"/>
      <c r="P114"/>
      <c r="Q114"/>
    </row>
    <row r="115" spans="1:17" x14ac:dyDescent="0.2">
      <c r="A115"/>
      <c r="O115"/>
      <c r="P115"/>
      <c r="Q115"/>
    </row>
    <row r="116" spans="1:17" x14ac:dyDescent="0.2">
      <c r="A116"/>
      <c r="O116"/>
      <c r="P116"/>
      <c r="Q116"/>
    </row>
    <row r="117" spans="1:17" x14ac:dyDescent="0.2">
      <c r="A117"/>
      <c r="O117"/>
      <c r="P117"/>
      <c r="Q117"/>
    </row>
    <row r="118" spans="1:17" x14ac:dyDescent="0.2">
      <c r="A118"/>
      <c r="O118"/>
      <c r="P118"/>
      <c r="Q118"/>
    </row>
    <row r="119" spans="1:17" x14ac:dyDescent="0.2">
      <c r="A119"/>
      <c r="O119"/>
      <c r="P119"/>
      <c r="Q119"/>
    </row>
    <row r="120" spans="1:17" x14ac:dyDescent="0.2">
      <c r="A120"/>
      <c r="O120"/>
      <c r="P120"/>
      <c r="Q120"/>
    </row>
    <row r="121" spans="1:17" x14ac:dyDescent="0.2">
      <c r="A121"/>
      <c r="O121"/>
      <c r="P121"/>
      <c r="Q121"/>
    </row>
    <row r="122" spans="1:17" x14ac:dyDescent="0.2">
      <c r="A122"/>
      <c r="O122"/>
      <c r="P122"/>
      <c r="Q122"/>
    </row>
    <row r="123" spans="1:17" x14ac:dyDescent="0.2">
      <c r="A123"/>
      <c r="O123"/>
      <c r="P123"/>
      <c r="Q123"/>
    </row>
    <row r="124" spans="1:17" x14ac:dyDescent="0.2">
      <c r="A124"/>
      <c r="O124"/>
      <c r="P124"/>
      <c r="Q124"/>
    </row>
    <row r="125" spans="1:17" x14ac:dyDescent="0.2">
      <c r="A125"/>
      <c r="O125"/>
      <c r="P125"/>
      <c r="Q125"/>
    </row>
    <row r="126" spans="1:17" x14ac:dyDescent="0.2">
      <c r="A126"/>
      <c r="O126"/>
      <c r="P126"/>
      <c r="Q126"/>
    </row>
    <row r="127" spans="1:17" x14ac:dyDescent="0.2">
      <c r="A127"/>
      <c r="O127"/>
      <c r="P127"/>
      <c r="Q127"/>
    </row>
    <row r="128" spans="1:17" x14ac:dyDescent="0.2">
      <c r="A128"/>
      <c r="O128"/>
      <c r="P128"/>
      <c r="Q128"/>
    </row>
    <row r="129" spans="1:17" x14ac:dyDescent="0.2">
      <c r="A129"/>
      <c r="O129"/>
      <c r="P129"/>
      <c r="Q129"/>
    </row>
    <row r="130" spans="1:17" x14ac:dyDescent="0.2">
      <c r="A130"/>
      <c r="O130"/>
      <c r="P130"/>
      <c r="Q130"/>
    </row>
    <row r="131" spans="1:17" x14ac:dyDescent="0.2">
      <c r="A131"/>
      <c r="O131"/>
      <c r="P131"/>
      <c r="Q131"/>
    </row>
    <row r="132" spans="1:17" x14ac:dyDescent="0.2">
      <c r="A132"/>
      <c r="O132"/>
      <c r="P132"/>
      <c r="Q132"/>
    </row>
    <row r="133" spans="1:17" x14ac:dyDescent="0.2">
      <c r="A133"/>
      <c r="O133"/>
      <c r="P133"/>
      <c r="Q133"/>
    </row>
    <row r="134" spans="1:17" x14ac:dyDescent="0.2">
      <c r="A134"/>
      <c r="O134"/>
      <c r="P134"/>
      <c r="Q134"/>
    </row>
    <row r="135" spans="1:17" x14ac:dyDescent="0.2">
      <c r="A135"/>
      <c r="O135"/>
      <c r="P135"/>
      <c r="Q135"/>
    </row>
    <row r="136" spans="1:17" x14ac:dyDescent="0.2">
      <c r="A136"/>
      <c r="O136"/>
      <c r="P136"/>
      <c r="Q136"/>
    </row>
    <row r="137" spans="1:17" x14ac:dyDescent="0.2">
      <c r="A137"/>
      <c r="O137"/>
      <c r="P137"/>
      <c r="Q137"/>
    </row>
    <row r="138" spans="1:17" x14ac:dyDescent="0.2">
      <c r="A138"/>
      <c r="O138"/>
      <c r="P138"/>
      <c r="Q138"/>
    </row>
    <row r="139" spans="1:17" x14ac:dyDescent="0.2">
      <c r="A139"/>
      <c r="O139"/>
      <c r="P139"/>
      <c r="Q139"/>
    </row>
    <row r="140" spans="1:17" x14ac:dyDescent="0.2">
      <c r="A140"/>
      <c r="O140"/>
      <c r="P140"/>
      <c r="Q140"/>
    </row>
    <row r="141" spans="1:17" x14ac:dyDescent="0.2">
      <c r="A141"/>
      <c r="O141"/>
      <c r="P141"/>
      <c r="Q141"/>
    </row>
    <row r="142" spans="1:17" x14ac:dyDescent="0.2">
      <c r="A142"/>
      <c r="O142"/>
      <c r="P142"/>
      <c r="Q142"/>
    </row>
    <row r="143" spans="1:17" x14ac:dyDescent="0.2">
      <c r="A143"/>
      <c r="O143"/>
      <c r="P143"/>
      <c r="Q143"/>
    </row>
    <row r="144" spans="1:17" x14ac:dyDescent="0.2">
      <c r="A144"/>
      <c r="O144"/>
      <c r="P144"/>
      <c r="Q144"/>
    </row>
    <row r="145" spans="1:17" x14ac:dyDescent="0.2">
      <c r="A145"/>
      <c r="O145"/>
      <c r="P145"/>
      <c r="Q145"/>
    </row>
    <row r="146" spans="1:17" x14ac:dyDescent="0.2">
      <c r="A146"/>
      <c r="O146"/>
      <c r="P146"/>
      <c r="Q146"/>
    </row>
    <row r="147" spans="1:17" x14ac:dyDescent="0.2">
      <c r="A147"/>
      <c r="O147"/>
      <c r="P147"/>
      <c r="Q147"/>
    </row>
    <row r="148" spans="1:17" x14ac:dyDescent="0.2">
      <c r="A148"/>
      <c r="O148"/>
      <c r="P148"/>
      <c r="Q148"/>
    </row>
    <row r="149" spans="1:17" x14ac:dyDescent="0.2">
      <c r="A149"/>
      <c r="O149"/>
      <c r="P149"/>
      <c r="Q149"/>
    </row>
    <row r="150" spans="1:17" x14ac:dyDescent="0.2">
      <c r="A150"/>
      <c r="O150"/>
      <c r="P150"/>
      <c r="Q150"/>
    </row>
    <row r="151" spans="1:17" x14ac:dyDescent="0.2">
      <c r="A151"/>
      <c r="O151"/>
      <c r="P151"/>
      <c r="Q151"/>
    </row>
    <row r="152" spans="1:17" x14ac:dyDescent="0.2">
      <c r="A152"/>
      <c r="O152"/>
      <c r="P152"/>
      <c r="Q152"/>
    </row>
    <row r="153" spans="1:17" x14ac:dyDescent="0.2">
      <c r="A153"/>
      <c r="O153"/>
      <c r="P153"/>
      <c r="Q153"/>
    </row>
    <row r="154" spans="1:17" x14ac:dyDescent="0.2">
      <c r="A154"/>
      <c r="O154"/>
      <c r="P154"/>
      <c r="Q154"/>
    </row>
    <row r="155" spans="1:17" x14ac:dyDescent="0.2">
      <c r="A155"/>
      <c r="O155"/>
      <c r="P155"/>
      <c r="Q155"/>
    </row>
    <row r="156" spans="1:17" x14ac:dyDescent="0.2">
      <c r="A156"/>
      <c r="O156"/>
      <c r="P156"/>
      <c r="Q156"/>
    </row>
    <row r="157" spans="1:17" x14ac:dyDescent="0.2">
      <c r="A157"/>
      <c r="O157"/>
      <c r="P157"/>
      <c r="Q157"/>
    </row>
    <row r="158" spans="1:17" x14ac:dyDescent="0.2">
      <c r="A158"/>
      <c r="O158"/>
      <c r="P158"/>
      <c r="Q158"/>
    </row>
    <row r="159" spans="1:17" x14ac:dyDescent="0.2">
      <c r="A159"/>
      <c r="O159"/>
      <c r="P159"/>
      <c r="Q159"/>
    </row>
    <row r="160" spans="1:17" x14ac:dyDescent="0.2">
      <c r="A160"/>
      <c r="O160"/>
      <c r="P160"/>
      <c r="Q160"/>
    </row>
    <row r="161" spans="1:17" x14ac:dyDescent="0.2">
      <c r="A161"/>
      <c r="O161"/>
      <c r="P161"/>
      <c r="Q161"/>
    </row>
    <row r="162" spans="1:17" x14ac:dyDescent="0.2">
      <c r="A162"/>
      <c r="O162"/>
      <c r="P162"/>
      <c r="Q162"/>
    </row>
    <row r="163" spans="1:17" x14ac:dyDescent="0.2">
      <c r="A163"/>
      <c r="O163"/>
      <c r="P163"/>
      <c r="Q163"/>
    </row>
    <row r="164" spans="1:17" x14ac:dyDescent="0.2">
      <c r="A164"/>
      <c r="O164"/>
      <c r="P164"/>
      <c r="Q164"/>
    </row>
    <row r="165" spans="1:17" x14ac:dyDescent="0.2">
      <c r="A165"/>
      <c r="O165"/>
      <c r="P165"/>
      <c r="Q165"/>
    </row>
    <row r="166" spans="1:17" x14ac:dyDescent="0.2">
      <c r="A166"/>
      <c r="O166"/>
      <c r="P166"/>
      <c r="Q166"/>
    </row>
    <row r="167" spans="1:17" x14ac:dyDescent="0.2">
      <c r="A167"/>
      <c r="O167"/>
      <c r="P167"/>
      <c r="Q167"/>
    </row>
    <row r="168" spans="1:17" x14ac:dyDescent="0.2">
      <c r="A168"/>
      <c r="O168"/>
      <c r="P168"/>
      <c r="Q168"/>
    </row>
    <row r="169" spans="1:17" x14ac:dyDescent="0.2">
      <c r="A169"/>
      <c r="O169"/>
      <c r="P169"/>
      <c r="Q169"/>
    </row>
    <row r="170" spans="1:17" x14ac:dyDescent="0.2">
      <c r="A170"/>
      <c r="O170"/>
      <c r="P170"/>
      <c r="Q170"/>
    </row>
    <row r="171" spans="1:17" x14ac:dyDescent="0.2">
      <c r="A171"/>
      <c r="O171"/>
      <c r="P171"/>
      <c r="Q171"/>
    </row>
    <row r="172" spans="1:17" x14ac:dyDescent="0.2">
      <c r="A172"/>
      <c r="O172"/>
      <c r="P172"/>
      <c r="Q172"/>
    </row>
    <row r="173" spans="1:17" x14ac:dyDescent="0.2">
      <c r="A173"/>
      <c r="O173"/>
      <c r="P173"/>
      <c r="Q173"/>
    </row>
    <row r="174" spans="1:17" x14ac:dyDescent="0.2">
      <c r="A174"/>
      <c r="O174"/>
      <c r="P174"/>
      <c r="Q174"/>
    </row>
    <row r="175" spans="1:17" x14ac:dyDescent="0.2">
      <c r="A175"/>
      <c r="O175"/>
      <c r="P175"/>
      <c r="Q175"/>
    </row>
    <row r="176" spans="1:17" x14ac:dyDescent="0.2">
      <c r="A176"/>
      <c r="O176"/>
      <c r="P176"/>
      <c r="Q176"/>
    </row>
    <row r="177" spans="1:17" x14ac:dyDescent="0.2">
      <c r="A177"/>
      <c r="O177"/>
      <c r="P177"/>
      <c r="Q177"/>
    </row>
    <row r="178" spans="1:17" x14ac:dyDescent="0.2">
      <c r="A178"/>
      <c r="O178"/>
      <c r="P178"/>
      <c r="Q178"/>
    </row>
    <row r="179" spans="1:17" x14ac:dyDescent="0.2">
      <c r="A179"/>
      <c r="O179"/>
      <c r="P179"/>
      <c r="Q179"/>
    </row>
    <row r="180" spans="1:17" x14ac:dyDescent="0.2">
      <c r="A180"/>
      <c r="O180"/>
      <c r="P180"/>
      <c r="Q180"/>
    </row>
    <row r="181" spans="1:17" x14ac:dyDescent="0.2">
      <c r="A181"/>
      <c r="O181"/>
      <c r="P181"/>
      <c r="Q181"/>
    </row>
    <row r="182" spans="1:17" x14ac:dyDescent="0.2">
      <c r="A182"/>
      <c r="O182"/>
      <c r="P182"/>
      <c r="Q182"/>
    </row>
    <row r="183" spans="1:17" x14ac:dyDescent="0.2">
      <c r="A183"/>
      <c r="O183"/>
      <c r="P183"/>
      <c r="Q183"/>
    </row>
    <row r="184" spans="1:17" x14ac:dyDescent="0.2">
      <c r="A184"/>
      <c r="O184"/>
      <c r="P184"/>
      <c r="Q184"/>
    </row>
    <row r="185" spans="1:17" x14ac:dyDescent="0.2">
      <c r="A185"/>
      <c r="O185"/>
      <c r="P185"/>
      <c r="Q185"/>
    </row>
    <row r="186" spans="1:17" x14ac:dyDescent="0.2">
      <c r="A186"/>
      <c r="O186"/>
      <c r="P186"/>
      <c r="Q186"/>
    </row>
    <row r="187" spans="1:17" x14ac:dyDescent="0.2">
      <c r="A187"/>
      <c r="O187"/>
      <c r="P187"/>
      <c r="Q187"/>
    </row>
    <row r="188" spans="1:17" x14ac:dyDescent="0.2">
      <c r="A188"/>
      <c r="O188"/>
      <c r="P188"/>
      <c r="Q188"/>
    </row>
    <row r="189" spans="1:17" x14ac:dyDescent="0.2">
      <c r="A189"/>
      <c r="O189"/>
      <c r="P189"/>
      <c r="Q189"/>
    </row>
    <row r="190" spans="1:17" x14ac:dyDescent="0.2">
      <c r="A190"/>
      <c r="O190"/>
      <c r="P190"/>
      <c r="Q190"/>
    </row>
    <row r="191" spans="1:17" x14ac:dyDescent="0.2">
      <c r="A191"/>
      <c r="O191"/>
      <c r="P191"/>
      <c r="Q191"/>
    </row>
    <row r="192" spans="1:17" x14ac:dyDescent="0.2">
      <c r="A192"/>
      <c r="O192"/>
      <c r="P192"/>
      <c r="Q192"/>
    </row>
    <row r="193" spans="1:17" x14ac:dyDescent="0.2">
      <c r="A193"/>
      <c r="O193"/>
      <c r="P193"/>
      <c r="Q193"/>
    </row>
    <row r="194" spans="1:17" x14ac:dyDescent="0.2">
      <c r="A194"/>
      <c r="O194"/>
      <c r="P194"/>
      <c r="Q194"/>
    </row>
    <row r="195" spans="1:17" x14ac:dyDescent="0.2">
      <c r="A195"/>
      <c r="O195"/>
      <c r="P195"/>
      <c r="Q195"/>
    </row>
    <row r="196" spans="1:17" x14ac:dyDescent="0.2">
      <c r="A196"/>
      <c r="O196"/>
      <c r="P196"/>
      <c r="Q196"/>
    </row>
    <row r="197" spans="1:17" x14ac:dyDescent="0.2">
      <c r="A197"/>
      <c r="O197"/>
      <c r="P197"/>
      <c r="Q197"/>
    </row>
    <row r="198" spans="1:17" x14ac:dyDescent="0.2">
      <c r="A198"/>
      <c r="O198"/>
      <c r="P198"/>
      <c r="Q198"/>
    </row>
    <row r="199" spans="1:17" x14ac:dyDescent="0.2">
      <c r="A199"/>
      <c r="O199"/>
      <c r="P199"/>
      <c r="Q199"/>
    </row>
    <row r="200" spans="1:17" x14ac:dyDescent="0.2">
      <c r="A200"/>
      <c r="O200"/>
      <c r="P200"/>
      <c r="Q200"/>
    </row>
    <row r="201" spans="1:17" x14ac:dyDescent="0.2">
      <c r="A201"/>
      <c r="O201"/>
      <c r="P201"/>
      <c r="Q201"/>
    </row>
    <row r="202" spans="1:17" x14ac:dyDescent="0.2">
      <c r="A202"/>
      <c r="O202"/>
      <c r="P202"/>
      <c r="Q202"/>
    </row>
    <row r="203" spans="1:17" x14ac:dyDescent="0.2">
      <c r="A203"/>
      <c r="O203"/>
      <c r="P203"/>
      <c r="Q203"/>
    </row>
    <row r="204" spans="1:17" x14ac:dyDescent="0.2">
      <c r="A204"/>
      <c r="O204"/>
      <c r="P204"/>
      <c r="Q204"/>
    </row>
    <row r="205" spans="1:17" x14ac:dyDescent="0.2">
      <c r="A205"/>
      <c r="O205"/>
      <c r="P205"/>
      <c r="Q205"/>
    </row>
    <row r="206" spans="1:17" x14ac:dyDescent="0.2">
      <c r="A206"/>
      <c r="O206"/>
      <c r="P206"/>
      <c r="Q206"/>
    </row>
    <row r="207" spans="1:17" x14ac:dyDescent="0.2">
      <c r="A207"/>
      <c r="O207"/>
      <c r="P207"/>
      <c r="Q207"/>
    </row>
    <row r="208" spans="1:17" x14ac:dyDescent="0.2">
      <c r="A208"/>
      <c r="O208"/>
      <c r="P208"/>
      <c r="Q208"/>
    </row>
    <row r="209" spans="1:17" x14ac:dyDescent="0.2">
      <c r="A209"/>
      <c r="O209"/>
      <c r="P209"/>
      <c r="Q209"/>
    </row>
    <row r="210" spans="1:17" x14ac:dyDescent="0.2">
      <c r="A210"/>
      <c r="O210"/>
      <c r="P210"/>
      <c r="Q210"/>
    </row>
    <row r="211" spans="1:17" x14ac:dyDescent="0.2">
      <c r="A211"/>
      <c r="O211"/>
      <c r="P211"/>
      <c r="Q211"/>
    </row>
    <row r="212" spans="1:17" x14ac:dyDescent="0.2">
      <c r="A212"/>
      <c r="O212"/>
      <c r="P212"/>
      <c r="Q212"/>
    </row>
    <row r="213" spans="1:17" x14ac:dyDescent="0.2">
      <c r="A213"/>
      <c r="O213"/>
      <c r="P213"/>
      <c r="Q213"/>
    </row>
    <row r="214" spans="1:17" x14ac:dyDescent="0.2">
      <c r="A214"/>
      <c r="O214"/>
      <c r="P214"/>
      <c r="Q214"/>
    </row>
    <row r="215" spans="1:17" x14ac:dyDescent="0.2">
      <c r="A215"/>
      <c r="O215"/>
      <c r="P215"/>
      <c r="Q215"/>
    </row>
    <row r="216" spans="1:17" x14ac:dyDescent="0.2">
      <c r="A216"/>
      <c r="O216"/>
      <c r="P216"/>
      <c r="Q216"/>
    </row>
    <row r="217" spans="1:17" x14ac:dyDescent="0.2">
      <c r="A217"/>
      <c r="O217"/>
      <c r="P217"/>
      <c r="Q217"/>
    </row>
    <row r="218" spans="1:17" x14ac:dyDescent="0.2">
      <c r="A218"/>
      <c r="O218"/>
      <c r="P218"/>
      <c r="Q218"/>
    </row>
    <row r="219" spans="1:17" x14ac:dyDescent="0.2">
      <c r="A219"/>
      <c r="O219"/>
      <c r="P219"/>
      <c r="Q219"/>
    </row>
    <row r="220" spans="1:17" x14ac:dyDescent="0.2">
      <c r="A220"/>
      <c r="O220"/>
      <c r="P220"/>
      <c r="Q220"/>
    </row>
    <row r="221" spans="1:17" x14ac:dyDescent="0.2">
      <c r="A221"/>
      <c r="O221"/>
      <c r="P221"/>
      <c r="Q221"/>
    </row>
    <row r="222" spans="1:17" x14ac:dyDescent="0.2">
      <c r="A222"/>
      <c r="O222"/>
      <c r="P222"/>
      <c r="Q222"/>
    </row>
    <row r="223" spans="1:17" x14ac:dyDescent="0.2">
      <c r="A223"/>
      <c r="O223"/>
      <c r="P223"/>
      <c r="Q223"/>
    </row>
    <row r="224" spans="1:17" x14ac:dyDescent="0.2">
      <c r="A224"/>
      <c r="O224"/>
      <c r="P224"/>
      <c r="Q224"/>
    </row>
    <row r="225" spans="1:17" x14ac:dyDescent="0.2">
      <c r="A225"/>
      <c r="O225"/>
      <c r="P225"/>
      <c r="Q225"/>
    </row>
    <row r="226" spans="1:17" x14ac:dyDescent="0.2">
      <c r="A226"/>
      <c r="O226"/>
      <c r="P226"/>
      <c r="Q226"/>
    </row>
    <row r="227" spans="1:17" x14ac:dyDescent="0.2">
      <c r="A227"/>
      <c r="O227"/>
      <c r="P227"/>
      <c r="Q227"/>
    </row>
    <row r="228" spans="1:17" x14ac:dyDescent="0.2">
      <c r="A228"/>
      <c r="O228"/>
      <c r="P228"/>
      <c r="Q228"/>
    </row>
    <row r="229" spans="1:17" x14ac:dyDescent="0.2">
      <c r="A229"/>
      <c r="O229"/>
      <c r="P229"/>
      <c r="Q229"/>
    </row>
    <row r="230" spans="1:17" x14ac:dyDescent="0.2">
      <c r="A230"/>
      <c r="O230"/>
      <c r="P230"/>
      <c r="Q230"/>
    </row>
    <row r="231" spans="1:17" x14ac:dyDescent="0.2">
      <c r="A231"/>
      <c r="O231"/>
      <c r="P231"/>
      <c r="Q231"/>
    </row>
    <row r="232" spans="1:17" x14ac:dyDescent="0.2">
      <c r="A232"/>
      <c r="O232"/>
      <c r="P232"/>
      <c r="Q232"/>
    </row>
    <row r="233" spans="1:17" x14ac:dyDescent="0.2">
      <c r="A233"/>
      <c r="O233"/>
      <c r="P233"/>
      <c r="Q233"/>
    </row>
    <row r="234" spans="1:17" x14ac:dyDescent="0.2">
      <c r="A234"/>
      <c r="O234"/>
      <c r="P234"/>
      <c r="Q234"/>
    </row>
    <row r="235" spans="1:17" x14ac:dyDescent="0.2">
      <c r="A235"/>
      <c r="O235"/>
      <c r="P235"/>
      <c r="Q235"/>
    </row>
    <row r="236" spans="1:17" x14ac:dyDescent="0.2">
      <c r="A236"/>
      <c r="O236"/>
      <c r="P236"/>
      <c r="Q236"/>
    </row>
    <row r="237" spans="1:17" x14ac:dyDescent="0.2">
      <c r="A237"/>
      <c r="O237"/>
      <c r="P237"/>
      <c r="Q237"/>
    </row>
    <row r="238" spans="1:17" x14ac:dyDescent="0.2">
      <c r="A238"/>
      <c r="O238"/>
      <c r="P238"/>
      <c r="Q238"/>
    </row>
    <row r="239" spans="1:17" x14ac:dyDescent="0.2">
      <c r="A239"/>
      <c r="O239"/>
      <c r="P239"/>
      <c r="Q239"/>
    </row>
    <row r="240" spans="1:17" x14ac:dyDescent="0.2">
      <c r="A240"/>
      <c r="O240"/>
      <c r="P240"/>
      <c r="Q240"/>
    </row>
    <row r="241" spans="1:17" x14ac:dyDescent="0.2">
      <c r="A241"/>
      <c r="O241"/>
      <c r="P241"/>
      <c r="Q241"/>
    </row>
    <row r="242" spans="1:17" x14ac:dyDescent="0.2">
      <c r="A242"/>
      <c r="O242"/>
      <c r="P242"/>
      <c r="Q242"/>
    </row>
    <row r="243" spans="1:17" x14ac:dyDescent="0.2">
      <c r="A243"/>
      <c r="O243"/>
      <c r="P243"/>
      <c r="Q243"/>
    </row>
    <row r="244" spans="1:17" x14ac:dyDescent="0.2">
      <c r="A244"/>
      <c r="O244"/>
      <c r="P244"/>
      <c r="Q244"/>
    </row>
    <row r="245" spans="1:17" x14ac:dyDescent="0.2">
      <c r="A245"/>
      <c r="O245"/>
      <c r="P245"/>
      <c r="Q245"/>
    </row>
  </sheetData>
  <mergeCells count="2">
    <mergeCell ref="B11:N11"/>
    <mergeCell ref="O11:Q11"/>
  </mergeCells>
  <phoneticPr fontId="4" type="noConversion"/>
  <conditionalFormatting sqref="P1:P1048576">
    <cfRule type="containsText" dxfId="68" priority="11" operator="containsText" text="X">
      <formula>NOT(ISERROR(SEARCH("X",P1)))</formula>
    </cfRule>
  </conditionalFormatting>
  <conditionalFormatting sqref="O1:O1048576">
    <cfRule type="containsText" dxfId="67" priority="10" operator="containsText" text="X">
      <formula>NOT(ISERROR(SEARCH("X",O1)))</formula>
    </cfRule>
  </conditionalFormatting>
  <conditionalFormatting sqref="Q1:Q1048576">
    <cfRule type="containsText" dxfId="66" priority="9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CC223"/>
  <sheetViews>
    <sheetView zoomScaleNormal="100" workbookViewId="0">
      <pane ySplit="1" topLeftCell="A2" activePane="bottomLeft" state="frozen"/>
      <selection pane="bottomLeft" activeCell="A15" sqref="A14:XFD15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5" width="11" style="43" customWidth="1"/>
    <col min="6" max="7" width="11" style="43"/>
    <col min="8" max="10" width="11" style="43" customWidth="1"/>
    <col min="11" max="11" width="14.375" style="35" customWidth="1"/>
    <col min="12" max="12" width="15.125" style="68" customWidth="1"/>
    <col min="13" max="13" width="16.5" style="68" customWidth="1"/>
    <col min="14" max="14" width="16.625" style="1" customWidth="1"/>
    <col min="15" max="15" width="4.625" customWidth="1"/>
    <col min="16" max="17" width="4.625" style="20" customWidth="1"/>
    <col min="18" max="18" width="18.625" style="35" customWidth="1"/>
    <col min="19" max="19" width="13.75" style="20" customWidth="1"/>
    <col min="20" max="25" width="15.375" style="20" customWidth="1"/>
    <col min="26" max="47" width="16.375" style="20" customWidth="1"/>
    <col min="48" max="48" width="14" style="90" customWidth="1"/>
    <col min="49" max="50" width="14" style="94" customWidth="1"/>
    <col min="51" max="56" width="14" customWidth="1"/>
    <col min="57" max="81" width="1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97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8" spans="1:81" x14ac:dyDescent="0.2">
      <c r="A8" s="17"/>
      <c r="B8" s="16"/>
      <c r="C8" s="16"/>
      <c r="D8" s="47"/>
      <c r="E8" s="47"/>
      <c r="F8" s="47"/>
      <c r="G8" s="47"/>
      <c r="H8" s="47"/>
      <c r="I8" s="47"/>
      <c r="J8" s="47"/>
      <c r="K8" s="52"/>
      <c r="L8" s="99"/>
      <c r="M8" s="99"/>
      <c r="N8" s="17"/>
      <c r="O8" s="16"/>
      <c r="P8" s="48"/>
      <c r="Q8" s="48"/>
      <c r="R8" s="52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89"/>
      <c r="AW8" s="93"/>
      <c r="AX8" s="93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</row>
    <row r="10" spans="1:81" ht="15" thickBot="1" x14ac:dyDescent="0.25"/>
    <row r="11" spans="1:81" ht="21" customHeight="1" thickBot="1" x14ac:dyDescent="0.3">
      <c r="B11" s="141" t="str">
        <f>"CRONOGRAMA DESINGLASS SMART WINDOWS FEBRERO " &amp;  REFERENCIAS!B10</f>
        <v>CRONOGRAMA DESINGLASS SMART WINDOWS FEBRERO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98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Febrero[[#This Row],[Total de Presupuesto]]*16%+Febrero[[#This Row],[Total de Presupuesto]]</f>
        <v>0</v>
      </c>
      <c r="F13" s="45"/>
      <c r="G13" s="45"/>
      <c r="H13" s="45">
        <f>(Febrero[[#This Row],[Valor Total c/IVA]]-(Febrero[[#This Row],[Pagado]]+Febrero[[#This Row],[Anticipo]]))</f>
        <v>0</v>
      </c>
      <c r="I13" s="45"/>
      <c r="J13" s="45">
        <f>((Febrero[[#This Row],[Anticipo]]+Febrero[[#This Row],[Pagado]])-(Febrero[[#This Row],[Total Gasto de Obra]]))</f>
        <v>0</v>
      </c>
      <c r="K13" s="86"/>
      <c r="L13" s="18"/>
      <c r="M13" s="18"/>
      <c r="N13" s="18"/>
      <c r="O13" s="8"/>
      <c r="P13" s="8"/>
      <c r="Q13" s="8"/>
      <c r="R13" s="40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91"/>
      <c r="AW13" s="95"/>
      <c r="AX13" s="95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Febrero[[#This Row],[Total de Presupuesto]]*16%+Febrero[[#This Row],[Total de Presupuesto]]</f>
        <v>0</v>
      </c>
      <c r="F14" s="46"/>
      <c r="G14" s="46"/>
      <c r="H14" s="46">
        <f>(Febrero[[#This Row],[Valor Total c/IVA]]-(Febrero[[#This Row],[Pagado]]+Febrero[[#This Row],[Anticipo]]))</f>
        <v>0</v>
      </c>
      <c r="I14" s="46"/>
      <c r="J14" s="46">
        <f>((Febrero[[#This Row],[Anticipo]]+Febrero[[#This Row],[Pagado]])-(Febrero[[#This Row],[Total Gasto de Obra]]))</f>
        <v>0</v>
      </c>
      <c r="K14" s="2"/>
      <c r="L14" s="22"/>
      <c r="M14" s="22"/>
      <c r="N14" s="2"/>
      <c r="O14" s="15"/>
      <c r="P14" s="15"/>
      <c r="Q14" s="15"/>
      <c r="R14" s="4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92"/>
      <c r="AW14" s="96"/>
      <c r="AX14" s="96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  <row r="15" spans="1:81" x14ac:dyDescent="0.2">
      <c r="A15"/>
      <c r="L15" s="20"/>
      <c r="M15" s="20"/>
      <c r="N15"/>
    </row>
    <row r="16" spans="1:81" x14ac:dyDescent="0.2">
      <c r="A16"/>
      <c r="L16" s="20"/>
      <c r="M16" s="20"/>
      <c r="N16"/>
    </row>
    <row r="17" spans="1:14" x14ac:dyDescent="0.2">
      <c r="A17"/>
      <c r="L17" s="20"/>
      <c r="M17" s="20"/>
      <c r="N17"/>
    </row>
    <row r="18" spans="1:14" x14ac:dyDescent="0.2">
      <c r="A18"/>
      <c r="D18" s="53"/>
      <c r="L18" s="20"/>
      <c r="M18" s="20"/>
      <c r="N18"/>
    </row>
    <row r="19" spans="1:14" x14ac:dyDescent="0.2">
      <c r="A19"/>
      <c r="L19" s="20"/>
      <c r="M19" s="20"/>
      <c r="N19"/>
    </row>
    <row r="20" spans="1:14" x14ac:dyDescent="0.2">
      <c r="A20"/>
      <c r="L20" s="20"/>
      <c r="M20" s="20"/>
      <c r="N20"/>
    </row>
    <row r="21" spans="1:14" x14ac:dyDescent="0.2">
      <c r="A21"/>
      <c r="L21" s="20"/>
      <c r="M21" s="20"/>
      <c r="N21"/>
    </row>
    <row r="22" spans="1:14" x14ac:dyDescent="0.2">
      <c r="A22"/>
      <c r="L22" s="20"/>
      <c r="M22" s="20"/>
      <c r="N22"/>
    </row>
    <row r="23" spans="1:14" x14ac:dyDescent="0.2">
      <c r="A23"/>
      <c r="D23" s="53"/>
      <c r="L23" s="20"/>
      <c r="M23" s="20"/>
      <c r="N23"/>
    </row>
    <row r="24" spans="1:14" x14ac:dyDescent="0.2">
      <c r="A24"/>
      <c r="L24" s="20"/>
      <c r="M24" s="20"/>
      <c r="N24"/>
    </row>
    <row r="25" spans="1:14" x14ac:dyDescent="0.2">
      <c r="A25"/>
      <c r="L25" s="20"/>
      <c r="M25" s="20"/>
      <c r="N25"/>
    </row>
    <row r="26" spans="1:14" x14ac:dyDescent="0.2">
      <c r="A26"/>
      <c r="L26" s="20"/>
      <c r="M26" s="20"/>
      <c r="N26"/>
    </row>
    <row r="27" spans="1:14" x14ac:dyDescent="0.2">
      <c r="A27"/>
      <c r="L27" s="20"/>
      <c r="M27" s="20"/>
      <c r="N27"/>
    </row>
    <row r="28" spans="1:14" x14ac:dyDescent="0.2">
      <c r="A28"/>
      <c r="L28" s="20"/>
      <c r="M28" s="20"/>
      <c r="N28"/>
    </row>
    <row r="29" spans="1:14" x14ac:dyDescent="0.2">
      <c r="A29"/>
      <c r="L29" s="20"/>
      <c r="M29" s="20"/>
      <c r="N29"/>
    </row>
    <row r="30" spans="1:14" x14ac:dyDescent="0.2">
      <c r="A30"/>
      <c r="L30" s="20"/>
      <c r="M30" s="20"/>
      <c r="N30"/>
    </row>
    <row r="31" spans="1:14" x14ac:dyDescent="0.2">
      <c r="A31"/>
      <c r="L31" s="20"/>
      <c r="M31" s="20"/>
      <c r="N31"/>
    </row>
    <row r="32" spans="1:14" x14ac:dyDescent="0.2">
      <c r="A32"/>
      <c r="L32" s="20"/>
      <c r="M32" s="20"/>
      <c r="N32"/>
    </row>
    <row r="33" spans="1:14" x14ac:dyDescent="0.2">
      <c r="A33"/>
      <c r="L33" s="20"/>
      <c r="M33" s="20"/>
      <c r="N33"/>
    </row>
    <row r="34" spans="1:14" x14ac:dyDescent="0.2">
      <c r="A34"/>
      <c r="L34" s="20"/>
      <c r="M34" s="20"/>
      <c r="N34"/>
    </row>
    <row r="35" spans="1:14" x14ac:dyDescent="0.2">
      <c r="A35"/>
      <c r="L35" s="20"/>
      <c r="M35" s="20"/>
      <c r="N35"/>
    </row>
    <row r="36" spans="1:14" x14ac:dyDescent="0.2">
      <c r="A36"/>
      <c r="L36" s="20"/>
      <c r="M36" s="20"/>
      <c r="N36"/>
    </row>
    <row r="37" spans="1:14" x14ac:dyDescent="0.2">
      <c r="A37"/>
      <c r="L37" s="20"/>
      <c r="M37" s="20"/>
      <c r="N37"/>
    </row>
    <row r="38" spans="1:14" x14ac:dyDescent="0.2">
      <c r="A38"/>
      <c r="L38" s="20"/>
      <c r="M38" s="20"/>
      <c r="N38"/>
    </row>
    <row r="39" spans="1:14" x14ac:dyDescent="0.2">
      <c r="A39"/>
      <c r="L39" s="20"/>
      <c r="M39" s="20"/>
      <c r="N39"/>
    </row>
    <row r="40" spans="1:14" x14ac:dyDescent="0.2">
      <c r="A40"/>
      <c r="L40" s="20"/>
      <c r="M40" s="20"/>
      <c r="N40"/>
    </row>
    <row r="41" spans="1:14" x14ac:dyDescent="0.2">
      <c r="A41"/>
      <c r="L41" s="20"/>
      <c r="M41" s="20"/>
      <c r="N41"/>
    </row>
    <row r="42" spans="1:14" x14ac:dyDescent="0.2">
      <c r="A42"/>
      <c r="L42" s="20"/>
      <c r="M42" s="20"/>
      <c r="N42"/>
    </row>
    <row r="43" spans="1:14" x14ac:dyDescent="0.2">
      <c r="A43"/>
      <c r="L43" s="20"/>
      <c r="M43" s="20"/>
      <c r="N43"/>
    </row>
    <row r="44" spans="1:14" x14ac:dyDescent="0.2">
      <c r="A44"/>
      <c r="L44" s="20"/>
      <c r="M44" s="20"/>
      <c r="N44"/>
    </row>
    <row r="45" spans="1:14" x14ac:dyDescent="0.2">
      <c r="A45"/>
      <c r="L45" s="20"/>
      <c r="M45" s="20"/>
      <c r="N45"/>
    </row>
    <row r="46" spans="1:14" x14ac:dyDescent="0.2">
      <c r="A46"/>
      <c r="L46" s="20"/>
      <c r="M46" s="20"/>
      <c r="N46"/>
    </row>
    <row r="47" spans="1:14" x14ac:dyDescent="0.2">
      <c r="A47"/>
      <c r="L47" s="20"/>
      <c r="M47" s="20"/>
      <c r="N47"/>
    </row>
    <row r="48" spans="1:14" x14ac:dyDescent="0.2">
      <c r="A48"/>
      <c r="L48" s="20"/>
      <c r="M48" s="20"/>
      <c r="N48"/>
    </row>
    <row r="49" spans="1:14" x14ac:dyDescent="0.2">
      <c r="A49"/>
      <c r="L49" s="20"/>
      <c r="M49" s="20"/>
      <c r="N49"/>
    </row>
    <row r="50" spans="1:14" x14ac:dyDescent="0.2">
      <c r="A50"/>
      <c r="L50" s="20"/>
      <c r="M50" s="20"/>
      <c r="N50"/>
    </row>
    <row r="51" spans="1:14" x14ac:dyDescent="0.2">
      <c r="A51"/>
      <c r="L51" s="20"/>
      <c r="M51" s="20"/>
      <c r="N51"/>
    </row>
    <row r="52" spans="1:14" x14ac:dyDescent="0.2">
      <c r="A52"/>
      <c r="L52" s="20"/>
      <c r="M52" s="20"/>
      <c r="N52"/>
    </row>
    <row r="53" spans="1:14" x14ac:dyDescent="0.2">
      <c r="A53"/>
      <c r="L53" s="20"/>
      <c r="M53" s="20"/>
      <c r="N53"/>
    </row>
    <row r="54" spans="1:14" x14ac:dyDescent="0.2">
      <c r="A54"/>
      <c r="L54" s="20"/>
      <c r="M54" s="20"/>
      <c r="N54"/>
    </row>
    <row r="55" spans="1:14" x14ac:dyDescent="0.2">
      <c r="A55"/>
      <c r="L55" s="20"/>
      <c r="M55" s="20"/>
      <c r="N55"/>
    </row>
    <row r="56" spans="1:14" x14ac:dyDescent="0.2">
      <c r="A56"/>
      <c r="L56" s="20"/>
      <c r="M56" s="20"/>
      <c r="N56"/>
    </row>
    <row r="57" spans="1:14" x14ac:dyDescent="0.2">
      <c r="A57"/>
      <c r="L57" s="20"/>
      <c r="M57" s="20"/>
      <c r="N57"/>
    </row>
    <row r="58" spans="1:14" x14ac:dyDescent="0.2">
      <c r="A58"/>
      <c r="L58" s="20"/>
      <c r="M58" s="20"/>
      <c r="N58"/>
    </row>
    <row r="59" spans="1:14" x14ac:dyDescent="0.2">
      <c r="A59"/>
      <c r="L59" s="20"/>
      <c r="M59" s="20"/>
      <c r="N59"/>
    </row>
    <row r="60" spans="1:14" x14ac:dyDescent="0.2">
      <c r="A60"/>
      <c r="L60" s="20"/>
      <c r="M60" s="20"/>
      <c r="N60"/>
    </row>
    <row r="61" spans="1:14" x14ac:dyDescent="0.2">
      <c r="A61"/>
      <c r="L61" s="20"/>
      <c r="M61" s="20"/>
      <c r="N61"/>
    </row>
    <row r="62" spans="1:14" x14ac:dyDescent="0.2">
      <c r="A62"/>
      <c r="L62" s="20"/>
      <c r="M62" s="20"/>
      <c r="N62"/>
    </row>
    <row r="63" spans="1:14" x14ac:dyDescent="0.2">
      <c r="A63"/>
      <c r="L63" s="20"/>
      <c r="M63" s="20"/>
      <c r="N63"/>
    </row>
    <row r="64" spans="1:14" x14ac:dyDescent="0.2">
      <c r="A64"/>
      <c r="L64" s="20"/>
      <c r="M64" s="20"/>
      <c r="N64"/>
    </row>
    <row r="65" spans="1:14" x14ac:dyDescent="0.2">
      <c r="A65"/>
      <c r="L65" s="20"/>
      <c r="M65" s="20"/>
      <c r="N65"/>
    </row>
    <row r="66" spans="1:14" x14ac:dyDescent="0.2">
      <c r="A66"/>
      <c r="L66" s="20"/>
      <c r="M66" s="20"/>
      <c r="N66"/>
    </row>
    <row r="67" spans="1:14" x14ac:dyDescent="0.2">
      <c r="A67"/>
      <c r="L67" s="20"/>
      <c r="M67" s="20"/>
      <c r="N67"/>
    </row>
    <row r="68" spans="1:14" x14ac:dyDescent="0.2">
      <c r="A68"/>
      <c r="L68" s="20"/>
      <c r="M68" s="20"/>
      <c r="N68"/>
    </row>
    <row r="69" spans="1:14" x14ac:dyDescent="0.2">
      <c r="A69"/>
      <c r="L69" s="20"/>
      <c r="M69" s="20"/>
      <c r="N69"/>
    </row>
    <row r="70" spans="1:14" x14ac:dyDescent="0.2">
      <c r="A70"/>
      <c r="L70" s="20"/>
      <c r="M70" s="20"/>
      <c r="N70"/>
    </row>
    <row r="71" spans="1:14" x14ac:dyDescent="0.2">
      <c r="A71"/>
      <c r="L71" s="20"/>
      <c r="M71" s="20"/>
      <c r="N71"/>
    </row>
    <row r="72" spans="1:14" x14ac:dyDescent="0.2">
      <c r="A72"/>
      <c r="L72" s="20"/>
      <c r="M72" s="20"/>
      <c r="N72"/>
    </row>
    <row r="73" spans="1:14" x14ac:dyDescent="0.2">
      <c r="A73"/>
      <c r="L73" s="20"/>
      <c r="M73" s="20"/>
      <c r="N73"/>
    </row>
    <row r="74" spans="1:14" x14ac:dyDescent="0.2">
      <c r="A74"/>
      <c r="L74" s="20"/>
      <c r="M74" s="20"/>
      <c r="N74"/>
    </row>
    <row r="75" spans="1:14" x14ac:dyDescent="0.2">
      <c r="A75"/>
      <c r="L75" s="20"/>
      <c r="M75" s="20"/>
      <c r="N75"/>
    </row>
    <row r="76" spans="1:14" x14ac:dyDescent="0.2">
      <c r="A76"/>
      <c r="L76" s="20"/>
      <c r="M76" s="20"/>
      <c r="N76"/>
    </row>
    <row r="77" spans="1:14" x14ac:dyDescent="0.2">
      <c r="A77"/>
      <c r="L77" s="20"/>
      <c r="M77" s="20"/>
      <c r="N77"/>
    </row>
    <row r="78" spans="1:14" x14ac:dyDescent="0.2">
      <c r="A78"/>
      <c r="L78" s="20"/>
      <c r="M78" s="20"/>
      <c r="N78"/>
    </row>
    <row r="79" spans="1:14" x14ac:dyDescent="0.2">
      <c r="A79"/>
      <c r="L79" s="20"/>
      <c r="M79" s="20"/>
      <c r="N79"/>
    </row>
    <row r="80" spans="1:14" x14ac:dyDescent="0.2">
      <c r="A80"/>
      <c r="L80" s="20"/>
      <c r="M80" s="20"/>
      <c r="N80"/>
    </row>
    <row r="81" spans="1:14" x14ac:dyDescent="0.2">
      <c r="A81"/>
      <c r="L81" s="20"/>
      <c r="M81" s="20"/>
      <c r="N81"/>
    </row>
    <row r="82" spans="1:14" x14ac:dyDescent="0.2">
      <c r="A82"/>
      <c r="L82" s="20"/>
      <c r="M82" s="20"/>
      <c r="N82"/>
    </row>
    <row r="83" spans="1:14" x14ac:dyDescent="0.2">
      <c r="A83"/>
      <c r="L83" s="20"/>
      <c r="M83" s="20"/>
      <c r="N83"/>
    </row>
    <row r="84" spans="1:14" x14ac:dyDescent="0.2">
      <c r="A84"/>
      <c r="L84" s="20"/>
      <c r="M84" s="20"/>
      <c r="N84"/>
    </row>
    <row r="85" spans="1:14" x14ac:dyDescent="0.2">
      <c r="A85"/>
      <c r="L85" s="20"/>
      <c r="M85" s="20"/>
      <c r="N85"/>
    </row>
    <row r="86" spans="1:14" x14ac:dyDescent="0.2">
      <c r="A86"/>
      <c r="L86" s="20"/>
      <c r="M86" s="20"/>
      <c r="N86"/>
    </row>
    <row r="87" spans="1:14" x14ac:dyDescent="0.2">
      <c r="A87"/>
      <c r="L87" s="20"/>
      <c r="M87" s="20"/>
      <c r="N87"/>
    </row>
    <row r="88" spans="1:14" x14ac:dyDescent="0.2">
      <c r="A88"/>
      <c r="L88" s="20"/>
      <c r="M88" s="20"/>
      <c r="N88"/>
    </row>
    <row r="89" spans="1:14" x14ac:dyDescent="0.2">
      <c r="A89"/>
      <c r="L89" s="20"/>
      <c r="M89" s="20"/>
      <c r="N89"/>
    </row>
    <row r="90" spans="1:14" x14ac:dyDescent="0.2">
      <c r="A90"/>
      <c r="L90" s="20"/>
      <c r="M90" s="20"/>
      <c r="N90"/>
    </row>
    <row r="91" spans="1:14" x14ac:dyDescent="0.2">
      <c r="A91"/>
      <c r="L91" s="20"/>
      <c r="M91" s="20"/>
      <c r="N91"/>
    </row>
    <row r="92" spans="1:14" x14ac:dyDescent="0.2">
      <c r="A92"/>
      <c r="L92" s="20"/>
      <c r="M92" s="20"/>
      <c r="N92"/>
    </row>
    <row r="93" spans="1:14" x14ac:dyDescent="0.2">
      <c r="A93"/>
      <c r="L93" s="20"/>
      <c r="M93" s="20"/>
      <c r="N93"/>
    </row>
    <row r="94" spans="1:14" x14ac:dyDescent="0.2">
      <c r="A94"/>
      <c r="L94" s="20"/>
      <c r="M94" s="20"/>
      <c r="N94"/>
    </row>
    <row r="95" spans="1:14" x14ac:dyDescent="0.2">
      <c r="A95"/>
      <c r="L95" s="20"/>
      <c r="M95" s="20"/>
      <c r="N95"/>
    </row>
    <row r="96" spans="1:14" x14ac:dyDescent="0.2">
      <c r="A96"/>
      <c r="L96" s="20"/>
      <c r="M96" s="20"/>
      <c r="N96"/>
    </row>
    <row r="97" spans="1:14" x14ac:dyDescent="0.2">
      <c r="A97"/>
      <c r="L97" s="20"/>
      <c r="M97" s="20"/>
      <c r="N97"/>
    </row>
    <row r="98" spans="1:14" x14ac:dyDescent="0.2">
      <c r="A98"/>
      <c r="L98" s="20"/>
      <c r="M98" s="20"/>
      <c r="N98"/>
    </row>
    <row r="99" spans="1:14" x14ac:dyDescent="0.2">
      <c r="A99"/>
      <c r="L99" s="20"/>
      <c r="M99" s="20"/>
      <c r="N99"/>
    </row>
    <row r="100" spans="1:14" x14ac:dyDescent="0.2">
      <c r="A100"/>
      <c r="L100" s="20"/>
      <c r="M100" s="20"/>
      <c r="N100"/>
    </row>
    <row r="101" spans="1:14" x14ac:dyDescent="0.2">
      <c r="A101"/>
      <c r="L101" s="20"/>
      <c r="M101" s="20"/>
      <c r="N101"/>
    </row>
    <row r="102" spans="1:14" x14ac:dyDescent="0.2">
      <c r="A102"/>
      <c r="L102" s="20"/>
      <c r="M102" s="20"/>
      <c r="N102"/>
    </row>
    <row r="103" spans="1:14" x14ac:dyDescent="0.2">
      <c r="A103"/>
      <c r="L103" s="20"/>
      <c r="M103" s="20"/>
      <c r="N103"/>
    </row>
    <row r="104" spans="1:14" x14ac:dyDescent="0.2">
      <c r="A104"/>
      <c r="L104" s="20"/>
      <c r="M104" s="20"/>
      <c r="N104"/>
    </row>
    <row r="105" spans="1:14" x14ac:dyDescent="0.2">
      <c r="A105"/>
      <c r="L105" s="20"/>
      <c r="M105" s="20"/>
      <c r="N105"/>
    </row>
    <row r="106" spans="1:14" x14ac:dyDescent="0.2">
      <c r="A106"/>
      <c r="L106" s="20"/>
      <c r="M106" s="20"/>
      <c r="N106"/>
    </row>
    <row r="107" spans="1:14" x14ac:dyDescent="0.2">
      <c r="A107"/>
      <c r="L107" s="20"/>
      <c r="M107" s="20"/>
      <c r="N107"/>
    </row>
    <row r="108" spans="1:14" x14ac:dyDescent="0.2">
      <c r="A108"/>
      <c r="L108" s="20"/>
      <c r="M108" s="20"/>
      <c r="N108"/>
    </row>
    <row r="109" spans="1:14" x14ac:dyDescent="0.2">
      <c r="A109"/>
      <c r="L109" s="20"/>
      <c r="M109" s="20"/>
      <c r="N109"/>
    </row>
    <row r="110" spans="1:14" x14ac:dyDescent="0.2">
      <c r="A110"/>
      <c r="L110" s="20"/>
      <c r="M110" s="20"/>
      <c r="N110"/>
    </row>
    <row r="111" spans="1:14" x14ac:dyDescent="0.2">
      <c r="A111"/>
      <c r="L111" s="20"/>
      <c r="M111" s="20"/>
      <c r="N111"/>
    </row>
    <row r="112" spans="1:14" x14ac:dyDescent="0.2">
      <c r="A112"/>
      <c r="L112" s="20"/>
      <c r="M112" s="20"/>
      <c r="N112"/>
    </row>
    <row r="113" spans="1:14" x14ac:dyDescent="0.2">
      <c r="A113"/>
      <c r="L113" s="20"/>
      <c r="M113" s="20"/>
      <c r="N113"/>
    </row>
    <row r="114" spans="1:14" x14ac:dyDescent="0.2">
      <c r="A114"/>
      <c r="L114" s="20"/>
      <c r="M114" s="20"/>
      <c r="N114"/>
    </row>
    <row r="115" spans="1:14" x14ac:dyDescent="0.2">
      <c r="A115"/>
      <c r="L115" s="20"/>
      <c r="M115" s="20"/>
      <c r="N115"/>
    </row>
    <row r="116" spans="1:14" x14ac:dyDescent="0.2">
      <c r="A116"/>
      <c r="L116" s="20"/>
      <c r="M116" s="20"/>
      <c r="N116"/>
    </row>
    <row r="117" spans="1:14" x14ac:dyDescent="0.2">
      <c r="A117"/>
      <c r="L117" s="20"/>
      <c r="M117" s="20"/>
      <c r="N117"/>
    </row>
    <row r="118" spans="1:14" x14ac:dyDescent="0.2">
      <c r="A118"/>
      <c r="L118" s="20"/>
      <c r="M118" s="20"/>
      <c r="N118"/>
    </row>
    <row r="119" spans="1:14" x14ac:dyDescent="0.2">
      <c r="A119"/>
      <c r="L119" s="20"/>
      <c r="M119" s="20"/>
      <c r="N119"/>
    </row>
    <row r="120" spans="1:14" x14ac:dyDescent="0.2">
      <c r="A120"/>
      <c r="L120" s="20"/>
      <c r="M120" s="20"/>
      <c r="N120"/>
    </row>
    <row r="121" spans="1:14" x14ac:dyDescent="0.2">
      <c r="A121"/>
      <c r="L121" s="20"/>
      <c r="M121" s="20"/>
      <c r="N121"/>
    </row>
    <row r="122" spans="1:14" x14ac:dyDescent="0.2">
      <c r="A122"/>
      <c r="L122" s="20"/>
      <c r="M122" s="20"/>
      <c r="N122"/>
    </row>
    <row r="123" spans="1:14" x14ac:dyDescent="0.2">
      <c r="A123"/>
      <c r="L123" s="20"/>
      <c r="M123" s="20"/>
      <c r="N123"/>
    </row>
    <row r="124" spans="1:14" x14ac:dyDescent="0.2">
      <c r="A124"/>
      <c r="L124" s="20"/>
      <c r="M124" s="20"/>
      <c r="N124"/>
    </row>
    <row r="125" spans="1:14" x14ac:dyDescent="0.2">
      <c r="A125"/>
      <c r="L125" s="20"/>
      <c r="M125" s="20"/>
      <c r="N125"/>
    </row>
    <row r="126" spans="1:14" x14ac:dyDescent="0.2">
      <c r="A126"/>
      <c r="L126" s="20"/>
      <c r="M126" s="20"/>
      <c r="N126"/>
    </row>
    <row r="127" spans="1:14" x14ac:dyDescent="0.2">
      <c r="A127"/>
      <c r="L127" s="20"/>
      <c r="M127" s="20"/>
      <c r="N127"/>
    </row>
    <row r="128" spans="1:14" x14ac:dyDescent="0.2">
      <c r="A128"/>
      <c r="L128" s="20"/>
      <c r="M128" s="20"/>
      <c r="N128"/>
    </row>
    <row r="129" spans="1:14" x14ac:dyDescent="0.2">
      <c r="A129"/>
      <c r="L129" s="20"/>
      <c r="M129" s="20"/>
      <c r="N129"/>
    </row>
    <row r="130" spans="1:14" x14ac:dyDescent="0.2">
      <c r="A130"/>
      <c r="L130" s="20"/>
      <c r="M130" s="20"/>
      <c r="N130"/>
    </row>
    <row r="131" spans="1:14" x14ac:dyDescent="0.2">
      <c r="A131"/>
      <c r="L131" s="20"/>
      <c r="M131" s="20"/>
      <c r="N131"/>
    </row>
    <row r="132" spans="1:14" x14ac:dyDescent="0.2">
      <c r="A132"/>
      <c r="L132" s="20"/>
      <c r="M132" s="20"/>
      <c r="N132"/>
    </row>
    <row r="133" spans="1:14" x14ac:dyDescent="0.2">
      <c r="A133"/>
      <c r="L133" s="20"/>
      <c r="M133" s="20"/>
      <c r="N133"/>
    </row>
    <row r="134" spans="1:14" x14ac:dyDescent="0.2">
      <c r="A134"/>
      <c r="L134" s="20"/>
      <c r="M134" s="20"/>
      <c r="N134"/>
    </row>
    <row r="135" spans="1:14" x14ac:dyDescent="0.2">
      <c r="A135"/>
      <c r="L135" s="20"/>
      <c r="M135" s="20"/>
      <c r="N135"/>
    </row>
    <row r="136" spans="1:14" x14ac:dyDescent="0.2">
      <c r="A136"/>
      <c r="L136" s="20"/>
      <c r="M136" s="20"/>
      <c r="N136"/>
    </row>
    <row r="137" spans="1:14" x14ac:dyDescent="0.2">
      <c r="A137"/>
      <c r="L137" s="20"/>
      <c r="M137" s="20"/>
      <c r="N137"/>
    </row>
    <row r="138" spans="1:14" x14ac:dyDescent="0.2">
      <c r="A138"/>
      <c r="L138" s="20"/>
      <c r="M138" s="20"/>
      <c r="N138"/>
    </row>
    <row r="139" spans="1:14" x14ac:dyDescent="0.2">
      <c r="A139"/>
      <c r="L139" s="20"/>
      <c r="M139" s="20"/>
      <c r="N139"/>
    </row>
    <row r="140" spans="1:14" x14ac:dyDescent="0.2">
      <c r="A140"/>
      <c r="L140" s="20"/>
      <c r="M140" s="20"/>
      <c r="N140"/>
    </row>
    <row r="141" spans="1:14" x14ac:dyDescent="0.2">
      <c r="A141"/>
      <c r="L141" s="20"/>
      <c r="M141" s="20"/>
      <c r="N141"/>
    </row>
    <row r="142" spans="1:14" x14ac:dyDescent="0.2">
      <c r="A142"/>
      <c r="L142" s="20"/>
      <c r="M142" s="20"/>
      <c r="N142"/>
    </row>
    <row r="143" spans="1:14" x14ac:dyDescent="0.2">
      <c r="A143"/>
      <c r="L143" s="20"/>
      <c r="M143" s="20"/>
      <c r="N143"/>
    </row>
    <row r="144" spans="1:14" x14ac:dyDescent="0.2">
      <c r="A144"/>
      <c r="L144" s="20"/>
      <c r="M144" s="20"/>
      <c r="N144"/>
    </row>
    <row r="145" spans="1:14" x14ac:dyDescent="0.2">
      <c r="A145"/>
      <c r="L145" s="20"/>
      <c r="M145" s="20"/>
      <c r="N145"/>
    </row>
    <row r="146" spans="1:14" x14ac:dyDescent="0.2">
      <c r="A146"/>
      <c r="L146" s="20"/>
      <c r="M146" s="20"/>
      <c r="N146"/>
    </row>
    <row r="147" spans="1:14" x14ac:dyDescent="0.2">
      <c r="A147"/>
      <c r="L147" s="20"/>
      <c r="M147" s="20"/>
      <c r="N147"/>
    </row>
    <row r="148" spans="1:14" x14ac:dyDescent="0.2">
      <c r="A148"/>
      <c r="L148" s="20"/>
      <c r="M148" s="20"/>
      <c r="N148"/>
    </row>
    <row r="149" spans="1:14" x14ac:dyDescent="0.2">
      <c r="A149"/>
      <c r="L149" s="20"/>
      <c r="M149" s="20"/>
      <c r="N149"/>
    </row>
    <row r="150" spans="1:14" x14ac:dyDescent="0.2">
      <c r="A150"/>
      <c r="L150" s="20"/>
      <c r="M150" s="20"/>
      <c r="N150"/>
    </row>
    <row r="151" spans="1:14" x14ac:dyDescent="0.2">
      <c r="A151"/>
      <c r="L151" s="20"/>
      <c r="M151" s="20"/>
      <c r="N151"/>
    </row>
    <row r="152" spans="1:14" x14ac:dyDescent="0.2">
      <c r="A152"/>
      <c r="L152" s="20"/>
      <c r="M152" s="20"/>
      <c r="N152"/>
    </row>
    <row r="153" spans="1:14" x14ac:dyDescent="0.2">
      <c r="A153"/>
      <c r="L153" s="20"/>
      <c r="M153" s="20"/>
      <c r="N153"/>
    </row>
    <row r="154" spans="1:14" x14ac:dyDescent="0.2">
      <c r="A154"/>
      <c r="L154" s="20"/>
      <c r="M154" s="20"/>
      <c r="N154"/>
    </row>
    <row r="155" spans="1:14" x14ac:dyDescent="0.2">
      <c r="A155"/>
      <c r="L155" s="20"/>
      <c r="M155" s="20"/>
      <c r="N155"/>
    </row>
    <row r="156" spans="1:14" x14ac:dyDescent="0.2">
      <c r="A156"/>
      <c r="L156" s="20"/>
      <c r="M156" s="20"/>
      <c r="N156"/>
    </row>
    <row r="157" spans="1:14" x14ac:dyDescent="0.2">
      <c r="A157"/>
      <c r="L157" s="20"/>
      <c r="M157" s="20"/>
      <c r="N157"/>
    </row>
    <row r="158" spans="1:14" x14ac:dyDescent="0.2">
      <c r="A158"/>
      <c r="L158" s="20"/>
      <c r="M158" s="20"/>
      <c r="N158"/>
    </row>
    <row r="159" spans="1:14" x14ac:dyDescent="0.2">
      <c r="A159"/>
      <c r="L159" s="20"/>
      <c r="M159" s="20"/>
      <c r="N159"/>
    </row>
    <row r="160" spans="1:14" x14ac:dyDescent="0.2">
      <c r="A160"/>
      <c r="L160" s="20"/>
      <c r="M160" s="20"/>
      <c r="N160"/>
    </row>
    <row r="161" spans="1:14" x14ac:dyDescent="0.2">
      <c r="A161"/>
      <c r="L161" s="20"/>
      <c r="M161" s="20"/>
      <c r="N161"/>
    </row>
    <row r="162" spans="1:14" x14ac:dyDescent="0.2">
      <c r="A162"/>
      <c r="L162" s="20"/>
      <c r="M162" s="20"/>
      <c r="N162"/>
    </row>
    <row r="163" spans="1:14" x14ac:dyDescent="0.2">
      <c r="A163"/>
      <c r="L163" s="20"/>
      <c r="M163" s="20"/>
      <c r="N163"/>
    </row>
    <row r="164" spans="1:14" x14ac:dyDescent="0.2">
      <c r="A164"/>
      <c r="L164" s="20"/>
      <c r="M164" s="20"/>
      <c r="N164"/>
    </row>
    <row r="165" spans="1:14" x14ac:dyDescent="0.2">
      <c r="A165"/>
      <c r="L165" s="20"/>
      <c r="M165" s="20"/>
      <c r="N165"/>
    </row>
    <row r="166" spans="1:14" x14ac:dyDescent="0.2">
      <c r="A166"/>
      <c r="L166" s="20"/>
      <c r="M166" s="20"/>
      <c r="N166"/>
    </row>
    <row r="167" spans="1:14" x14ac:dyDescent="0.2">
      <c r="A167"/>
      <c r="L167" s="20"/>
      <c r="M167" s="20"/>
      <c r="N167"/>
    </row>
    <row r="168" spans="1:14" x14ac:dyDescent="0.2">
      <c r="A168"/>
      <c r="L168" s="20"/>
      <c r="M168" s="20"/>
      <c r="N168"/>
    </row>
    <row r="169" spans="1:14" x14ac:dyDescent="0.2">
      <c r="A169"/>
      <c r="L169" s="20"/>
      <c r="M169" s="20"/>
      <c r="N169"/>
    </row>
    <row r="170" spans="1:14" x14ac:dyDescent="0.2">
      <c r="A170"/>
      <c r="L170" s="20"/>
      <c r="M170" s="20"/>
      <c r="N170"/>
    </row>
    <row r="171" spans="1:14" x14ac:dyDescent="0.2">
      <c r="A171"/>
      <c r="L171" s="20"/>
      <c r="M171" s="20"/>
      <c r="N171"/>
    </row>
    <row r="172" spans="1:14" x14ac:dyDescent="0.2">
      <c r="A172"/>
      <c r="L172" s="20"/>
      <c r="M172" s="20"/>
      <c r="N172"/>
    </row>
    <row r="173" spans="1:14" x14ac:dyDescent="0.2">
      <c r="A173"/>
      <c r="L173" s="20"/>
      <c r="M173" s="20"/>
      <c r="N173"/>
    </row>
    <row r="174" spans="1:14" x14ac:dyDescent="0.2">
      <c r="A174"/>
      <c r="L174" s="20"/>
      <c r="M174" s="20"/>
      <c r="N174"/>
    </row>
    <row r="175" spans="1:14" x14ac:dyDescent="0.2">
      <c r="A175"/>
      <c r="L175" s="20"/>
      <c r="M175" s="20"/>
      <c r="N175"/>
    </row>
    <row r="176" spans="1:14" x14ac:dyDescent="0.2">
      <c r="A176"/>
      <c r="L176" s="20"/>
      <c r="M176" s="20"/>
      <c r="N176"/>
    </row>
    <row r="177" spans="1:14" x14ac:dyDescent="0.2">
      <c r="A177"/>
      <c r="L177" s="20"/>
      <c r="M177" s="20"/>
      <c r="N177"/>
    </row>
    <row r="178" spans="1:14" x14ac:dyDescent="0.2">
      <c r="A178"/>
      <c r="L178" s="20"/>
      <c r="M178" s="20"/>
      <c r="N178"/>
    </row>
    <row r="179" spans="1:14" x14ac:dyDescent="0.2">
      <c r="A179"/>
      <c r="L179" s="20"/>
      <c r="M179" s="20"/>
      <c r="N179"/>
    </row>
    <row r="180" spans="1:14" x14ac:dyDescent="0.2">
      <c r="A180"/>
      <c r="L180" s="20"/>
      <c r="M180" s="20"/>
      <c r="N180"/>
    </row>
    <row r="181" spans="1:14" x14ac:dyDescent="0.2">
      <c r="A181"/>
      <c r="L181" s="20"/>
      <c r="M181" s="20"/>
      <c r="N181"/>
    </row>
    <row r="182" spans="1:14" x14ac:dyDescent="0.2">
      <c r="A182"/>
      <c r="L182" s="20"/>
      <c r="M182" s="20"/>
      <c r="N182"/>
    </row>
    <row r="183" spans="1:14" x14ac:dyDescent="0.2">
      <c r="A183"/>
      <c r="L183" s="20"/>
      <c r="M183" s="20"/>
      <c r="N183"/>
    </row>
    <row r="184" spans="1:14" x14ac:dyDescent="0.2">
      <c r="A184"/>
      <c r="L184" s="20"/>
      <c r="M184" s="20"/>
      <c r="N184"/>
    </row>
    <row r="185" spans="1:14" x14ac:dyDescent="0.2">
      <c r="A185"/>
      <c r="L185" s="20"/>
      <c r="M185" s="20"/>
      <c r="N185"/>
    </row>
    <row r="186" spans="1:14" x14ac:dyDescent="0.2">
      <c r="A186"/>
      <c r="L186" s="20"/>
      <c r="M186" s="20"/>
      <c r="N186"/>
    </row>
    <row r="187" spans="1:14" x14ac:dyDescent="0.2">
      <c r="A187"/>
      <c r="L187" s="20"/>
      <c r="M187" s="20"/>
      <c r="N187"/>
    </row>
    <row r="188" spans="1:14" x14ac:dyDescent="0.2">
      <c r="A188"/>
      <c r="L188" s="20"/>
      <c r="M188" s="20"/>
      <c r="N188"/>
    </row>
    <row r="189" spans="1:14" x14ac:dyDescent="0.2">
      <c r="A189"/>
      <c r="L189" s="20"/>
      <c r="M189" s="20"/>
      <c r="N189"/>
    </row>
    <row r="190" spans="1:14" x14ac:dyDescent="0.2">
      <c r="A190"/>
      <c r="L190" s="20"/>
      <c r="M190" s="20"/>
      <c r="N190"/>
    </row>
    <row r="191" spans="1:14" x14ac:dyDescent="0.2">
      <c r="A191"/>
      <c r="L191" s="20"/>
      <c r="M191" s="20"/>
      <c r="N191"/>
    </row>
    <row r="192" spans="1:14" x14ac:dyDescent="0.2">
      <c r="A192"/>
      <c r="L192" s="20"/>
      <c r="M192" s="20"/>
      <c r="N192"/>
    </row>
    <row r="193" spans="1:14" x14ac:dyDescent="0.2">
      <c r="A193"/>
      <c r="L193" s="20"/>
      <c r="M193" s="20"/>
      <c r="N193"/>
    </row>
    <row r="194" spans="1:14" x14ac:dyDescent="0.2">
      <c r="A194"/>
      <c r="L194" s="20"/>
      <c r="M194" s="20"/>
      <c r="N194"/>
    </row>
    <row r="195" spans="1:14" x14ac:dyDescent="0.2">
      <c r="A195"/>
      <c r="L195" s="20"/>
      <c r="M195" s="20"/>
      <c r="N195"/>
    </row>
    <row r="196" spans="1:14" x14ac:dyDescent="0.2">
      <c r="A196"/>
      <c r="L196" s="20"/>
      <c r="M196" s="20"/>
      <c r="N196"/>
    </row>
    <row r="197" spans="1:14" x14ac:dyDescent="0.2">
      <c r="A197"/>
      <c r="L197" s="20"/>
      <c r="M197" s="20"/>
      <c r="N197"/>
    </row>
    <row r="198" spans="1:14" x14ac:dyDescent="0.2">
      <c r="A198"/>
      <c r="L198" s="20"/>
      <c r="M198" s="20"/>
      <c r="N198"/>
    </row>
    <row r="199" spans="1:14" x14ac:dyDescent="0.2">
      <c r="A199"/>
      <c r="L199" s="20"/>
      <c r="M199" s="20"/>
      <c r="N199"/>
    </row>
    <row r="200" spans="1:14" x14ac:dyDescent="0.2">
      <c r="A200"/>
      <c r="L200" s="20"/>
      <c r="M200" s="20"/>
      <c r="N200"/>
    </row>
    <row r="201" spans="1:14" x14ac:dyDescent="0.2">
      <c r="A201"/>
      <c r="L201" s="20"/>
      <c r="M201" s="20"/>
      <c r="N201"/>
    </row>
    <row r="202" spans="1:14" x14ac:dyDescent="0.2">
      <c r="A202"/>
      <c r="L202" s="20"/>
      <c r="M202" s="20"/>
      <c r="N202"/>
    </row>
    <row r="203" spans="1:14" x14ac:dyDescent="0.2">
      <c r="A203"/>
      <c r="L203" s="20"/>
      <c r="M203" s="20"/>
      <c r="N203"/>
    </row>
    <row r="204" spans="1:14" x14ac:dyDescent="0.2">
      <c r="A204"/>
      <c r="L204" s="20"/>
      <c r="M204" s="20"/>
      <c r="N204"/>
    </row>
    <row r="205" spans="1:14" x14ac:dyDescent="0.2">
      <c r="A205"/>
      <c r="L205" s="20"/>
      <c r="M205" s="20"/>
      <c r="N205"/>
    </row>
    <row r="206" spans="1:14" x14ac:dyDescent="0.2">
      <c r="A206"/>
      <c r="L206" s="20"/>
      <c r="M206" s="20"/>
      <c r="N206"/>
    </row>
    <row r="207" spans="1:14" x14ac:dyDescent="0.2">
      <c r="A207"/>
      <c r="L207" s="20"/>
      <c r="M207" s="20"/>
      <c r="N207"/>
    </row>
    <row r="208" spans="1:14" x14ac:dyDescent="0.2">
      <c r="A208"/>
      <c r="L208" s="20"/>
      <c r="M208" s="20"/>
      <c r="N208"/>
    </row>
    <row r="209" spans="1:14" x14ac:dyDescent="0.2">
      <c r="A209"/>
      <c r="L209" s="20"/>
      <c r="M209" s="20"/>
      <c r="N209"/>
    </row>
    <row r="210" spans="1:14" x14ac:dyDescent="0.2">
      <c r="A210"/>
      <c r="L210" s="20"/>
      <c r="M210" s="20"/>
      <c r="N210"/>
    </row>
    <row r="211" spans="1:14" x14ac:dyDescent="0.2">
      <c r="A211"/>
      <c r="L211" s="20"/>
      <c r="M211" s="20"/>
      <c r="N211"/>
    </row>
    <row r="212" spans="1:14" x14ac:dyDescent="0.2">
      <c r="A212"/>
      <c r="L212" s="20"/>
      <c r="M212" s="20"/>
      <c r="N212"/>
    </row>
    <row r="213" spans="1:14" x14ac:dyDescent="0.2">
      <c r="A213"/>
      <c r="L213" s="20"/>
      <c r="M213" s="20"/>
      <c r="N213"/>
    </row>
    <row r="214" spans="1:14" x14ac:dyDescent="0.2">
      <c r="A214"/>
      <c r="L214" s="20"/>
      <c r="M214" s="20"/>
      <c r="N214"/>
    </row>
    <row r="215" spans="1:14" x14ac:dyDescent="0.2">
      <c r="A215"/>
      <c r="L215" s="20"/>
      <c r="M215" s="20"/>
      <c r="N215"/>
    </row>
    <row r="216" spans="1:14" x14ac:dyDescent="0.2">
      <c r="A216"/>
      <c r="L216" s="20"/>
      <c r="M216" s="20"/>
      <c r="N216"/>
    </row>
    <row r="217" spans="1:14" x14ac:dyDescent="0.2">
      <c r="A217"/>
      <c r="L217" s="20"/>
      <c r="M217" s="20"/>
      <c r="N217"/>
    </row>
    <row r="218" spans="1:14" x14ac:dyDescent="0.2">
      <c r="A218"/>
      <c r="L218" s="20"/>
      <c r="M218" s="20"/>
      <c r="N218"/>
    </row>
    <row r="219" spans="1:14" x14ac:dyDescent="0.2">
      <c r="A219"/>
      <c r="L219" s="20"/>
      <c r="M219" s="20"/>
      <c r="N219"/>
    </row>
    <row r="220" spans="1:14" x14ac:dyDescent="0.2">
      <c r="A220"/>
      <c r="L220" s="20"/>
      <c r="M220" s="20"/>
      <c r="N220"/>
    </row>
    <row r="221" spans="1:14" x14ac:dyDescent="0.2">
      <c r="A221"/>
      <c r="L221" s="20"/>
      <c r="M221" s="20"/>
      <c r="N221"/>
    </row>
    <row r="222" spans="1:14" x14ac:dyDescent="0.2">
      <c r="A222"/>
      <c r="L222" s="20"/>
      <c r="M222" s="20"/>
      <c r="N222"/>
    </row>
    <row r="223" spans="1:14" x14ac:dyDescent="0.2">
      <c r="A223"/>
      <c r="L223" s="20"/>
      <c r="M223" s="20"/>
      <c r="N223"/>
    </row>
  </sheetData>
  <mergeCells count="2">
    <mergeCell ref="B11:N11"/>
    <mergeCell ref="O11:Q11"/>
  </mergeCells>
  <conditionalFormatting sqref="M2:M10 M15:M1048576 P11:P14">
    <cfRule type="containsText" dxfId="65" priority="9" operator="containsText" text="X">
      <formula>NOT(ISERROR(SEARCH("X",M2)))</formula>
    </cfRule>
  </conditionalFormatting>
  <conditionalFormatting sqref="L2:L10 L15:L1048576 O11:O14">
    <cfRule type="containsText" dxfId="64" priority="8" operator="containsText" text="X">
      <formula>NOT(ISERROR(SEARCH("X",L2)))</formula>
    </cfRule>
  </conditionalFormatting>
  <conditionalFormatting sqref="N2:N10 N15:N1048576 Q11:Q14">
    <cfRule type="containsText" dxfId="63" priority="7" operator="containsText" text="X">
      <formula>NOT(ISERROR(SEARCH("X",N2)))</formula>
    </cfRule>
  </conditionalFormatting>
  <conditionalFormatting sqref="P1">
    <cfRule type="containsText" dxfId="62" priority="3" operator="containsText" text="X">
      <formula>NOT(ISERROR(SEARCH("X",P1)))</formula>
    </cfRule>
  </conditionalFormatting>
  <conditionalFormatting sqref="O1">
    <cfRule type="containsText" dxfId="61" priority="2" operator="containsText" text="X">
      <formula>NOT(ISERROR(SEARCH("X",O1)))</formula>
    </cfRule>
  </conditionalFormatting>
  <conditionalFormatting sqref="Q1">
    <cfRule type="containsText" dxfId="60" priority="1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70C0"/>
  </sheetPr>
  <dimension ref="A1:CC202"/>
  <sheetViews>
    <sheetView zoomScaleNormal="100" workbookViewId="0">
      <pane ySplit="1" topLeftCell="A2" activePane="bottomLeft" state="frozen"/>
      <selection pane="bottomLeft" activeCell="A15" sqref="A14:XFD15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5" width="11" style="43" customWidth="1"/>
    <col min="6" max="7" width="11" style="43"/>
    <col min="8" max="10" width="11" style="43" customWidth="1"/>
    <col min="11" max="11" width="14.375" style="35" customWidth="1"/>
    <col min="12" max="12" width="15.125" style="68" customWidth="1"/>
    <col min="13" max="13" width="16.5" style="68" customWidth="1"/>
    <col min="14" max="14" width="16.625" style="1" customWidth="1"/>
    <col min="15" max="15" width="4.625" customWidth="1"/>
    <col min="16" max="17" width="4.625" style="20" customWidth="1"/>
    <col min="18" max="18" width="18.625" style="35" customWidth="1"/>
    <col min="19" max="19" width="13.75" style="20" customWidth="1"/>
    <col min="20" max="25" width="15.375" style="20" customWidth="1"/>
    <col min="26" max="47" width="16.375" style="20" customWidth="1"/>
    <col min="48" max="50" width="14" style="20" customWidth="1"/>
    <col min="51" max="56" width="14" customWidth="1"/>
    <col min="57" max="81" width="1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97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10" spans="1:81" ht="15" thickBot="1" x14ac:dyDescent="0.25"/>
    <row r="11" spans="1:81" ht="21" customHeight="1" thickBot="1" x14ac:dyDescent="0.3">
      <c r="B11" s="141" t="str">
        <f>"CRONOGRAMA DESINGLASS SMART WINDOWS MARZO " &amp;  REFERENCIAS!B10</f>
        <v>CRONOGRAMA DESINGLASS SMART WINDOWS MARZO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98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Marzo[[#This Row],[Total de Presupuesto]]*16%+Marzo[[#This Row],[Total de Presupuesto]]</f>
        <v>0</v>
      </c>
      <c r="F13" s="45"/>
      <c r="G13" s="45"/>
      <c r="H13" s="45">
        <f>(Marzo[[#This Row],[Valor Total c/IVA]]-(Marzo[[#This Row],[Pagado]]+Marzo[[#This Row],[Anticipo]]))</f>
        <v>0</v>
      </c>
      <c r="I13" s="45"/>
      <c r="J13" s="45">
        <f>((Marzo[[#This Row],[Anticipo]]+Marzo[[#This Row],[Pagado]])-(Marzo[[#This Row],[Total Gasto de Obra]]))</f>
        <v>0</v>
      </c>
      <c r="K13" s="86"/>
      <c r="L13" s="18"/>
      <c r="M13" s="18"/>
      <c r="N13" s="18"/>
      <c r="O13" s="8"/>
      <c r="P13" s="8"/>
      <c r="Q13" s="8"/>
      <c r="R13" s="40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Marzo[[#This Row],[Total de Presupuesto]]*16%+Marzo[[#This Row],[Total de Presupuesto]]</f>
        <v>0</v>
      </c>
      <c r="F14" s="46"/>
      <c r="G14" s="46"/>
      <c r="H14" s="46">
        <f>(Marzo[[#This Row],[Valor Total c/IVA]]-(Marzo[[#This Row],[Pagado]]+Marzo[[#This Row],[Anticipo]]))</f>
        <v>0</v>
      </c>
      <c r="I14" s="46"/>
      <c r="J14" s="46">
        <f>((Marzo[[#This Row],[Anticipo]]+Marzo[[#This Row],[Pagado]])-(Marzo[[#This Row],[Total Gasto de Obra]]))</f>
        <v>0</v>
      </c>
      <c r="K14" s="2"/>
      <c r="L14" s="22"/>
      <c r="M14" s="22"/>
      <c r="N14" s="2"/>
      <c r="O14" s="15"/>
      <c r="P14" s="15"/>
      <c r="Q14" s="15"/>
      <c r="R14" s="4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  <row r="15" spans="1:81" x14ac:dyDescent="0.2">
      <c r="A15"/>
      <c r="L15" s="20"/>
      <c r="M15" s="20"/>
      <c r="N15"/>
    </row>
    <row r="16" spans="1:81" x14ac:dyDescent="0.2">
      <c r="A16"/>
      <c r="L16" s="20"/>
      <c r="M16" s="20"/>
      <c r="N16"/>
    </row>
    <row r="17" spans="1:14" x14ac:dyDescent="0.2">
      <c r="A17"/>
      <c r="L17" s="20"/>
      <c r="M17" s="20"/>
      <c r="N17"/>
    </row>
    <row r="18" spans="1:14" x14ac:dyDescent="0.2">
      <c r="A18"/>
      <c r="L18" s="20"/>
      <c r="M18" s="20"/>
      <c r="N18"/>
    </row>
    <row r="19" spans="1:14" x14ac:dyDescent="0.2">
      <c r="A19"/>
      <c r="L19" s="20"/>
      <c r="M19" s="20"/>
      <c r="N19"/>
    </row>
    <row r="20" spans="1:14" x14ac:dyDescent="0.2">
      <c r="A20"/>
      <c r="D20" s="85"/>
      <c r="L20" s="20"/>
      <c r="M20" s="20"/>
      <c r="N20"/>
    </row>
    <row r="21" spans="1:14" x14ac:dyDescent="0.2">
      <c r="A21"/>
      <c r="L21" s="20"/>
      <c r="M21" s="20"/>
      <c r="N21"/>
    </row>
    <row r="22" spans="1:14" x14ac:dyDescent="0.2">
      <c r="A22"/>
      <c r="L22" s="20"/>
      <c r="M22" s="20"/>
      <c r="N22"/>
    </row>
    <row r="23" spans="1:14" x14ac:dyDescent="0.2">
      <c r="A23"/>
      <c r="L23" s="20"/>
      <c r="M23" s="20"/>
      <c r="N23"/>
    </row>
    <row r="24" spans="1:14" x14ac:dyDescent="0.2">
      <c r="A24"/>
      <c r="L24" s="20"/>
      <c r="M24" s="20"/>
      <c r="N24"/>
    </row>
    <row r="25" spans="1:14" x14ac:dyDescent="0.2">
      <c r="A25"/>
      <c r="L25" s="20"/>
      <c r="M25" s="20"/>
      <c r="N25"/>
    </row>
    <row r="26" spans="1:14" x14ac:dyDescent="0.2">
      <c r="A26"/>
      <c r="L26" s="20"/>
      <c r="M26" s="20"/>
      <c r="N26"/>
    </row>
    <row r="27" spans="1:14" x14ac:dyDescent="0.2">
      <c r="A27"/>
      <c r="L27" s="20"/>
      <c r="M27" s="20"/>
      <c r="N27"/>
    </row>
    <row r="28" spans="1:14" x14ac:dyDescent="0.2">
      <c r="A28"/>
      <c r="L28" s="20"/>
      <c r="M28" s="20"/>
      <c r="N28"/>
    </row>
    <row r="29" spans="1:14" x14ac:dyDescent="0.2">
      <c r="A29"/>
      <c r="L29" s="20"/>
      <c r="M29" s="20"/>
      <c r="N29"/>
    </row>
    <row r="30" spans="1:14" x14ac:dyDescent="0.2">
      <c r="A30"/>
      <c r="L30" s="20"/>
      <c r="M30" s="20"/>
      <c r="N30"/>
    </row>
    <row r="31" spans="1:14" x14ac:dyDescent="0.2">
      <c r="A31"/>
      <c r="L31" s="20"/>
      <c r="M31" s="20"/>
      <c r="N31"/>
    </row>
    <row r="32" spans="1:14" x14ac:dyDescent="0.2">
      <c r="A32"/>
      <c r="L32" s="20"/>
      <c r="M32" s="20"/>
      <c r="N32"/>
    </row>
    <row r="33" spans="1:14" x14ac:dyDescent="0.2">
      <c r="A33"/>
      <c r="L33" s="20"/>
      <c r="M33" s="20"/>
      <c r="N33"/>
    </row>
    <row r="34" spans="1:14" x14ac:dyDescent="0.2">
      <c r="A34"/>
      <c r="L34" s="20"/>
      <c r="M34" s="20"/>
      <c r="N34"/>
    </row>
    <row r="35" spans="1:14" x14ac:dyDescent="0.2">
      <c r="A35"/>
      <c r="L35" s="20"/>
      <c r="M35" s="20"/>
      <c r="N35"/>
    </row>
    <row r="36" spans="1:14" x14ac:dyDescent="0.2">
      <c r="A36"/>
      <c r="L36" s="20"/>
      <c r="M36" s="20"/>
      <c r="N36"/>
    </row>
    <row r="37" spans="1:14" x14ac:dyDescent="0.2">
      <c r="A37"/>
      <c r="L37" s="20"/>
      <c r="M37" s="20"/>
      <c r="N37"/>
    </row>
    <row r="38" spans="1:14" x14ac:dyDescent="0.2">
      <c r="A38"/>
      <c r="L38" s="20"/>
      <c r="M38" s="20"/>
      <c r="N38"/>
    </row>
    <row r="39" spans="1:14" x14ac:dyDescent="0.2">
      <c r="A39"/>
      <c r="L39" s="20"/>
      <c r="M39" s="20"/>
      <c r="N39"/>
    </row>
    <row r="40" spans="1:14" x14ac:dyDescent="0.2">
      <c r="A40"/>
      <c r="L40" s="20"/>
      <c r="M40" s="20"/>
      <c r="N40"/>
    </row>
    <row r="41" spans="1:14" x14ac:dyDescent="0.2">
      <c r="A41"/>
      <c r="L41" s="20"/>
      <c r="M41" s="20"/>
      <c r="N41"/>
    </row>
    <row r="42" spans="1:14" x14ac:dyDescent="0.2">
      <c r="A42"/>
      <c r="L42" s="20"/>
      <c r="M42" s="20"/>
      <c r="N42"/>
    </row>
    <row r="43" spans="1:14" x14ac:dyDescent="0.2">
      <c r="A43"/>
      <c r="L43" s="20"/>
      <c r="M43" s="20"/>
      <c r="N43"/>
    </row>
    <row r="44" spans="1:14" x14ac:dyDescent="0.2">
      <c r="A44"/>
      <c r="L44" s="20"/>
      <c r="M44" s="20"/>
      <c r="N44"/>
    </row>
    <row r="45" spans="1:14" x14ac:dyDescent="0.2">
      <c r="A45"/>
      <c r="L45" s="20"/>
      <c r="M45" s="20"/>
      <c r="N45"/>
    </row>
    <row r="46" spans="1:14" x14ac:dyDescent="0.2">
      <c r="A46"/>
      <c r="L46" s="20"/>
      <c r="M46" s="20"/>
      <c r="N46"/>
    </row>
    <row r="47" spans="1:14" x14ac:dyDescent="0.2">
      <c r="A47"/>
      <c r="L47" s="20"/>
      <c r="M47" s="20"/>
      <c r="N47"/>
    </row>
    <row r="48" spans="1:14" x14ac:dyDescent="0.2">
      <c r="A48"/>
      <c r="L48" s="20"/>
      <c r="M48" s="20"/>
      <c r="N48"/>
    </row>
    <row r="49" spans="1:14" x14ac:dyDescent="0.2">
      <c r="A49"/>
      <c r="L49" s="20"/>
      <c r="M49" s="20"/>
      <c r="N49"/>
    </row>
    <row r="50" spans="1:14" x14ac:dyDescent="0.2">
      <c r="A50"/>
      <c r="L50" s="20"/>
      <c r="M50" s="20"/>
      <c r="N50"/>
    </row>
    <row r="51" spans="1:14" x14ac:dyDescent="0.2">
      <c r="A51"/>
      <c r="L51" s="20"/>
      <c r="M51" s="20"/>
      <c r="N51"/>
    </row>
    <row r="52" spans="1:14" x14ac:dyDescent="0.2">
      <c r="A52"/>
      <c r="L52" s="20"/>
      <c r="M52" s="20"/>
      <c r="N52"/>
    </row>
    <row r="53" spans="1:14" x14ac:dyDescent="0.2">
      <c r="A53"/>
      <c r="L53" s="20"/>
      <c r="M53" s="20"/>
      <c r="N53"/>
    </row>
    <row r="54" spans="1:14" x14ac:dyDescent="0.2">
      <c r="A54"/>
      <c r="L54" s="20"/>
      <c r="M54" s="20"/>
      <c r="N54"/>
    </row>
    <row r="55" spans="1:14" x14ac:dyDescent="0.2">
      <c r="A55"/>
      <c r="L55" s="20"/>
      <c r="M55" s="20"/>
      <c r="N55"/>
    </row>
    <row r="56" spans="1:14" x14ac:dyDescent="0.2">
      <c r="A56"/>
      <c r="L56" s="20"/>
      <c r="M56" s="20"/>
      <c r="N56"/>
    </row>
    <row r="57" spans="1:14" x14ac:dyDescent="0.2">
      <c r="A57"/>
      <c r="L57" s="20"/>
      <c r="M57" s="20"/>
      <c r="N57"/>
    </row>
    <row r="58" spans="1:14" x14ac:dyDescent="0.2">
      <c r="A58"/>
      <c r="L58" s="20"/>
      <c r="M58" s="20"/>
      <c r="N58"/>
    </row>
    <row r="59" spans="1:14" x14ac:dyDescent="0.2">
      <c r="A59"/>
      <c r="L59" s="20"/>
      <c r="M59" s="20"/>
      <c r="N59"/>
    </row>
    <row r="60" spans="1:14" x14ac:dyDescent="0.2">
      <c r="A60"/>
      <c r="L60" s="20"/>
      <c r="M60" s="20"/>
      <c r="N60"/>
    </row>
    <row r="61" spans="1:14" x14ac:dyDescent="0.2">
      <c r="A61"/>
      <c r="L61" s="20"/>
      <c r="M61" s="20"/>
      <c r="N61"/>
    </row>
    <row r="62" spans="1:14" x14ac:dyDescent="0.2">
      <c r="A62"/>
      <c r="L62" s="20"/>
      <c r="M62" s="20"/>
      <c r="N62"/>
    </row>
    <row r="63" spans="1:14" x14ac:dyDescent="0.2">
      <c r="A63"/>
      <c r="L63" s="20"/>
      <c r="M63" s="20"/>
      <c r="N63"/>
    </row>
    <row r="64" spans="1:14" x14ac:dyDescent="0.2">
      <c r="A64"/>
      <c r="L64" s="20"/>
      <c r="M64" s="20"/>
      <c r="N64"/>
    </row>
    <row r="65" spans="1:14" x14ac:dyDescent="0.2">
      <c r="A65"/>
      <c r="L65" s="20"/>
      <c r="M65" s="20"/>
      <c r="N65"/>
    </row>
    <row r="66" spans="1:14" x14ac:dyDescent="0.2">
      <c r="A66"/>
      <c r="L66" s="20"/>
      <c r="M66" s="20"/>
      <c r="N66"/>
    </row>
    <row r="67" spans="1:14" x14ac:dyDescent="0.2">
      <c r="A67"/>
      <c r="L67" s="20"/>
      <c r="M67" s="20"/>
      <c r="N67"/>
    </row>
    <row r="68" spans="1:14" x14ac:dyDescent="0.2">
      <c r="A68"/>
      <c r="L68" s="20"/>
      <c r="M68" s="20"/>
      <c r="N68"/>
    </row>
    <row r="69" spans="1:14" x14ac:dyDescent="0.2">
      <c r="A69"/>
      <c r="L69" s="20"/>
      <c r="M69" s="20"/>
      <c r="N69"/>
    </row>
    <row r="70" spans="1:14" x14ac:dyDescent="0.2">
      <c r="A70"/>
      <c r="L70" s="20"/>
      <c r="M70" s="20"/>
      <c r="N70"/>
    </row>
    <row r="71" spans="1:14" x14ac:dyDescent="0.2">
      <c r="A71"/>
      <c r="L71" s="20"/>
      <c r="M71" s="20"/>
      <c r="N71"/>
    </row>
    <row r="72" spans="1:14" x14ac:dyDescent="0.2">
      <c r="A72"/>
      <c r="L72" s="20"/>
      <c r="M72" s="20"/>
      <c r="N72"/>
    </row>
    <row r="73" spans="1:14" x14ac:dyDescent="0.2">
      <c r="A73"/>
      <c r="L73" s="20"/>
      <c r="M73" s="20"/>
      <c r="N73"/>
    </row>
    <row r="74" spans="1:14" x14ac:dyDescent="0.2">
      <c r="A74"/>
      <c r="L74" s="20"/>
      <c r="M74" s="20"/>
      <c r="N74"/>
    </row>
    <row r="75" spans="1:14" x14ac:dyDescent="0.2">
      <c r="A75"/>
      <c r="L75" s="20"/>
      <c r="M75" s="20"/>
      <c r="N75"/>
    </row>
    <row r="76" spans="1:14" x14ac:dyDescent="0.2">
      <c r="A76"/>
      <c r="L76" s="20"/>
      <c r="M76" s="20"/>
      <c r="N76"/>
    </row>
    <row r="77" spans="1:14" x14ac:dyDescent="0.2">
      <c r="A77"/>
      <c r="L77" s="20"/>
      <c r="M77" s="20"/>
      <c r="N77"/>
    </row>
    <row r="78" spans="1:14" x14ac:dyDescent="0.2">
      <c r="A78"/>
      <c r="L78" s="20"/>
      <c r="M78" s="20"/>
      <c r="N78"/>
    </row>
    <row r="79" spans="1:14" x14ac:dyDescent="0.2">
      <c r="A79"/>
      <c r="L79" s="20"/>
      <c r="M79" s="20"/>
      <c r="N79"/>
    </row>
    <row r="80" spans="1:14" x14ac:dyDescent="0.2">
      <c r="A80"/>
      <c r="L80" s="20"/>
      <c r="M80" s="20"/>
      <c r="N80"/>
    </row>
    <row r="81" spans="1:14" x14ac:dyDescent="0.2">
      <c r="A81"/>
      <c r="L81" s="20"/>
      <c r="M81" s="20"/>
      <c r="N81"/>
    </row>
    <row r="82" spans="1:14" x14ac:dyDescent="0.2">
      <c r="A82"/>
      <c r="L82" s="20"/>
      <c r="M82" s="20"/>
      <c r="N82"/>
    </row>
    <row r="83" spans="1:14" x14ac:dyDescent="0.2">
      <c r="A83"/>
      <c r="L83" s="20"/>
      <c r="M83" s="20"/>
      <c r="N83"/>
    </row>
    <row r="84" spans="1:14" x14ac:dyDescent="0.2">
      <c r="A84"/>
      <c r="L84" s="20"/>
      <c r="M84" s="20"/>
      <c r="N84"/>
    </row>
    <row r="85" spans="1:14" x14ac:dyDescent="0.2">
      <c r="A85"/>
      <c r="L85" s="20"/>
      <c r="M85" s="20"/>
      <c r="N85"/>
    </row>
    <row r="86" spans="1:14" x14ac:dyDescent="0.2">
      <c r="A86"/>
      <c r="L86" s="20"/>
      <c r="M86" s="20"/>
      <c r="N86"/>
    </row>
    <row r="87" spans="1:14" x14ac:dyDescent="0.2">
      <c r="A87"/>
      <c r="L87" s="20"/>
      <c r="M87" s="20"/>
      <c r="N87"/>
    </row>
    <row r="88" spans="1:14" x14ac:dyDescent="0.2">
      <c r="A88"/>
      <c r="L88" s="20"/>
      <c r="M88" s="20"/>
      <c r="N88"/>
    </row>
    <row r="89" spans="1:14" x14ac:dyDescent="0.2">
      <c r="A89"/>
      <c r="L89" s="20"/>
      <c r="M89" s="20"/>
      <c r="N89"/>
    </row>
    <row r="90" spans="1:14" x14ac:dyDescent="0.2">
      <c r="A90"/>
      <c r="L90" s="20"/>
      <c r="M90" s="20"/>
      <c r="N90"/>
    </row>
    <row r="91" spans="1:14" x14ac:dyDescent="0.2">
      <c r="A91"/>
      <c r="L91" s="20"/>
      <c r="M91" s="20"/>
      <c r="N91"/>
    </row>
    <row r="92" spans="1:14" x14ac:dyDescent="0.2">
      <c r="A92"/>
      <c r="L92" s="20"/>
      <c r="M92" s="20"/>
      <c r="N92"/>
    </row>
    <row r="93" spans="1:14" x14ac:dyDescent="0.2">
      <c r="A93"/>
      <c r="L93" s="20"/>
      <c r="M93" s="20"/>
      <c r="N93"/>
    </row>
    <row r="94" spans="1:14" x14ac:dyDescent="0.2">
      <c r="A94"/>
      <c r="L94" s="20"/>
      <c r="M94" s="20"/>
      <c r="N94"/>
    </row>
    <row r="95" spans="1:14" x14ac:dyDescent="0.2">
      <c r="A95"/>
      <c r="L95" s="20"/>
      <c r="M95" s="20"/>
      <c r="N95"/>
    </row>
    <row r="96" spans="1:14" x14ac:dyDescent="0.2">
      <c r="A96"/>
      <c r="L96" s="20"/>
      <c r="M96" s="20"/>
      <c r="N96"/>
    </row>
    <row r="97" spans="1:14" x14ac:dyDescent="0.2">
      <c r="A97"/>
      <c r="L97" s="20"/>
      <c r="M97" s="20"/>
      <c r="N97"/>
    </row>
    <row r="98" spans="1:14" x14ac:dyDescent="0.2">
      <c r="A98"/>
      <c r="L98" s="20"/>
      <c r="M98" s="20"/>
      <c r="N98"/>
    </row>
    <row r="99" spans="1:14" x14ac:dyDescent="0.2">
      <c r="A99"/>
      <c r="L99" s="20"/>
      <c r="M99" s="20"/>
      <c r="N99"/>
    </row>
    <row r="100" spans="1:14" x14ac:dyDescent="0.2">
      <c r="A100"/>
      <c r="L100" s="20"/>
      <c r="M100" s="20"/>
      <c r="N100"/>
    </row>
    <row r="101" spans="1:14" x14ac:dyDescent="0.2">
      <c r="A101"/>
      <c r="L101" s="20"/>
      <c r="M101" s="20"/>
      <c r="N101"/>
    </row>
    <row r="102" spans="1:14" x14ac:dyDescent="0.2">
      <c r="A102"/>
      <c r="L102" s="20"/>
      <c r="M102" s="20"/>
      <c r="N102"/>
    </row>
    <row r="103" spans="1:14" x14ac:dyDescent="0.2">
      <c r="A103"/>
      <c r="L103" s="20"/>
      <c r="M103" s="20"/>
      <c r="N103"/>
    </row>
    <row r="104" spans="1:14" x14ac:dyDescent="0.2">
      <c r="A104"/>
      <c r="L104" s="20"/>
      <c r="M104" s="20"/>
      <c r="N104"/>
    </row>
    <row r="105" spans="1:14" x14ac:dyDescent="0.2">
      <c r="A105"/>
      <c r="L105" s="20"/>
      <c r="M105" s="20"/>
      <c r="N105"/>
    </row>
    <row r="106" spans="1:14" x14ac:dyDescent="0.2">
      <c r="A106"/>
      <c r="L106" s="20"/>
      <c r="M106" s="20"/>
      <c r="N106"/>
    </row>
    <row r="107" spans="1:14" x14ac:dyDescent="0.2">
      <c r="A107"/>
      <c r="L107" s="20"/>
      <c r="M107" s="20"/>
      <c r="N107"/>
    </row>
    <row r="108" spans="1:14" x14ac:dyDescent="0.2">
      <c r="A108"/>
      <c r="L108" s="20"/>
      <c r="M108" s="20"/>
      <c r="N108"/>
    </row>
    <row r="109" spans="1:14" x14ac:dyDescent="0.2">
      <c r="A109"/>
      <c r="L109" s="20"/>
      <c r="M109" s="20"/>
      <c r="N109"/>
    </row>
    <row r="110" spans="1:14" x14ac:dyDescent="0.2">
      <c r="A110"/>
      <c r="L110" s="20"/>
      <c r="M110" s="20"/>
      <c r="N110"/>
    </row>
    <row r="111" spans="1:14" x14ac:dyDescent="0.2">
      <c r="A111"/>
      <c r="L111" s="20"/>
      <c r="M111" s="20"/>
      <c r="N111"/>
    </row>
    <row r="112" spans="1:14" x14ac:dyDescent="0.2">
      <c r="A112"/>
      <c r="L112" s="20"/>
      <c r="M112" s="20"/>
      <c r="N112"/>
    </row>
    <row r="113" spans="1:14" x14ac:dyDescent="0.2">
      <c r="A113"/>
      <c r="L113" s="20"/>
      <c r="M113" s="20"/>
      <c r="N113"/>
    </row>
    <row r="114" spans="1:14" x14ac:dyDescent="0.2">
      <c r="A114"/>
      <c r="L114" s="20"/>
      <c r="M114" s="20"/>
      <c r="N114"/>
    </row>
    <row r="115" spans="1:14" x14ac:dyDescent="0.2">
      <c r="A115"/>
      <c r="L115" s="20"/>
      <c r="M115" s="20"/>
      <c r="N115"/>
    </row>
    <row r="116" spans="1:14" x14ac:dyDescent="0.2">
      <c r="A116"/>
      <c r="L116" s="20"/>
      <c r="M116" s="20"/>
      <c r="N116"/>
    </row>
    <row r="117" spans="1:14" x14ac:dyDescent="0.2">
      <c r="A117"/>
      <c r="L117" s="20"/>
      <c r="M117" s="20"/>
      <c r="N117"/>
    </row>
    <row r="118" spans="1:14" x14ac:dyDescent="0.2">
      <c r="A118"/>
      <c r="L118" s="20"/>
      <c r="M118" s="20"/>
      <c r="N118"/>
    </row>
    <row r="119" spans="1:14" x14ac:dyDescent="0.2">
      <c r="A119"/>
      <c r="L119" s="20"/>
      <c r="M119" s="20"/>
      <c r="N119"/>
    </row>
    <row r="120" spans="1:14" x14ac:dyDescent="0.2">
      <c r="A120"/>
      <c r="L120" s="20"/>
      <c r="M120" s="20"/>
      <c r="N120"/>
    </row>
    <row r="121" spans="1:14" x14ac:dyDescent="0.2">
      <c r="A121"/>
      <c r="L121" s="20"/>
      <c r="M121" s="20"/>
      <c r="N121"/>
    </row>
    <row r="122" spans="1:14" x14ac:dyDescent="0.2">
      <c r="A122"/>
      <c r="L122" s="20"/>
      <c r="M122" s="20"/>
      <c r="N122"/>
    </row>
    <row r="123" spans="1:14" x14ac:dyDescent="0.2">
      <c r="A123"/>
      <c r="L123" s="20"/>
      <c r="M123" s="20"/>
      <c r="N123"/>
    </row>
    <row r="124" spans="1:14" x14ac:dyDescent="0.2">
      <c r="A124"/>
      <c r="L124" s="20"/>
      <c r="M124" s="20"/>
      <c r="N124"/>
    </row>
    <row r="125" spans="1:14" x14ac:dyDescent="0.2">
      <c r="A125"/>
      <c r="L125" s="20"/>
      <c r="M125" s="20"/>
      <c r="N125"/>
    </row>
    <row r="126" spans="1:14" x14ac:dyDescent="0.2">
      <c r="A126"/>
      <c r="L126" s="20"/>
      <c r="M126" s="20"/>
      <c r="N126"/>
    </row>
    <row r="127" spans="1:14" x14ac:dyDescent="0.2">
      <c r="A127"/>
      <c r="L127" s="20"/>
      <c r="M127" s="20"/>
      <c r="N127"/>
    </row>
    <row r="128" spans="1:14" x14ac:dyDescent="0.2">
      <c r="A128"/>
      <c r="L128" s="20"/>
      <c r="M128" s="20"/>
      <c r="N128"/>
    </row>
    <row r="129" spans="1:14" x14ac:dyDescent="0.2">
      <c r="A129"/>
      <c r="L129" s="20"/>
      <c r="M129" s="20"/>
      <c r="N129"/>
    </row>
    <row r="130" spans="1:14" x14ac:dyDescent="0.2">
      <c r="A130"/>
      <c r="L130" s="20"/>
      <c r="M130" s="20"/>
      <c r="N130"/>
    </row>
    <row r="131" spans="1:14" x14ac:dyDescent="0.2">
      <c r="A131"/>
      <c r="L131" s="20"/>
      <c r="M131" s="20"/>
      <c r="N131"/>
    </row>
    <row r="132" spans="1:14" x14ac:dyDescent="0.2">
      <c r="A132"/>
      <c r="L132" s="20"/>
      <c r="M132" s="20"/>
      <c r="N132"/>
    </row>
    <row r="133" spans="1:14" x14ac:dyDescent="0.2">
      <c r="A133"/>
      <c r="L133" s="20"/>
      <c r="M133" s="20"/>
      <c r="N133"/>
    </row>
    <row r="134" spans="1:14" x14ac:dyDescent="0.2">
      <c r="A134"/>
      <c r="L134" s="20"/>
      <c r="M134" s="20"/>
      <c r="N134"/>
    </row>
    <row r="135" spans="1:14" x14ac:dyDescent="0.2">
      <c r="A135"/>
      <c r="L135" s="20"/>
      <c r="M135" s="20"/>
      <c r="N135"/>
    </row>
    <row r="136" spans="1:14" x14ac:dyDescent="0.2">
      <c r="A136"/>
      <c r="L136" s="20"/>
      <c r="M136" s="20"/>
      <c r="N136"/>
    </row>
    <row r="137" spans="1:14" x14ac:dyDescent="0.2">
      <c r="A137"/>
      <c r="L137" s="20"/>
      <c r="M137" s="20"/>
      <c r="N137"/>
    </row>
    <row r="138" spans="1:14" x14ac:dyDescent="0.2">
      <c r="A138"/>
      <c r="L138" s="20"/>
      <c r="M138" s="20"/>
      <c r="N138"/>
    </row>
    <row r="139" spans="1:14" x14ac:dyDescent="0.2">
      <c r="A139"/>
      <c r="L139" s="20"/>
      <c r="M139" s="20"/>
      <c r="N139"/>
    </row>
    <row r="140" spans="1:14" x14ac:dyDescent="0.2">
      <c r="A140"/>
      <c r="L140" s="20"/>
      <c r="M140" s="20"/>
      <c r="N140"/>
    </row>
    <row r="141" spans="1:14" x14ac:dyDescent="0.2">
      <c r="A141"/>
      <c r="L141" s="20"/>
      <c r="M141" s="20"/>
      <c r="N141"/>
    </row>
    <row r="142" spans="1:14" x14ac:dyDescent="0.2">
      <c r="A142"/>
      <c r="L142" s="20"/>
      <c r="M142" s="20"/>
      <c r="N142"/>
    </row>
    <row r="143" spans="1:14" x14ac:dyDescent="0.2">
      <c r="A143"/>
      <c r="L143" s="20"/>
      <c r="M143" s="20"/>
      <c r="N143"/>
    </row>
    <row r="144" spans="1:14" x14ac:dyDescent="0.2">
      <c r="A144"/>
      <c r="L144" s="20"/>
      <c r="M144" s="20"/>
      <c r="N144"/>
    </row>
    <row r="145" spans="1:14" x14ac:dyDescent="0.2">
      <c r="A145"/>
      <c r="L145" s="20"/>
      <c r="M145" s="20"/>
      <c r="N145"/>
    </row>
    <row r="146" spans="1:14" x14ac:dyDescent="0.2">
      <c r="A146"/>
      <c r="L146" s="20"/>
      <c r="M146" s="20"/>
      <c r="N146"/>
    </row>
    <row r="147" spans="1:14" x14ac:dyDescent="0.2">
      <c r="A147"/>
      <c r="L147" s="20"/>
      <c r="M147" s="20"/>
      <c r="N147"/>
    </row>
    <row r="148" spans="1:14" x14ac:dyDescent="0.2">
      <c r="A148"/>
      <c r="L148" s="20"/>
      <c r="M148" s="20"/>
      <c r="N148"/>
    </row>
    <row r="149" spans="1:14" x14ac:dyDescent="0.2">
      <c r="A149"/>
      <c r="L149" s="20"/>
      <c r="M149" s="20"/>
      <c r="N149"/>
    </row>
    <row r="150" spans="1:14" x14ac:dyDescent="0.2">
      <c r="A150"/>
      <c r="L150" s="20"/>
      <c r="M150" s="20"/>
      <c r="N150"/>
    </row>
    <row r="151" spans="1:14" x14ac:dyDescent="0.2">
      <c r="A151"/>
      <c r="L151" s="20"/>
      <c r="M151" s="20"/>
      <c r="N151"/>
    </row>
    <row r="152" spans="1:14" x14ac:dyDescent="0.2">
      <c r="A152"/>
      <c r="L152" s="20"/>
      <c r="M152" s="20"/>
      <c r="N152"/>
    </row>
    <row r="153" spans="1:14" x14ac:dyDescent="0.2">
      <c r="A153"/>
      <c r="L153" s="20"/>
      <c r="M153" s="20"/>
      <c r="N153"/>
    </row>
    <row r="154" spans="1:14" x14ac:dyDescent="0.2">
      <c r="A154"/>
      <c r="L154" s="20"/>
      <c r="M154" s="20"/>
      <c r="N154"/>
    </row>
    <row r="155" spans="1:14" x14ac:dyDescent="0.2">
      <c r="A155"/>
      <c r="L155" s="20"/>
      <c r="M155" s="20"/>
      <c r="N155"/>
    </row>
    <row r="156" spans="1:14" x14ac:dyDescent="0.2">
      <c r="A156"/>
      <c r="L156" s="20"/>
      <c r="M156" s="20"/>
      <c r="N156"/>
    </row>
    <row r="157" spans="1:14" x14ac:dyDescent="0.2">
      <c r="A157"/>
      <c r="L157" s="20"/>
      <c r="M157" s="20"/>
      <c r="N157"/>
    </row>
    <row r="158" spans="1:14" x14ac:dyDescent="0.2">
      <c r="A158"/>
      <c r="L158" s="20"/>
      <c r="M158" s="20"/>
      <c r="N158"/>
    </row>
    <row r="159" spans="1:14" x14ac:dyDescent="0.2">
      <c r="A159"/>
      <c r="L159" s="20"/>
      <c r="M159" s="20"/>
      <c r="N159"/>
    </row>
    <row r="160" spans="1:14" x14ac:dyDescent="0.2">
      <c r="A160"/>
      <c r="L160" s="20"/>
      <c r="M160" s="20"/>
      <c r="N160"/>
    </row>
    <row r="161" spans="1:14" x14ac:dyDescent="0.2">
      <c r="A161"/>
      <c r="L161" s="20"/>
      <c r="M161" s="20"/>
      <c r="N161"/>
    </row>
    <row r="162" spans="1:14" x14ac:dyDescent="0.2">
      <c r="A162"/>
      <c r="L162" s="20"/>
      <c r="M162" s="20"/>
      <c r="N162"/>
    </row>
    <row r="163" spans="1:14" x14ac:dyDescent="0.2">
      <c r="A163"/>
      <c r="L163" s="20"/>
      <c r="M163" s="20"/>
      <c r="N163"/>
    </row>
    <row r="164" spans="1:14" x14ac:dyDescent="0.2">
      <c r="A164"/>
      <c r="L164" s="20"/>
      <c r="M164" s="20"/>
      <c r="N164"/>
    </row>
    <row r="165" spans="1:14" x14ac:dyDescent="0.2">
      <c r="A165"/>
      <c r="L165" s="20"/>
      <c r="M165" s="20"/>
      <c r="N165"/>
    </row>
    <row r="166" spans="1:14" x14ac:dyDescent="0.2">
      <c r="A166"/>
      <c r="L166" s="20"/>
      <c r="M166" s="20"/>
      <c r="N166"/>
    </row>
    <row r="167" spans="1:14" x14ac:dyDescent="0.2">
      <c r="A167"/>
      <c r="L167" s="20"/>
      <c r="M167" s="20"/>
      <c r="N167"/>
    </row>
    <row r="168" spans="1:14" x14ac:dyDescent="0.2">
      <c r="A168"/>
      <c r="L168" s="20"/>
      <c r="M168" s="20"/>
      <c r="N168"/>
    </row>
    <row r="169" spans="1:14" x14ac:dyDescent="0.2">
      <c r="A169"/>
      <c r="L169" s="20"/>
      <c r="M169" s="20"/>
      <c r="N169"/>
    </row>
    <row r="170" spans="1:14" x14ac:dyDescent="0.2">
      <c r="A170"/>
      <c r="L170" s="20"/>
      <c r="M170" s="20"/>
      <c r="N170"/>
    </row>
    <row r="171" spans="1:14" x14ac:dyDescent="0.2">
      <c r="A171"/>
      <c r="L171" s="20"/>
      <c r="M171" s="20"/>
      <c r="N171"/>
    </row>
    <row r="172" spans="1:14" x14ac:dyDescent="0.2">
      <c r="A172"/>
      <c r="L172" s="20"/>
      <c r="M172" s="20"/>
      <c r="N172"/>
    </row>
    <row r="173" spans="1:14" x14ac:dyDescent="0.2">
      <c r="A173"/>
      <c r="L173" s="20"/>
      <c r="M173" s="20"/>
      <c r="N173"/>
    </row>
    <row r="174" spans="1:14" x14ac:dyDescent="0.2">
      <c r="A174"/>
      <c r="L174" s="20"/>
      <c r="M174" s="20"/>
      <c r="N174"/>
    </row>
    <row r="175" spans="1:14" x14ac:dyDescent="0.2">
      <c r="A175"/>
      <c r="L175" s="20"/>
      <c r="M175" s="20"/>
      <c r="N175"/>
    </row>
    <row r="176" spans="1:14" x14ac:dyDescent="0.2">
      <c r="A176"/>
      <c r="L176" s="20"/>
      <c r="M176" s="20"/>
      <c r="N176"/>
    </row>
    <row r="177" spans="1:14" x14ac:dyDescent="0.2">
      <c r="A177"/>
      <c r="L177" s="20"/>
      <c r="M177" s="20"/>
      <c r="N177"/>
    </row>
    <row r="178" spans="1:14" x14ac:dyDescent="0.2">
      <c r="A178"/>
      <c r="L178" s="20"/>
      <c r="M178" s="20"/>
      <c r="N178"/>
    </row>
    <row r="179" spans="1:14" x14ac:dyDescent="0.2">
      <c r="A179"/>
      <c r="L179" s="20"/>
      <c r="M179" s="20"/>
      <c r="N179"/>
    </row>
    <row r="180" spans="1:14" x14ac:dyDescent="0.2">
      <c r="A180"/>
      <c r="L180" s="20"/>
      <c r="M180" s="20"/>
      <c r="N180"/>
    </row>
    <row r="181" spans="1:14" x14ac:dyDescent="0.2">
      <c r="A181"/>
      <c r="L181" s="20"/>
      <c r="M181" s="20"/>
      <c r="N181"/>
    </row>
    <row r="182" spans="1:14" x14ac:dyDescent="0.2">
      <c r="A182"/>
      <c r="L182" s="20"/>
      <c r="M182" s="20"/>
      <c r="N182"/>
    </row>
    <row r="183" spans="1:14" x14ac:dyDescent="0.2">
      <c r="A183"/>
      <c r="L183" s="20"/>
      <c r="M183" s="20"/>
      <c r="N183"/>
    </row>
    <row r="184" spans="1:14" x14ac:dyDescent="0.2">
      <c r="A184"/>
      <c r="L184" s="20"/>
      <c r="M184" s="20"/>
      <c r="N184"/>
    </row>
    <row r="185" spans="1:14" x14ac:dyDescent="0.2">
      <c r="A185"/>
      <c r="L185" s="20"/>
      <c r="M185" s="20"/>
      <c r="N185"/>
    </row>
    <row r="186" spans="1:14" x14ac:dyDescent="0.2">
      <c r="A186"/>
      <c r="L186" s="20"/>
      <c r="M186" s="20"/>
      <c r="N186"/>
    </row>
    <row r="187" spans="1:14" x14ac:dyDescent="0.2">
      <c r="A187"/>
      <c r="L187" s="20"/>
      <c r="M187" s="20"/>
      <c r="N187"/>
    </row>
    <row r="188" spans="1:14" x14ac:dyDescent="0.2">
      <c r="A188"/>
      <c r="L188" s="20"/>
      <c r="M188" s="20"/>
      <c r="N188"/>
    </row>
    <row r="189" spans="1:14" x14ac:dyDescent="0.2">
      <c r="A189"/>
      <c r="L189" s="20"/>
      <c r="M189" s="20"/>
      <c r="N189"/>
    </row>
    <row r="190" spans="1:14" x14ac:dyDescent="0.2">
      <c r="A190"/>
      <c r="L190" s="20"/>
      <c r="M190" s="20"/>
      <c r="N190"/>
    </row>
    <row r="191" spans="1:14" x14ac:dyDescent="0.2">
      <c r="A191"/>
      <c r="L191" s="20"/>
      <c r="M191" s="20"/>
      <c r="N191"/>
    </row>
    <row r="192" spans="1:14" x14ac:dyDescent="0.2">
      <c r="A192"/>
      <c r="L192" s="20"/>
      <c r="M192" s="20"/>
      <c r="N192"/>
    </row>
    <row r="193" spans="1:14" x14ac:dyDescent="0.2">
      <c r="A193"/>
      <c r="L193" s="20"/>
      <c r="M193" s="20"/>
      <c r="N193"/>
    </row>
    <row r="194" spans="1:14" x14ac:dyDescent="0.2">
      <c r="A194"/>
      <c r="L194" s="20"/>
      <c r="M194" s="20"/>
      <c r="N194"/>
    </row>
    <row r="195" spans="1:14" x14ac:dyDescent="0.2">
      <c r="A195"/>
      <c r="L195" s="20"/>
      <c r="M195" s="20"/>
      <c r="N195"/>
    </row>
    <row r="196" spans="1:14" x14ac:dyDescent="0.2">
      <c r="A196"/>
      <c r="L196" s="20"/>
      <c r="M196" s="20"/>
      <c r="N196"/>
    </row>
    <row r="197" spans="1:14" x14ac:dyDescent="0.2">
      <c r="A197"/>
      <c r="L197" s="20"/>
      <c r="M197" s="20"/>
      <c r="N197"/>
    </row>
    <row r="198" spans="1:14" x14ac:dyDescent="0.2">
      <c r="A198"/>
      <c r="L198" s="20"/>
      <c r="M198" s="20"/>
      <c r="N198"/>
    </row>
    <row r="199" spans="1:14" x14ac:dyDescent="0.2">
      <c r="A199"/>
      <c r="L199" s="20"/>
      <c r="M199" s="20"/>
      <c r="N199"/>
    </row>
    <row r="200" spans="1:14" x14ac:dyDescent="0.2">
      <c r="A200"/>
      <c r="L200" s="20"/>
      <c r="M200" s="20"/>
      <c r="N200"/>
    </row>
    <row r="201" spans="1:14" x14ac:dyDescent="0.2">
      <c r="A201"/>
      <c r="L201" s="20"/>
      <c r="M201" s="20"/>
      <c r="N201"/>
    </row>
    <row r="202" spans="1:14" x14ac:dyDescent="0.2">
      <c r="A202"/>
      <c r="L202" s="20"/>
      <c r="M202" s="20"/>
      <c r="N202"/>
    </row>
  </sheetData>
  <mergeCells count="2">
    <mergeCell ref="B11:N11"/>
    <mergeCell ref="O11:Q11"/>
  </mergeCells>
  <conditionalFormatting sqref="M2:M10 M15:M1048576 P11:P14">
    <cfRule type="containsText" dxfId="59" priority="9" operator="containsText" text="X">
      <formula>NOT(ISERROR(SEARCH("X",M2)))</formula>
    </cfRule>
  </conditionalFormatting>
  <conditionalFormatting sqref="L2:L10 L15:L1048576 O11:O14">
    <cfRule type="containsText" dxfId="58" priority="8" operator="containsText" text="X">
      <formula>NOT(ISERROR(SEARCH("X",L2)))</formula>
    </cfRule>
  </conditionalFormatting>
  <conditionalFormatting sqref="N2:N10 N15:N1048576 Q11:Q14">
    <cfRule type="containsText" dxfId="57" priority="7" operator="containsText" text="X">
      <formula>NOT(ISERROR(SEARCH("X",N2)))</formula>
    </cfRule>
  </conditionalFormatting>
  <conditionalFormatting sqref="P1">
    <cfRule type="containsText" dxfId="56" priority="3" operator="containsText" text="X">
      <formula>NOT(ISERROR(SEARCH("X",P1)))</formula>
    </cfRule>
  </conditionalFormatting>
  <conditionalFormatting sqref="O1">
    <cfRule type="containsText" dxfId="55" priority="2" operator="containsText" text="X">
      <formula>NOT(ISERROR(SEARCH("X",O1)))</formula>
    </cfRule>
  </conditionalFormatting>
  <conditionalFormatting sqref="Q1">
    <cfRule type="containsText" dxfId="54" priority="1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70C0"/>
  </sheetPr>
  <dimension ref="A1:CC181"/>
  <sheetViews>
    <sheetView zoomScaleNormal="100" workbookViewId="0">
      <pane ySplit="1" topLeftCell="A2" activePane="bottomLeft" state="frozen"/>
      <selection pane="bottomLeft" activeCell="A15" sqref="A14:XFD15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5" width="11" style="43" customWidth="1"/>
    <col min="6" max="7" width="11" style="43"/>
    <col min="8" max="10" width="11" style="43" customWidth="1"/>
    <col min="11" max="11" width="14.375" customWidth="1"/>
    <col min="12" max="12" width="15.125" style="68" customWidth="1"/>
    <col min="13" max="13" width="16.5" style="68" customWidth="1"/>
    <col min="14" max="14" width="16.625" style="1" customWidth="1"/>
    <col min="15" max="15" width="4.625" customWidth="1"/>
    <col min="16" max="17" width="4.625" style="20" customWidth="1"/>
    <col min="18" max="18" width="18.625" style="35" customWidth="1"/>
    <col min="19" max="19" width="13.75" style="20" customWidth="1"/>
    <col min="20" max="25" width="15.375" style="20" customWidth="1"/>
    <col min="26" max="47" width="16.375" style="20" customWidth="1"/>
    <col min="48" max="49" width="14" style="20" customWidth="1"/>
    <col min="50" max="50" width="14" style="94" customWidth="1"/>
    <col min="51" max="56" width="14" customWidth="1"/>
    <col min="57" max="81" width="1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97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9" spans="1:81" x14ac:dyDescent="0.2">
      <c r="H9" s="85"/>
    </row>
    <row r="10" spans="1:81" ht="15" thickBot="1" x14ac:dyDescent="0.25"/>
    <row r="11" spans="1:81" ht="21" customHeight="1" thickBot="1" x14ac:dyDescent="0.3">
      <c r="B11" s="141" t="str">
        <f>"CRONOGRAMA DESINGLASS SMART WINDOWS ABRIL " &amp;  REFERENCIAS!B10</f>
        <v>CRONOGRAMA DESINGLASS SMART WINDOWS ABRIL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98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Abril[[#This Row],[Total de Presupuesto]]*16%+Abril[[#This Row],[Total de Presupuesto]]</f>
        <v>0</v>
      </c>
      <c r="F13" s="45"/>
      <c r="G13" s="45"/>
      <c r="H13" s="45">
        <f>(Abril[[#This Row],[Valor Total c/IVA]]-(Abril[[#This Row],[Pagado]]+Abril[[#This Row],[Anticipo]]))</f>
        <v>0</v>
      </c>
      <c r="I13" s="45"/>
      <c r="J13" s="45">
        <f>((Abril[[#This Row],[Anticipo]]+Abril[[#This Row],[Pagado]])-(Abril[[#This Row],[Total Gasto de Obra]]))</f>
        <v>0</v>
      </c>
      <c r="K13" s="86"/>
      <c r="L13" s="18"/>
      <c r="M13" s="18"/>
      <c r="N13" s="18"/>
      <c r="O13" s="8"/>
      <c r="P13" s="8"/>
      <c r="Q13" s="8"/>
      <c r="R13" s="40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95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Abril[[#This Row],[Total de Presupuesto]]*16%+Abril[[#This Row],[Total de Presupuesto]]</f>
        <v>0</v>
      </c>
      <c r="F14" s="46"/>
      <c r="G14" s="46"/>
      <c r="H14" s="46">
        <f>(Abril[[#This Row],[Valor Total c/IVA]]-(Abril[[#This Row],[Pagado]]+Abril[[#This Row],[Anticipo]]))</f>
        <v>0</v>
      </c>
      <c r="I14" s="46"/>
      <c r="J14" s="46">
        <f>((Abril[[#This Row],[Anticipo]]+Abril[[#This Row],[Pagado]])-(Abril[[#This Row],[Total Gasto de Obra]]))</f>
        <v>0</v>
      </c>
      <c r="K14" s="2"/>
      <c r="L14" s="22"/>
      <c r="M14" s="22"/>
      <c r="N14" s="2"/>
      <c r="O14" s="15"/>
      <c r="P14" s="15"/>
      <c r="Q14" s="15"/>
      <c r="R14" s="4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96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  <row r="15" spans="1:81" x14ac:dyDescent="0.2">
      <c r="A15"/>
      <c r="L15" s="20"/>
      <c r="M15" s="20"/>
      <c r="N15"/>
    </row>
    <row r="16" spans="1:81" x14ac:dyDescent="0.2">
      <c r="A16"/>
      <c r="L16" s="20"/>
      <c r="M16" s="20"/>
      <c r="N16"/>
    </row>
    <row r="17" spans="1:14" x14ac:dyDescent="0.2">
      <c r="A17"/>
      <c r="L17" s="20"/>
      <c r="M17" s="20"/>
      <c r="N17"/>
    </row>
    <row r="18" spans="1:14" x14ac:dyDescent="0.2">
      <c r="A18"/>
      <c r="L18" s="20"/>
      <c r="M18" s="20"/>
      <c r="N18"/>
    </row>
    <row r="19" spans="1:14" x14ac:dyDescent="0.2">
      <c r="A19"/>
      <c r="L19" s="20"/>
      <c r="M19" s="20"/>
      <c r="N19"/>
    </row>
    <row r="20" spans="1:14" x14ac:dyDescent="0.2">
      <c r="A20"/>
      <c r="L20" s="20"/>
      <c r="M20" s="20"/>
      <c r="N20"/>
    </row>
    <row r="21" spans="1:14" x14ac:dyDescent="0.2">
      <c r="A21"/>
      <c r="L21" s="20"/>
      <c r="M21" s="20"/>
      <c r="N21"/>
    </row>
    <row r="22" spans="1:14" x14ac:dyDescent="0.2">
      <c r="A22"/>
      <c r="L22" s="20"/>
      <c r="M22" s="20"/>
      <c r="N22"/>
    </row>
    <row r="23" spans="1:14" x14ac:dyDescent="0.2">
      <c r="A23"/>
      <c r="L23" s="20"/>
      <c r="M23" s="20"/>
      <c r="N23"/>
    </row>
    <row r="24" spans="1:14" x14ac:dyDescent="0.2">
      <c r="A24"/>
      <c r="L24" s="20"/>
      <c r="M24" s="20"/>
      <c r="N24"/>
    </row>
    <row r="25" spans="1:14" x14ac:dyDescent="0.2">
      <c r="A25"/>
      <c r="L25" s="20"/>
      <c r="M25" s="20"/>
      <c r="N25"/>
    </row>
    <row r="26" spans="1:14" x14ac:dyDescent="0.2">
      <c r="A26"/>
      <c r="L26" s="20"/>
      <c r="M26" s="20"/>
      <c r="N26"/>
    </row>
    <row r="27" spans="1:14" x14ac:dyDescent="0.2">
      <c r="A27"/>
      <c r="L27" s="20"/>
      <c r="M27" s="20"/>
      <c r="N27"/>
    </row>
    <row r="28" spans="1:14" x14ac:dyDescent="0.2">
      <c r="A28"/>
      <c r="L28" s="20"/>
      <c r="M28" s="20"/>
      <c r="N28"/>
    </row>
    <row r="29" spans="1:14" x14ac:dyDescent="0.2">
      <c r="A29"/>
      <c r="L29" s="20"/>
      <c r="M29" s="20"/>
      <c r="N29"/>
    </row>
    <row r="30" spans="1:14" x14ac:dyDescent="0.2">
      <c r="A30"/>
      <c r="L30" s="20"/>
      <c r="M30" s="20"/>
      <c r="N30"/>
    </row>
    <row r="31" spans="1:14" x14ac:dyDescent="0.2">
      <c r="A31"/>
      <c r="L31" s="20"/>
      <c r="M31" s="20"/>
      <c r="N31"/>
    </row>
    <row r="32" spans="1:14" x14ac:dyDescent="0.2">
      <c r="A32"/>
      <c r="L32" s="20"/>
      <c r="M32" s="20"/>
      <c r="N32"/>
    </row>
    <row r="33" spans="1:14" x14ac:dyDescent="0.2">
      <c r="A33"/>
      <c r="L33" s="20"/>
      <c r="M33" s="20"/>
      <c r="N33"/>
    </row>
    <row r="34" spans="1:14" x14ac:dyDescent="0.2">
      <c r="A34"/>
      <c r="L34" s="20"/>
      <c r="M34" s="20"/>
      <c r="N34"/>
    </row>
    <row r="35" spans="1:14" x14ac:dyDescent="0.2">
      <c r="A35"/>
      <c r="L35" s="20"/>
      <c r="M35" s="20"/>
      <c r="N35"/>
    </row>
    <row r="36" spans="1:14" x14ac:dyDescent="0.2">
      <c r="A36"/>
      <c r="L36" s="20"/>
      <c r="M36" s="20"/>
      <c r="N36"/>
    </row>
    <row r="37" spans="1:14" x14ac:dyDescent="0.2">
      <c r="A37"/>
      <c r="L37" s="20"/>
      <c r="M37" s="20"/>
      <c r="N37"/>
    </row>
    <row r="38" spans="1:14" x14ac:dyDescent="0.2">
      <c r="A38"/>
      <c r="L38" s="20"/>
      <c r="M38" s="20"/>
      <c r="N38"/>
    </row>
    <row r="39" spans="1:14" x14ac:dyDescent="0.2">
      <c r="A39"/>
      <c r="L39" s="20"/>
      <c r="M39" s="20"/>
      <c r="N39"/>
    </row>
    <row r="40" spans="1:14" x14ac:dyDescent="0.2">
      <c r="A40"/>
      <c r="L40" s="20"/>
      <c r="M40" s="20"/>
      <c r="N40"/>
    </row>
    <row r="41" spans="1:14" x14ac:dyDescent="0.2">
      <c r="A41"/>
      <c r="L41" s="20"/>
      <c r="M41" s="20"/>
      <c r="N41"/>
    </row>
    <row r="42" spans="1:14" x14ac:dyDescent="0.2">
      <c r="A42"/>
      <c r="L42" s="20"/>
      <c r="M42" s="20"/>
      <c r="N42"/>
    </row>
    <row r="43" spans="1:14" x14ac:dyDescent="0.2">
      <c r="A43"/>
      <c r="L43" s="20"/>
      <c r="M43" s="20"/>
      <c r="N43"/>
    </row>
    <row r="44" spans="1:14" x14ac:dyDescent="0.2">
      <c r="A44"/>
      <c r="L44" s="20"/>
      <c r="M44" s="20"/>
      <c r="N44"/>
    </row>
    <row r="45" spans="1:14" x14ac:dyDescent="0.2">
      <c r="A45"/>
      <c r="L45" s="20"/>
      <c r="M45" s="20"/>
      <c r="N45"/>
    </row>
    <row r="46" spans="1:14" x14ac:dyDescent="0.2">
      <c r="A46"/>
      <c r="L46" s="20"/>
      <c r="M46" s="20"/>
      <c r="N46"/>
    </row>
    <row r="47" spans="1:14" x14ac:dyDescent="0.2">
      <c r="A47"/>
      <c r="L47" s="20"/>
      <c r="M47" s="20"/>
      <c r="N47"/>
    </row>
    <row r="48" spans="1:14" x14ac:dyDescent="0.2">
      <c r="A48"/>
      <c r="L48" s="20"/>
      <c r="M48" s="20"/>
      <c r="N48"/>
    </row>
    <row r="49" spans="1:14" x14ac:dyDescent="0.2">
      <c r="A49"/>
      <c r="L49" s="20"/>
      <c r="M49" s="20"/>
      <c r="N49"/>
    </row>
    <row r="50" spans="1:14" x14ac:dyDescent="0.2">
      <c r="A50"/>
      <c r="L50" s="20"/>
      <c r="M50" s="20"/>
      <c r="N50"/>
    </row>
    <row r="51" spans="1:14" x14ac:dyDescent="0.2">
      <c r="A51"/>
      <c r="L51" s="20"/>
      <c r="M51" s="20"/>
      <c r="N51"/>
    </row>
    <row r="52" spans="1:14" x14ac:dyDescent="0.2">
      <c r="A52"/>
      <c r="L52" s="20"/>
      <c r="M52" s="20"/>
      <c r="N52"/>
    </row>
    <row r="53" spans="1:14" x14ac:dyDescent="0.2">
      <c r="A53"/>
      <c r="L53" s="20"/>
      <c r="M53" s="20"/>
      <c r="N53"/>
    </row>
    <row r="54" spans="1:14" x14ac:dyDescent="0.2">
      <c r="A54"/>
      <c r="L54" s="20"/>
      <c r="M54" s="20"/>
      <c r="N54"/>
    </row>
    <row r="55" spans="1:14" x14ac:dyDescent="0.2">
      <c r="A55"/>
      <c r="L55" s="20"/>
      <c r="M55" s="20"/>
      <c r="N55"/>
    </row>
    <row r="56" spans="1:14" x14ac:dyDescent="0.2">
      <c r="A56"/>
      <c r="L56" s="20"/>
      <c r="M56" s="20"/>
      <c r="N56"/>
    </row>
    <row r="57" spans="1:14" x14ac:dyDescent="0.2">
      <c r="A57"/>
      <c r="L57" s="20"/>
      <c r="M57" s="20"/>
      <c r="N57"/>
    </row>
    <row r="58" spans="1:14" x14ac:dyDescent="0.2">
      <c r="A58"/>
      <c r="L58" s="20"/>
      <c r="M58" s="20"/>
      <c r="N58"/>
    </row>
    <row r="59" spans="1:14" x14ac:dyDescent="0.2">
      <c r="A59"/>
      <c r="L59" s="20"/>
      <c r="M59" s="20"/>
      <c r="N59"/>
    </row>
    <row r="60" spans="1:14" x14ac:dyDescent="0.2">
      <c r="A60"/>
      <c r="L60" s="20"/>
      <c r="M60" s="20"/>
      <c r="N60"/>
    </row>
    <row r="61" spans="1:14" x14ac:dyDescent="0.2">
      <c r="A61"/>
      <c r="L61" s="20"/>
      <c r="M61" s="20"/>
      <c r="N61"/>
    </row>
    <row r="62" spans="1:14" x14ac:dyDescent="0.2">
      <c r="A62"/>
      <c r="L62" s="20"/>
      <c r="M62" s="20"/>
      <c r="N62"/>
    </row>
    <row r="63" spans="1:14" x14ac:dyDescent="0.2">
      <c r="A63"/>
      <c r="L63" s="20"/>
      <c r="M63" s="20"/>
      <c r="N63"/>
    </row>
    <row r="64" spans="1:14" x14ac:dyDescent="0.2">
      <c r="A64"/>
      <c r="L64" s="20"/>
      <c r="M64" s="20"/>
      <c r="N64"/>
    </row>
    <row r="65" spans="1:14" x14ac:dyDescent="0.2">
      <c r="A65"/>
      <c r="L65" s="20"/>
      <c r="M65" s="20"/>
      <c r="N65"/>
    </row>
    <row r="66" spans="1:14" x14ac:dyDescent="0.2">
      <c r="A66"/>
      <c r="L66" s="20"/>
      <c r="M66" s="20"/>
      <c r="N66"/>
    </row>
    <row r="67" spans="1:14" x14ac:dyDescent="0.2">
      <c r="A67"/>
      <c r="L67" s="20"/>
      <c r="M67" s="20"/>
      <c r="N67"/>
    </row>
    <row r="68" spans="1:14" x14ac:dyDescent="0.2">
      <c r="A68"/>
      <c r="L68" s="20"/>
      <c r="M68" s="20"/>
      <c r="N68"/>
    </row>
    <row r="69" spans="1:14" x14ac:dyDescent="0.2">
      <c r="A69"/>
      <c r="L69" s="20"/>
      <c r="M69" s="20"/>
      <c r="N69"/>
    </row>
    <row r="70" spans="1:14" x14ac:dyDescent="0.2">
      <c r="A70"/>
      <c r="L70" s="20"/>
      <c r="M70" s="20"/>
      <c r="N70"/>
    </row>
    <row r="71" spans="1:14" x14ac:dyDescent="0.2">
      <c r="A71"/>
      <c r="L71" s="20"/>
      <c r="M71" s="20"/>
      <c r="N71"/>
    </row>
    <row r="72" spans="1:14" x14ac:dyDescent="0.2">
      <c r="A72"/>
      <c r="L72" s="20"/>
      <c r="M72" s="20"/>
      <c r="N72"/>
    </row>
    <row r="73" spans="1:14" x14ac:dyDescent="0.2">
      <c r="A73"/>
      <c r="L73" s="20"/>
      <c r="M73" s="20"/>
      <c r="N73"/>
    </row>
    <row r="74" spans="1:14" x14ac:dyDescent="0.2">
      <c r="A74"/>
      <c r="L74" s="20"/>
      <c r="M74" s="20"/>
      <c r="N74"/>
    </row>
    <row r="75" spans="1:14" x14ac:dyDescent="0.2">
      <c r="A75"/>
      <c r="L75" s="20"/>
      <c r="M75" s="20"/>
      <c r="N75"/>
    </row>
    <row r="76" spans="1:14" x14ac:dyDescent="0.2">
      <c r="A76"/>
      <c r="L76" s="20"/>
      <c r="M76" s="20"/>
      <c r="N76"/>
    </row>
    <row r="77" spans="1:14" x14ac:dyDescent="0.2">
      <c r="A77"/>
      <c r="L77" s="20"/>
      <c r="M77" s="20"/>
      <c r="N77"/>
    </row>
    <row r="78" spans="1:14" x14ac:dyDescent="0.2">
      <c r="A78"/>
      <c r="L78" s="20"/>
      <c r="M78" s="20"/>
      <c r="N78"/>
    </row>
    <row r="79" spans="1:14" x14ac:dyDescent="0.2">
      <c r="A79"/>
      <c r="L79" s="20"/>
      <c r="M79" s="20"/>
      <c r="N79"/>
    </row>
    <row r="80" spans="1:14" x14ac:dyDescent="0.2">
      <c r="A80"/>
      <c r="L80" s="20"/>
      <c r="M80" s="20"/>
      <c r="N80"/>
    </row>
    <row r="81" spans="1:14" x14ac:dyDescent="0.2">
      <c r="A81"/>
      <c r="L81" s="20"/>
      <c r="M81" s="20"/>
      <c r="N81"/>
    </row>
    <row r="82" spans="1:14" x14ac:dyDescent="0.2">
      <c r="A82"/>
      <c r="L82" s="20"/>
      <c r="M82" s="20"/>
      <c r="N82"/>
    </row>
    <row r="83" spans="1:14" x14ac:dyDescent="0.2">
      <c r="A83"/>
      <c r="L83" s="20"/>
      <c r="M83" s="20"/>
      <c r="N83"/>
    </row>
    <row r="84" spans="1:14" x14ac:dyDescent="0.2">
      <c r="A84"/>
      <c r="L84" s="20"/>
      <c r="M84" s="20"/>
      <c r="N84"/>
    </row>
    <row r="85" spans="1:14" x14ac:dyDescent="0.2">
      <c r="A85"/>
      <c r="L85" s="20"/>
      <c r="M85" s="20"/>
      <c r="N85"/>
    </row>
    <row r="86" spans="1:14" x14ac:dyDescent="0.2">
      <c r="A86"/>
      <c r="L86" s="20"/>
      <c r="M86" s="20"/>
      <c r="N86"/>
    </row>
    <row r="87" spans="1:14" x14ac:dyDescent="0.2">
      <c r="A87"/>
      <c r="L87" s="20"/>
      <c r="M87" s="20"/>
      <c r="N87"/>
    </row>
    <row r="88" spans="1:14" x14ac:dyDescent="0.2">
      <c r="A88"/>
      <c r="L88" s="20"/>
      <c r="M88" s="20"/>
      <c r="N88"/>
    </row>
    <row r="89" spans="1:14" x14ac:dyDescent="0.2">
      <c r="A89"/>
      <c r="L89" s="20"/>
      <c r="M89" s="20"/>
      <c r="N89"/>
    </row>
    <row r="90" spans="1:14" x14ac:dyDescent="0.2">
      <c r="A90"/>
      <c r="L90" s="20"/>
      <c r="M90" s="20"/>
      <c r="N90"/>
    </row>
    <row r="91" spans="1:14" x14ac:dyDescent="0.2">
      <c r="A91"/>
      <c r="L91" s="20"/>
      <c r="M91" s="20"/>
      <c r="N91"/>
    </row>
    <row r="92" spans="1:14" x14ac:dyDescent="0.2">
      <c r="A92"/>
      <c r="L92" s="20"/>
      <c r="M92" s="20"/>
      <c r="N92"/>
    </row>
    <row r="93" spans="1:14" x14ac:dyDescent="0.2">
      <c r="A93"/>
      <c r="L93" s="20"/>
      <c r="M93" s="20"/>
      <c r="N93"/>
    </row>
    <row r="94" spans="1:14" x14ac:dyDescent="0.2">
      <c r="A94"/>
      <c r="L94" s="20"/>
      <c r="M94" s="20"/>
      <c r="N94"/>
    </row>
    <row r="95" spans="1:14" x14ac:dyDescent="0.2">
      <c r="A95"/>
      <c r="L95" s="20"/>
      <c r="M95" s="20"/>
      <c r="N95"/>
    </row>
    <row r="96" spans="1:14" x14ac:dyDescent="0.2">
      <c r="A96"/>
      <c r="L96" s="20"/>
      <c r="M96" s="20"/>
      <c r="N96"/>
    </row>
    <row r="97" spans="1:14" x14ac:dyDescent="0.2">
      <c r="A97"/>
      <c r="L97" s="20"/>
      <c r="M97" s="20"/>
      <c r="N97"/>
    </row>
    <row r="98" spans="1:14" x14ac:dyDescent="0.2">
      <c r="A98"/>
      <c r="L98" s="20"/>
      <c r="M98" s="20"/>
      <c r="N98"/>
    </row>
    <row r="99" spans="1:14" x14ac:dyDescent="0.2">
      <c r="A99"/>
      <c r="L99" s="20"/>
      <c r="M99" s="20"/>
      <c r="N99"/>
    </row>
    <row r="100" spans="1:14" x14ac:dyDescent="0.2">
      <c r="A100"/>
      <c r="L100" s="20"/>
      <c r="M100" s="20"/>
      <c r="N100"/>
    </row>
    <row r="101" spans="1:14" x14ac:dyDescent="0.2">
      <c r="A101"/>
      <c r="L101" s="20"/>
      <c r="M101" s="20"/>
      <c r="N101"/>
    </row>
    <row r="102" spans="1:14" x14ac:dyDescent="0.2">
      <c r="A102"/>
      <c r="L102" s="20"/>
      <c r="M102" s="20"/>
      <c r="N102"/>
    </row>
    <row r="103" spans="1:14" x14ac:dyDescent="0.2">
      <c r="A103"/>
      <c r="L103" s="20"/>
      <c r="M103" s="20"/>
      <c r="N103"/>
    </row>
    <row r="104" spans="1:14" x14ac:dyDescent="0.2">
      <c r="A104"/>
      <c r="L104" s="20"/>
      <c r="M104" s="20"/>
      <c r="N104"/>
    </row>
    <row r="105" spans="1:14" x14ac:dyDescent="0.2">
      <c r="A105"/>
      <c r="L105" s="20"/>
      <c r="M105" s="20"/>
      <c r="N105"/>
    </row>
    <row r="106" spans="1:14" x14ac:dyDescent="0.2">
      <c r="A106"/>
      <c r="L106" s="20"/>
      <c r="M106" s="20"/>
      <c r="N106"/>
    </row>
    <row r="107" spans="1:14" x14ac:dyDescent="0.2">
      <c r="A107"/>
      <c r="L107" s="20"/>
      <c r="M107" s="20"/>
      <c r="N107"/>
    </row>
    <row r="108" spans="1:14" x14ac:dyDescent="0.2">
      <c r="A108"/>
      <c r="L108" s="20"/>
      <c r="M108" s="20"/>
      <c r="N108"/>
    </row>
    <row r="109" spans="1:14" x14ac:dyDescent="0.2">
      <c r="A109"/>
      <c r="L109" s="20"/>
      <c r="M109" s="20"/>
      <c r="N109"/>
    </row>
    <row r="110" spans="1:14" x14ac:dyDescent="0.2">
      <c r="A110"/>
      <c r="L110" s="20"/>
      <c r="M110" s="20"/>
      <c r="N110"/>
    </row>
    <row r="111" spans="1:14" x14ac:dyDescent="0.2">
      <c r="A111"/>
      <c r="L111" s="20"/>
      <c r="M111" s="20"/>
      <c r="N111"/>
    </row>
    <row r="112" spans="1:14" x14ac:dyDescent="0.2">
      <c r="A112"/>
      <c r="L112" s="20"/>
      <c r="M112" s="20"/>
      <c r="N112"/>
    </row>
    <row r="113" spans="1:14" x14ac:dyDescent="0.2">
      <c r="A113"/>
      <c r="L113" s="20"/>
      <c r="M113" s="20"/>
      <c r="N113"/>
    </row>
    <row r="114" spans="1:14" x14ac:dyDescent="0.2">
      <c r="A114"/>
      <c r="L114" s="20"/>
      <c r="M114" s="20"/>
      <c r="N114"/>
    </row>
    <row r="115" spans="1:14" x14ac:dyDescent="0.2">
      <c r="A115"/>
      <c r="L115" s="20"/>
      <c r="M115" s="20"/>
      <c r="N115"/>
    </row>
    <row r="116" spans="1:14" x14ac:dyDescent="0.2">
      <c r="A116"/>
      <c r="L116" s="20"/>
      <c r="M116" s="20"/>
      <c r="N116"/>
    </row>
    <row r="117" spans="1:14" x14ac:dyDescent="0.2">
      <c r="A117"/>
      <c r="L117" s="20"/>
      <c r="M117" s="20"/>
      <c r="N117"/>
    </row>
    <row r="118" spans="1:14" x14ac:dyDescent="0.2">
      <c r="A118"/>
      <c r="L118" s="20"/>
      <c r="M118" s="20"/>
      <c r="N118"/>
    </row>
    <row r="119" spans="1:14" x14ac:dyDescent="0.2">
      <c r="A119"/>
      <c r="L119" s="20"/>
      <c r="M119" s="20"/>
      <c r="N119"/>
    </row>
    <row r="120" spans="1:14" x14ac:dyDescent="0.2">
      <c r="A120"/>
      <c r="L120" s="20"/>
      <c r="M120" s="20"/>
      <c r="N120"/>
    </row>
    <row r="121" spans="1:14" x14ac:dyDescent="0.2">
      <c r="A121"/>
      <c r="L121" s="20"/>
      <c r="M121" s="20"/>
      <c r="N121"/>
    </row>
    <row r="122" spans="1:14" x14ac:dyDescent="0.2">
      <c r="A122"/>
      <c r="L122" s="20"/>
      <c r="M122" s="20"/>
      <c r="N122"/>
    </row>
    <row r="123" spans="1:14" x14ac:dyDescent="0.2">
      <c r="A123"/>
      <c r="L123" s="20"/>
      <c r="M123" s="20"/>
      <c r="N123"/>
    </row>
    <row r="124" spans="1:14" x14ac:dyDescent="0.2">
      <c r="A124"/>
      <c r="L124" s="20"/>
      <c r="M124" s="20"/>
      <c r="N124"/>
    </row>
    <row r="125" spans="1:14" x14ac:dyDescent="0.2">
      <c r="A125"/>
      <c r="L125" s="20"/>
      <c r="M125" s="20"/>
      <c r="N125"/>
    </row>
    <row r="126" spans="1:14" x14ac:dyDescent="0.2">
      <c r="A126"/>
      <c r="L126" s="20"/>
      <c r="M126" s="20"/>
      <c r="N126"/>
    </row>
    <row r="127" spans="1:14" x14ac:dyDescent="0.2">
      <c r="A127"/>
      <c r="L127" s="20"/>
      <c r="M127" s="20"/>
      <c r="N127"/>
    </row>
    <row r="128" spans="1:14" x14ac:dyDescent="0.2">
      <c r="A128"/>
      <c r="L128" s="20"/>
      <c r="M128" s="20"/>
      <c r="N128"/>
    </row>
    <row r="129" spans="1:14" x14ac:dyDescent="0.2">
      <c r="A129"/>
      <c r="L129" s="20"/>
      <c r="M129" s="20"/>
      <c r="N129"/>
    </row>
    <row r="130" spans="1:14" x14ac:dyDescent="0.2">
      <c r="A130"/>
      <c r="L130" s="20"/>
      <c r="M130" s="20"/>
      <c r="N130"/>
    </row>
    <row r="131" spans="1:14" x14ac:dyDescent="0.2">
      <c r="A131"/>
      <c r="L131" s="20"/>
      <c r="M131" s="20"/>
      <c r="N131"/>
    </row>
    <row r="132" spans="1:14" x14ac:dyDescent="0.2">
      <c r="A132"/>
      <c r="L132" s="20"/>
      <c r="M132" s="20"/>
      <c r="N132"/>
    </row>
    <row r="133" spans="1:14" x14ac:dyDescent="0.2">
      <c r="A133"/>
      <c r="L133" s="20"/>
      <c r="M133" s="20"/>
      <c r="N133"/>
    </row>
    <row r="134" spans="1:14" x14ac:dyDescent="0.2">
      <c r="A134"/>
      <c r="L134" s="20"/>
      <c r="M134" s="20"/>
      <c r="N134"/>
    </row>
    <row r="135" spans="1:14" x14ac:dyDescent="0.2">
      <c r="A135"/>
      <c r="L135" s="20"/>
      <c r="M135" s="20"/>
      <c r="N135"/>
    </row>
    <row r="136" spans="1:14" x14ac:dyDescent="0.2">
      <c r="A136"/>
      <c r="L136" s="20"/>
      <c r="M136" s="20"/>
      <c r="N136"/>
    </row>
    <row r="137" spans="1:14" x14ac:dyDescent="0.2">
      <c r="A137"/>
      <c r="L137" s="20"/>
      <c r="M137" s="20"/>
      <c r="N137"/>
    </row>
    <row r="138" spans="1:14" x14ac:dyDescent="0.2">
      <c r="A138"/>
      <c r="L138" s="20"/>
      <c r="M138" s="20"/>
      <c r="N138"/>
    </row>
    <row r="139" spans="1:14" x14ac:dyDescent="0.2">
      <c r="A139"/>
      <c r="L139" s="20"/>
      <c r="M139" s="20"/>
      <c r="N139"/>
    </row>
    <row r="140" spans="1:14" x14ac:dyDescent="0.2">
      <c r="A140"/>
      <c r="L140" s="20"/>
      <c r="M140" s="20"/>
      <c r="N140"/>
    </row>
    <row r="141" spans="1:14" x14ac:dyDescent="0.2">
      <c r="A141"/>
      <c r="L141" s="20"/>
      <c r="M141" s="20"/>
      <c r="N141"/>
    </row>
    <row r="142" spans="1:14" x14ac:dyDescent="0.2">
      <c r="A142"/>
      <c r="L142" s="20"/>
      <c r="M142" s="20"/>
      <c r="N142"/>
    </row>
    <row r="143" spans="1:14" x14ac:dyDescent="0.2">
      <c r="A143"/>
      <c r="L143" s="20"/>
      <c r="M143" s="20"/>
      <c r="N143"/>
    </row>
    <row r="144" spans="1:14" x14ac:dyDescent="0.2">
      <c r="A144"/>
      <c r="L144" s="20"/>
      <c r="M144" s="20"/>
      <c r="N144"/>
    </row>
    <row r="145" spans="1:14" x14ac:dyDescent="0.2">
      <c r="A145"/>
      <c r="L145" s="20"/>
      <c r="M145" s="20"/>
      <c r="N145"/>
    </row>
    <row r="146" spans="1:14" x14ac:dyDescent="0.2">
      <c r="A146"/>
      <c r="L146" s="20"/>
      <c r="M146" s="20"/>
      <c r="N146"/>
    </row>
    <row r="147" spans="1:14" x14ac:dyDescent="0.2">
      <c r="A147"/>
      <c r="L147" s="20"/>
      <c r="M147" s="20"/>
      <c r="N147"/>
    </row>
    <row r="148" spans="1:14" x14ac:dyDescent="0.2">
      <c r="A148"/>
      <c r="L148" s="20"/>
      <c r="M148" s="20"/>
      <c r="N148"/>
    </row>
    <row r="149" spans="1:14" x14ac:dyDescent="0.2">
      <c r="A149"/>
      <c r="L149" s="20"/>
      <c r="M149" s="20"/>
      <c r="N149"/>
    </row>
    <row r="150" spans="1:14" x14ac:dyDescent="0.2">
      <c r="A150"/>
      <c r="L150" s="20"/>
      <c r="M150" s="20"/>
      <c r="N150"/>
    </row>
    <row r="151" spans="1:14" x14ac:dyDescent="0.2">
      <c r="A151"/>
      <c r="L151" s="20"/>
      <c r="M151" s="20"/>
      <c r="N151"/>
    </row>
    <row r="152" spans="1:14" x14ac:dyDescent="0.2">
      <c r="A152"/>
      <c r="L152" s="20"/>
      <c r="M152" s="20"/>
      <c r="N152"/>
    </row>
    <row r="153" spans="1:14" x14ac:dyDescent="0.2">
      <c r="A153"/>
      <c r="L153" s="20"/>
      <c r="M153" s="20"/>
      <c r="N153"/>
    </row>
    <row r="154" spans="1:14" x14ac:dyDescent="0.2">
      <c r="A154"/>
      <c r="L154" s="20"/>
      <c r="M154" s="20"/>
      <c r="N154"/>
    </row>
    <row r="155" spans="1:14" x14ac:dyDescent="0.2">
      <c r="A155"/>
      <c r="L155" s="20"/>
      <c r="M155" s="20"/>
      <c r="N155"/>
    </row>
    <row r="156" spans="1:14" x14ac:dyDescent="0.2">
      <c r="A156"/>
      <c r="L156" s="20"/>
      <c r="M156" s="20"/>
      <c r="N156"/>
    </row>
    <row r="157" spans="1:14" x14ac:dyDescent="0.2">
      <c r="A157"/>
      <c r="L157" s="20"/>
      <c r="M157" s="20"/>
      <c r="N157"/>
    </row>
    <row r="158" spans="1:14" x14ac:dyDescent="0.2">
      <c r="A158"/>
      <c r="L158" s="20"/>
      <c r="M158" s="20"/>
      <c r="N158"/>
    </row>
    <row r="159" spans="1:14" x14ac:dyDescent="0.2">
      <c r="A159"/>
      <c r="L159" s="20"/>
      <c r="M159" s="20"/>
      <c r="N159"/>
    </row>
    <row r="160" spans="1:14" x14ac:dyDescent="0.2">
      <c r="A160"/>
      <c r="L160" s="20"/>
      <c r="M160" s="20"/>
      <c r="N160"/>
    </row>
    <row r="161" spans="1:14" x14ac:dyDescent="0.2">
      <c r="A161"/>
      <c r="L161" s="20"/>
      <c r="M161" s="20"/>
      <c r="N161"/>
    </row>
    <row r="162" spans="1:14" x14ac:dyDescent="0.2">
      <c r="A162"/>
      <c r="L162" s="20"/>
      <c r="M162" s="20"/>
      <c r="N162"/>
    </row>
    <row r="163" spans="1:14" x14ac:dyDescent="0.2">
      <c r="A163"/>
      <c r="L163" s="20"/>
      <c r="M163" s="20"/>
      <c r="N163"/>
    </row>
    <row r="164" spans="1:14" x14ac:dyDescent="0.2">
      <c r="A164"/>
      <c r="L164" s="20"/>
      <c r="M164" s="20"/>
      <c r="N164"/>
    </row>
    <row r="165" spans="1:14" x14ac:dyDescent="0.2">
      <c r="A165"/>
      <c r="L165" s="20"/>
      <c r="M165" s="20"/>
      <c r="N165"/>
    </row>
    <row r="166" spans="1:14" x14ac:dyDescent="0.2">
      <c r="A166"/>
      <c r="L166" s="20"/>
      <c r="M166" s="20"/>
      <c r="N166"/>
    </row>
    <row r="167" spans="1:14" x14ac:dyDescent="0.2">
      <c r="A167"/>
      <c r="L167" s="20"/>
      <c r="M167" s="20"/>
      <c r="N167"/>
    </row>
    <row r="168" spans="1:14" x14ac:dyDescent="0.2">
      <c r="A168"/>
      <c r="L168" s="20"/>
      <c r="M168" s="20"/>
      <c r="N168"/>
    </row>
    <row r="169" spans="1:14" x14ac:dyDescent="0.2">
      <c r="A169"/>
      <c r="L169" s="20"/>
      <c r="M169" s="20"/>
      <c r="N169"/>
    </row>
    <row r="170" spans="1:14" x14ac:dyDescent="0.2">
      <c r="A170"/>
      <c r="L170" s="20"/>
      <c r="M170" s="20"/>
      <c r="N170"/>
    </row>
    <row r="171" spans="1:14" x14ac:dyDescent="0.2">
      <c r="A171"/>
      <c r="L171" s="20"/>
      <c r="M171" s="20"/>
      <c r="N171"/>
    </row>
    <row r="172" spans="1:14" x14ac:dyDescent="0.2">
      <c r="A172"/>
      <c r="L172" s="20"/>
      <c r="M172" s="20"/>
      <c r="N172"/>
    </row>
    <row r="173" spans="1:14" x14ac:dyDescent="0.2">
      <c r="A173"/>
      <c r="L173" s="20"/>
      <c r="M173" s="20"/>
      <c r="N173"/>
    </row>
    <row r="174" spans="1:14" x14ac:dyDescent="0.2">
      <c r="A174"/>
      <c r="L174" s="20"/>
      <c r="M174" s="20"/>
      <c r="N174"/>
    </row>
    <row r="175" spans="1:14" x14ac:dyDescent="0.2">
      <c r="A175"/>
      <c r="L175" s="20"/>
      <c r="M175" s="20"/>
      <c r="N175"/>
    </row>
    <row r="176" spans="1:14" x14ac:dyDescent="0.2">
      <c r="A176"/>
      <c r="L176" s="20"/>
      <c r="M176" s="20"/>
      <c r="N176"/>
    </row>
    <row r="177" spans="1:14" x14ac:dyDescent="0.2">
      <c r="A177"/>
      <c r="L177" s="20"/>
      <c r="M177" s="20"/>
      <c r="N177"/>
    </row>
    <row r="178" spans="1:14" x14ac:dyDescent="0.2">
      <c r="A178"/>
      <c r="L178" s="20"/>
      <c r="M178" s="20"/>
      <c r="N178"/>
    </row>
    <row r="179" spans="1:14" x14ac:dyDescent="0.2">
      <c r="A179"/>
      <c r="L179" s="20"/>
      <c r="M179" s="20"/>
      <c r="N179"/>
    </row>
    <row r="180" spans="1:14" x14ac:dyDescent="0.2">
      <c r="A180"/>
      <c r="L180" s="20"/>
      <c r="M180" s="20"/>
      <c r="N180"/>
    </row>
    <row r="181" spans="1:14" x14ac:dyDescent="0.2">
      <c r="A181"/>
      <c r="L181" s="20"/>
      <c r="M181" s="20"/>
      <c r="N181"/>
    </row>
  </sheetData>
  <mergeCells count="2">
    <mergeCell ref="B11:N11"/>
    <mergeCell ref="O11:Q11"/>
  </mergeCells>
  <conditionalFormatting sqref="M2:M10 M15:M1048576 P11:P14">
    <cfRule type="containsText" dxfId="53" priority="9" operator="containsText" text="X">
      <formula>NOT(ISERROR(SEARCH("X",M2)))</formula>
    </cfRule>
  </conditionalFormatting>
  <conditionalFormatting sqref="L2:L10 L15:L1048576 O11:O14">
    <cfRule type="containsText" dxfId="52" priority="8" operator="containsText" text="X">
      <formula>NOT(ISERROR(SEARCH("X",L2)))</formula>
    </cfRule>
  </conditionalFormatting>
  <conditionalFormatting sqref="N2:N10 N15:N1048576 Q11:Q14">
    <cfRule type="containsText" dxfId="51" priority="7" operator="containsText" text="X">
      <formula>NOT(ISERROR(SEARCH("X",N2)))</formula>
    </cfRule>
  </conditionalFormatting>
  <conditionalFormatting sqref="P1">
    <cfRule type="containsText" dxfId="50" priority="3" operator="containsText" text="X">
      <formula>NOT(ISERROR(SEARCH("X",P1)))</formula>
    </cfRule>
  </conditionalFormatting>
  <conditionalFormatting sqref="O1">
    <cfRule type="containsText" dxfId="49" priority="2" operator="containsText" text="X">
      <formula>NOT(ISERROR(SEARCH("X",O1)))</formula>
    </cfRule>
  </conditionalFormatting>
  <conditionalFormatting sqref="Q1">
    <cfRule type="containsText" dxfId="48" priority="1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70C0"/>
  </sheetPr>
  <dimension ref="A1:CC161"/>
  <sheetViews>
    <sheetView zoomScaleNormal="100" workbookViewId="0">
      <pane ySplit="1" topLeftCell="A2" activePane="bottomLeft" state="frozen"/>
      <selection pane="bottomLeft" activeCell="A15" sqref="A14:XFD15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5" width="11" style="43" customWidth="1"/>
    <col min="6" max="7" width="11" style="43"/>
    <col min="8" max="10" width="11" style="43" customWidth="1"/>
    <col min="11" max="11" width="14.375" style="35" customWidth="1"/>
    <col min="12" max="12" width="15.125" style="68" customWidth="1"/>
    <col min="13" max="13" width="16.5" style="68" customWidth="1"/>
    <col min="14" max="14" width="16.625" style="1" customWidth="1"/>
    <col min="15" max="15" width="4.625" customWidth="1"/>
    <col min="16" max="17" width="4.625" style="20" customWidth="1"/>
    <col min="18" max="18" width="18.625" style="35" customWidth="1"/>
    <col min="19" max="19" width="13.75" style="20" customWidth="1"/>
    <col min="20" max="25" width="15.375" style="20" customWidth="1"/>
    <col min="26" max="47" width="16.375" style="20" customWidth="1"/>
    <col min="48" max="50" width="14" style="20" customWidth="1"/>
    <col min="51" max="56" width="14" customWidth="1"/>
    <col min="57" max="81" width="1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97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10" spans="1:81" ht="15" thickBot="1" x14ac:dyDescent="0.25"/>
    <row r="11" spans="1:81" ht="21" customHeight="1" thickBot="1" x14ac:dyDescent="0.3">
      <c r="B11" s="141" t="str">
        <f>"CRONOGRAMA DESINGLASS SMART WINDOWS MAYO " &amp;  REFERENCIAS!B10</f>
        <v>CRONOGRAMA DESINGLASS SMART WINDOWS MAYO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98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Mayo[[#This Row],[Total de Presupuesto]]*16%+Mayo[[#This Row],[Total de Presupuesto]]</f>
        <v>0</v>
      </c>
      <c r="F13" s="45"/>
      <c r="G13" s="45"/>
      <c r="H13" s="45">
        <f>(Mayo[[#This Row],[Valor Total c/IVA]]-(Mayo[[#This Row],[Pagado]]+Mayo[[#This Row],[Anticipo]]))</f>
        <v>0</v>
      </c>
      <c r="I13" s="45"/>
      <c r="J13" s="45">
        <f>((Mayo[[#This Row],[Anticipo]]+Mayo[[#This Row],[Pagado]])-(Mayo[[#This Row],[Total Gasto de Obra]]))</f>
        <v>0</v>
      </c>
      <c r="K13" s="86"/>
      <c r="L13" s="18"/>
      <c r="M13" s="18"/>
      <c r="N13" s="18"/>
      <c r="O13" s="8"/>
      <c r="P13" s="8"/>
      <c r="Q13" s="8"/>
      <c r="R13" s="40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Mayo[[#This Row],[Total de Presupuesto]]*16%+Mayo[[#This Row],[Total de Presupuesto]]</f>
        <v>0</v>
      </c>
      <c r="F14" s="46"/>
      <c r="G14" s="46"/>
      <c r="H14" s="46">
        <f>(Mayo[[#This Row],[Valor Total c/IVA]]-(Mayo[[#This Row],[Pagado]]+Mayo[[#This Row],[Anticipo]]))</f>
        <v>0</v>
      </c>
      <c r="I14" s="46"/>
      <c r="J14" s="46">
        <f>((Mayo[[#This Row],[Anticipo]]+Mayo[[#This Row],[Pagado]])-(Mayo[[#This Row],[Total Gasto de Obra]]))</f>
        <v>0</v>
      </c>
      <c r="K14" s="2"/>
      <c r="L14" s="22"/>
      <c r="M14" s="22"/>
      <c r="N14" s="2"/>
      <c r="O14" s="15"/>
      <c r="P14" s="15"/>
      <c r="Q14" s="15"/>
      <c r="R14" s="4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  <row r="15" spans="1:81" x14ac:dyDescent="0.2">
      <c r="A15"/>
      <c r="L15" s="20"/>
      <c r="M15" s="20"/>
      <c r="N15"/>
    </row>
    <row r="16" spans="1:81" x14ac:dyDescent="0.2">
      <c r="A16"/>
      <c r="L16" s="20"/>
      <c r="M16" s="20"/>
      <c r="N16"/>
    </row>
    <row r="17" spans="1:14" x14ac:dyDescent="0.2">
      <c r="A17"/>
      <c r="G17" s="53"/>
      <c r="L17" s="20"/>
      <c r="M17" s="20"/>
      <c r="N17"/>
    </row>
    <row r="18" spans="1:14" x14ac:dyDescent="0.2">
      <c r="A18"/>
      <c r="L18" s="20"/>
      <c r="M18" s="20"/>
      <c r="N18"/>
    </row>
    <row r="19" spans="1:14" x14ac:dyDescent="0.2">
      <c r="A19"/>
      <c r="L19" s="20"/>
      <c r="M19" s="20"/>
      <c r="N19"/>
    </row>
    <row r="20" spans="1:14" x14ac:dyDescent="0.2">
      <c r="A20"/>
      <c r="L20" s="20"/>
      <c r="M20" s="20"/>
      <c r="N20"/>
    </row>
    <row r="21" spans="1:14" x14ac:dyDescent="0.2">
      <c r="A21"/>
      <c r="L21" s="20"/>
      <c r="M21" s="20"/>
      <c r="N21"/>
    </row>
    <row r="22" spans="1:14" x14ac:dyDescent="0.2">
      <c r="A22"/>
      <c r="L22" s="20"/>
      <c r="M22" s="20"/>
      <c r="N22"/>
    </row>
    <row r="23" spans="1:14" x14ac:dyDescent="0.2">
      <c r="A23"/>
      <c r="L23" s="20"/>
      <c r="M23" s="20"/>
      <c r="N23"/>
    </row>
    <row r="24" spans="1:14" x14ac:dyDescent="0.2">
      <c r="A24"/>
      <c r="L24" s="20"/>
      <c r="M24" s="20"/>
      <c r="N24"/>
    </row>
    <row r="25" spans="1:14" x14ac:dyDescent="0.2">
      <c r="A25"/>
      <c r="L25" s="20"/>
      <c r="M25" s="20"/>
      <c r="N25"/>
    </row>
    <row r="26" spans="1:14" x14ac:dyDescent="0.2">
      <c r="A26"/>
      <c r="L26" s="20"/>
      <c r="M26" s="20"/>
      <c r="N26"/>
    </row>
    <row r="27" spans="1:14" x14ac:dyDescent="0.2">
      <c r="A27"/>
      <c r="L27" s="20"/>
      <c r="M27" s="20"/>
      <c r="N27"/>
    </row>
    <row r="28" spans="1:14" x14ac:dyDescent="0.2">
      <c r="A28"/>
      <c r="L28" s="20"/>
      <c r="M28" s="20"/>
      <c r="N28"/>
    </row>
    <row r="29" spans="1:14" x14ac:dyDescent="0.2">
      <c r="A29"/>
      <c r="L29" s="20"/>
      <c r="M29" s="20"/>
      <c r="N29"/>
    </row>
    <row r="30" spans="1:14" x14ac:dyDescent="0.2">
      <c r="A30"/>
      <c r="L30" s="20"/>
      <c r="M30" s="20"/>
      <c r="N30"/>
    </row>
    <row r="31" spans="1:14" x14ac:dyDescent="0.2">
      <c r="A31"/>
      <c r="L31" s="20"/>
      <c r="M31" s="20"/>
      <c r="N31"/>
    </row>
    <row r="32" spans="1:14" x14ac:dyDescent="0.2">
      <c r="A32"/>
      <c r="L32" s="20"/>
      <c r="M32" s="20"/>
      <c r="N32"/>
    </row>
    <row r="33" spans="1:14" x14ac:dyDescent="0.2">
      <c r="A33"/>
      <c r="L33" s="20"/>
      <c r="M33" s="20"/>
      <c r="N33"/>
    </row>
    <row r="34" spans="1:14" x14ac:dyDescent="0.2">
      <c r="A34"/>
      <c r="L34" s="20"/>
      <c r="M34" s="20"/>
      <c r="N34"/>
    </row>
    <row r="35" spans="1:14" x14ac:dyDescent="0.2">
      <c r="A35"/>
      <c r="L35" s="20"/>
      <c r="M35" s="20"/>
      <c r="N35"/>
    </row>
    <row r="36" spans="1:14" x14ac:dyDescent="0.2">
      <c r="A36"/>
      <c r="L36" s="20"/>
      <c r="M36" s="20"/>
      <c r="N36"/>
    </row>
    <row r="37" spans="1:14" x14ac:dyDescent="0.2">
      <c r="A37"/>
      <c r="L37" s="20"/>
      <c r="M37" s="20"/>
      <c r="N37"/>
    </row>
    <row r="38" spans="1:14" x14ac:dyDescent="0.2">
      <c r="A38"/>
      <c r="L38" s="20"/>
      <c r="M38" s="20"/>
      <c r="N38"/>
    </row>
    <row r="39" spans="1:14" x14ac:dyDescent="0.2">
      <c r="A39"/>
      <c r="L39" s="20"/>
      <c r="M39" s="20"/>
      <c r="N39"/>
    </row>
    <row r="40" spans="1:14" x14ac:dyDescent="0.2">
      <c r="A40"/>
      <c r="L40" s="20"/>
      <c r="M40" s="20"/>
      <c r="N40"/>
    </row>
    <row r="41" spans="1:14" x14ac:dyDescent="0.2">
      <c r="A41"/>
      <c r="L41" s="20"/>
      <c r="M41" s="20"/>
      <c r="N41"/>
    </row>
    <row r="42" spans="1:14" x14ac:dyDescent="0.2">
      <c r="A42"/>
      <c r="L42" s="20"/>
      <c r="M42" s="20"/>
      <c r="N42"/>
    </row>
    <row r="43" spans="1:14" x14ac:dyDescent="0.2">
      <c r="A43"/>
      <c r="L43" s="20"/>
      <c r="M43" s="20"/>
      <c r="N43"/>
    </row>
    <row r="44" spans="1:14" x14ac:dyDescent="0.2">
      <c r="A44"/>
      <c r="L44" s="20"/>
      <c r="M44" s="20"/>
      <c r="N44"/>
    </row>
    <row r="45" spans="1:14" x14ac:dyDescent="0.2">
      <c r="A45"/>
      <c r="L45" s="20"/>
      <c r="M45" s="20"/>
      <c r="N45"/>
    </row>
    <row r="46" spans="1:14" x14ac:dyDescent="0.2">
      <c r="A46"/>
      <c r="L46" s="20"/>
      <c r="M46" s="20"/>
      <c r="N46"/>
    </row>
    <row r="47" spans="1:14" x14ac:dyDescent="0.2">
      <c r="A47"/>
      <c r="L47" s="20"/>
      <c r="M47" s="20"/>
      <c r="N47"/>
    </row>
    <row r="48" spans="1:14" x14ac:dyDescent="0.2">
      <c r="A48"/>
      <c r="L48" s="20"/>
      <c r="M48" s="20"/>
      <c r="N48"/>
    </row>
    <row r="49" spans="1:14" x14ac:dyDescent="0.2">
      <c r="A49"/>
      <c r="L49" s="20"/>
      <c r="M49" s="20"/>
      <c r="N49"/>
    </row>
    <row r="50" spans="1:14" x14ac:dyDescent="0.2">
      <c r="A50"/>
      <c r="L50" s="20"/>
      <c r="M50" s="20"/>
      <c r="N50"/>
    </row>
    <row r="51" spans="1:14" x14ac:dyDescent="0.2">
      <c r="A51"/>
      <c r="L51" s="20"/>
      <c r="M51" s="20"/>
      <c r="N51"/>
    </row>
    <row r="52" spans="1:14" x14ac:dyDescent="0.2">
      <c r="A52"/>
      <c r="L52" s="20"/>
      <c r="M52" s="20"/>
      <c r="N52"/>
    </row>
    <row r="53" spans="1:14" x14ac:dyDescent="0.2">
      <c r="A53"/>
      <c r="L53" s="20"/>
      <c r="M53" s="20"/>
      <c r="N53"/>
    </row>
    <row r="54" spans="1:14" x14ac:dyDescent="0.2">
      <c r="A54"/>
      <c r="L54" s="20"/>
      <c r="M54" s="20"/>
      <c r="N54"/>
    </row>
    <row r="55" spans="1:14" x14ac:dyDescent="0.2">
      <c r="A55"/>
      <c r="L55" s="20"/>
      <c r="M55" s="20"/>
      <c r="N55"/>
    </row>
    <row r="56" spans="1:14" x14ac:dyDescent="0.2">
      <c r="A56"/>
      <c r="L56" s="20"/>
      <c r="M56" s="20"/>
      <c r="N56"/>
    </row>
    <row r="57" spans="1:14" x14ac:dyDescent="0.2">
      <c r="A57"/>
      <c r="L57" s="20"/>
      <c r="M57" s="20"/>
      <c r="N57"/>
    </row>
    <row r="58" spans="1:14" x14ac:dyDescent="0.2">
      <c r="A58"/>
      <c r="L58" s="20"/>
      <c r="M58" s="20"/>
      <c r="N58"/>
    </row>
    <row r="59" spans="1:14" x14ac:dyDescent="0.2">
      <c r="A59"/>
      <c r="L59" s="20"/>
      <c r="M59" s="20"/>
      <c r="N59"/>
    </row>
    <row r="60" spans="1:14" x14ac:dyDescent="0.2">
      <c r="A60"/>
      <c r="L60" s="20"/>
      <c r="M60" s="20"/>
      <c r="N60"/>
    </row>
    <row r="61" spans="1:14" x14ac:dyDescent="0.2">
      <c r="A61"/>
      <c r="L61" s="20"/>
      <c r="M61" s="20"/>
      <c r="N61"/>
    </row>
    <row r="62" spans="1:14" x14ac:dyDescent="0.2">
      <c r="A62"/>
      <c r="L62" s="20"/>
      <c r="M62" s="20"/>
      <c r="N62"/>
    </row>
    <row r="63" spans="1:14" x14ac:dyDescent="0.2">
      <c r="A63"/>
      <c r="L63" s="20"/>
      <c r="M63" s="20"/>
      <c r="N63"/>
    </row>
    <row r="64" spans="1:14" x14ac:dyDescent="0.2">
      <c r="A64"/>
      <c r="L64" s="20"/>
      <c r="M64" s="20"/>
      <c r="N64"/>
    </row>
    <row r="65" spans="1:14" x14ac:dyDescent="0.2">
      <c r="A65"/>
      <c r="L65" s="20"/>
      <c r="M65" s="20"/>
      <c r="N65"/>
    </row>
    <row r="66" spans="1:14" x14ac:dyDescent="0.2">
      <c r="A66"/>
      <c r="L66" s="20"/>
      <c r="M66" s="20"/>
      <c r="N66"/>
    </row>
    <row r="67" spans="1:14" x14ac:dyDescent="0.2">
      <c r="A67"/>
      <c r="L67" s="20"/>
      <c r="M67" s="20"/>
      <c r="N67"/>
    </row>
    <row r="68" spans="1:14" x14ac:dyDescent="0.2">
      <c r="A68"/>
      <c r="L68" s="20"/>
      <c r="M68" s="20"/>
      <c r="N68"/>
    </row>
    <row r="69" spans="1:14" x14ac:dyDescent="0.2">
      <c r="A69"/>
      <c r="L69" s="20"/>
      <c r="M69" s="20"/>
      <c r="N69"/>
    </row>
    <row r="70" spans="1:14" x14ac:dyDescent="0.2">
      <c r="A70"/>
      <c r="L70" s="20"/>
      <c r="M70" s="20"/>
      <c r="N70"/>
    </row>
    <row r="71" spans="1:14" x14ac:dyDescent="0.2">
      <c r="A71"/>
      <c r="L71" s="20"/>
      <c r="M71" s="20"/>
      <c r="N71"/>
    </row>
    <row r="72" spans="1:14" x14ac:dyDescent="0.2">
      <c r="A72"/>
      <c r="L72" s="20"/>
      <c r="M72" s="20"/>
      <c r="N72"/>
    </row>
    <row r="73" spans="1:14" x14ac:dyDescent="0.2">
      <c r="A73"/>
      <c r="L73" s="20"/>
      <c r="M73" s="20"/>
      <c r="N73"/>
    </row>
    <row r="74" spans="1:14" x14ac:dyDescent="0.2">
      <c r="A74"/>
      <c r="L74" s="20"/>
      <c r="M74" s="20"/>
      <c r="N74"/>
    </row>
    <row r="75" spans="1:14" x14ac:dyDescent="0.2">
      <c r="A75"/>
      <c r="L75" s="20"/>
      <c r="M75" s="20"/>
      <c r="N75"/>
    </row>
    <row r="76" spans="1:14" x14ac:dyDescent="0.2">
      <c r="A76"/>
      <c r="L76" s="20"/>
      <c r="M76" s="20"/>
      <c r="N76"/>
    </row>
    <row r="77" spans="1:14" x14ac:dyDescent="0.2">
      <c r="A77"/>
      <c r="L77" s="20"/>
      <c r="M77" s="20"/>
      <c r="N77"/>
    </row>
    <row r="78" spans="1:14" x14ac:dyDescent="0.2">
      <c r="A78"/>
      <c r="L78" s="20"/>
      <c r="M78" s="20"/>
      <c r="N78"/>
    </row>
    <row r="79" spans="1:14" x14ac:dyDescent="0.2">
      <c r="A79"/>
      <c r="L79" s="20"/>
      <c r="M79" s="20"/>
      <c r="N79"/>
    </row>
    <row r="80" spans="1:14" x14ac:dyDescent="0.2">
      <c r="A80"/>
      <c r="L80" s="20"/>
      <c r="M80" s="20"/>
      <c r="N80"/>
    </row>
    <row r="81" spans="1:14" x14ac:dyDescent="0.2">
      <c r="A81"/>
      <c r="L81" s="20"/>
      <c r="M81" s="20"/>
      <c r="N81"/>
    </row>
    <row r="82" spans="1:14" x14ac:dyDescent="0.2">
      <c r="A82"/>
      <c r="L82" s="20"/>
      <c r="M82" s="20"/>
      <c r="N82"/>
    </row>
    <row r="83" spans="1:14" x14ac:dyDescent="0.2">
      <c r="A83"/>
      <c r="L83" s="20"/>
      <c r="M83" s="20"/>
      <c r="N83"/>
    </row>
    <row r="84" spans="1:14" x14ac:dyDescent="0.2">
      <c r="A84"/>
      <c r="L84" s="20"/>
      <c r="M84" s="20"/>
      <c r="N84"/>
    </row>
    <row r="85" spans="1:14" x14ac:dyDescent="0.2">
      <c r="A85"/>
      <c r="L85" s="20"/>
      <c r="M85" s="20"/>
      <c r="N85"/>
    </row>
    <row r="86" spans="1:14" x14ac:dyDescent="0.2">
      <c r="A86"/>
      <c r="L86" s="20"/>
      <c r="M86" s="20"/>
      <c r="N86"/>
    </row>
    <row r="87" spans="1:14" x14ac:dyDescent="0.2">
      <c r="A87"/>
      <c r="L87" s="20"/>
      <c r="M87" s="20"/>
      <c r="N87"/>
    </row>
    <row r="88" spans="1:14" x14ac:dyDescent="0.2">
      <c r="A88"/>
      <c r="L88" s="20"/>
      <c r="M88" s="20"/>
      <c r="N88"/>
    </row>
    <row r="89" spans="1:14" x14ac:dyDescent="0.2">
      <c r="A89"/>
      <c r="L89" s="20"/>
      <c r="M89" s="20"/>
      <c r="N89"/>
    </row>
    <row r="90" spans="1:14" x14ac:dyDescent="0.2">
      <c r="A90"/>
      <c r="L90" s="20"/>
      <c r="M90" s="20"/>
      <c r="N90"/>
    </row>
    <row r="91" spans="1:14" x14ac:dyDescent="0.2">
      <c r="A91"/>
      <c r="L91" s="20"/>
      <c r="M91" s="20"/>
      <c r="N91"/>
    </row>
    <row r="92" spans="1:14" x14ac:dyDescent="0.2">
      <c r="A92"/>
      <c r="L92" s="20"/>
      <c r="M92" s="20"/>
      <c r="N92"/>
    </row>
    <row r="93" spans="1:14" x14ac:dyDescent="0.2">
      <c r="A93"/>
      <c r="L93" s="20"/>
      <c r="M93" s="20"/>
      <c r="N93"/>
    </row>
    <row r="94" spans="1:14" x14ac:dyDescent="0.2">
      <c r="A94"/>
      <c r="L94" s="20"/>
      <c r="M94" s="20"/>
      <c r="N94"/>
    </row>
    <row r="95" spans="1:14" x14ac:dyDescent="0.2">
      <c r="A95"/>
      <c r="L95" s="20"/>
      <c r="M95" s="20"/>
      <c r="N95"/>
    </row>
    <row r="96" spans="1:14" x14ac:dyDescent="0.2">
      <c r="A96"/>
      <c r="L96" s="20"/>
      <c r="M96" s="20"/>
      <c r="N96"/>
    </row>
    <row r="97" spans="1:14" x14ac:dyDescent="0.2">
      <c r="A97"/>
      <c r="L97" s="20"/>
      <c r="M97" s="20"/>
      <c r="N97"/>
    </row>
    <row r="98" spans="1:14" x14ac:dyDescent="0.2">
      <c r="A98"/>
      <c r="L98" s="20"/>
      <c r="M98" s="20"/>
      <c r="N98"/>
    </row>
    <row r="99" spans="1:14" x14ac:dyDescent="0.2">
      <c r="A99"/>
      <c r="L99" s="20"/>
      <c r="M99" s="20"/>
      <c r="N99"/>
    </row>
    <row r="100" spans="1:14" x14ac:dyDescent="0.2">
      <c r="A100"/>
      <c r="L100" s="20"/>
      <c r="M100" s="20"/>
      <c r="N100"/>
    </row>
    <row r="101" spans="1:14" x14ac:dyDescent="0.2">
      <c r="A101"/>
      <c r="L101" s="20"/>
      <c r="M101" s="20"/>
      <c r="N101"/>
    </row>
    <row r="102" spans="1:14" x14ac:dyDescent="0.2">
      <c r="A102"/>
      <c r="L102" s="20"/>
      <c r="M102" s="20"/>
      <c r="N102"/>
    </row>
    <row r="103" spans="1:14" x14ac:dyDescent="0.2">
      <c r="A103"/>
      <c r="L103" s="20"/>
      <c r="M103" s="20"/>
      <c r="N103"/>
    </row>
    <row r="104" spans="1:14" x14ac:dyDescent="0.2">
      <c r="A104"/>
      <c r="L104" s="20"/>
      <c r="M104" s="20"/>
      <c r="N104"/>
    </row>
    <row r="105" spans="1:14" x14ac:dyDescent="0.2">
      <c r="A105"/>
      <c r="L105" s="20"/>
      <c r="M105" s="20"/>
      <c r="N105"/>
    </row>
    <row r="106" spans="1:14" x14ac:dyDescent="0.2">
      <c r="A106"/>
      <c r="L106" s="20"/>
      <c r="M106" s="20"/>
      <c r="N106"/>
    </row>
    <row r="107" spans="1:14" x14ac:dyDescent="0.2">
      <c r="A107"/>
      <c r="L107" s="20"/>
      <c r="M107" s="20"/>
      <c r="N107"/>
    </row>
    <row r="108" spans="1:14" x14ac:dyDescent="0.2">
      <c r="A108"/>
      <c r="L108" s="20"/>
      <c r="M108" s="20"/>
      <c r="N108"/>
    </row>
    <row r="109" spans="1:14" x14ac:dyDescent="0.2">
      <c r="A109"/>
      <c r="L109" s="20"/>
      <c r="M109" s="20"/>
      <c r="N109"/>
    </row>
    <row r="110" spans="1:14" x14ac:dyDescent="0.2">
      <c r="A110"/>
      <c r="L110" s="20"/>
      <c r="M110" s="20"/>
      <c r="N110"/>
    </row>
    <row r="111" spans="1:14" x14ac:dyDescent="0.2">
      <c r="A111"/>
      <c r="L111" s="20"/>
      <c r="M111" s="20"/>
      <c r="N111"/>
    </row>
    <row r="112" spans="1:14" x14ac:dyDescent="0.2">
      <c r="A112"/>
      <c r="L112" s="20"/>
      <c r="M112" s="20"/>
      <c r="N112"/>
    </row>
    <row r="113" spans="1:14" x14ac:dyDescent="0.2">
      <c r="A113"/>
      <c r="L113" s="20"/>
      <c r="M113" s="20"/>
      <c r="N113"/>
    </row>
    <row r="114" spans="1:14" x14ac:dyDescent="0.2">
      <c r="A114"/>
      <c r="L114" s="20"/>
      <c r="M114" s="20"/>
      <c r="N114"/>
    </row>
    <row r="115" spans="1:14" x14ac:dyDescent="0.2">
      <c r="A115"/>
      <c r="L115" s="20"/>
      <c r="M115" s="20"/>
      <c r="N115"/>
    </row>
    <row r="116" spans="1:14" x14ac:dyDescent="0.2">
      <c r="A116"/>
      <c r="L116" s="20"/>
      <c r="M116" s="20"/>
      <c r="N116"/>
    </row>
    <row r="117" spans="1:14" x14ac:dyDescent="0.2">
      <c r="A117"/>
      <c r="L117" s="20"/>
      <c r="M117" s="20"/>
      <c r="N117"/>
    </row>
    <row r="118" spans="1:14" x14ac:dyDescent="0.2">
      <c r="A118"/>
      <c r="L118" s="20"/>
      <c r="M118" s="20"/>
      <c r="N118"/>
    </row>
    <row r="119" spans="1:14" x14ac:dyDescent="0.2">
      <c r="A119"/>
      <c r="L119" s="20"/>
      <c r="M119" s="20"/>
      <c r="N119"/>
    </row>
    <row r="120" spans="1:14" x14ac:dyDescent="0.2">
      <c r="A120"/>
      <c r="L120" s="20"/>
      <c r="M120" s="20"/>
      <c r="N120"/>
    </row>
    <row r="121" spans="1:14" x14ac:dyDescent="0.2">
      <c r="A121"/>
      <c r="L121" s="20"/>
      <c r="M121" s="20"/>
      <c r="N121"/>
    </row>
    <row r="122" spans="1:14" x14ac:dyDescent="0.2">
      <c r="A122"/>
      <c r="L122" s="20"/>
      <c r="M122" s="20"/>
      <c r="N122"/>
    </row>
    <row r="123" spans="1:14" x14ac:dyDescent="0.2">
      <c r="A123"/>
      <c r="L123" s="20"/>
      <c r="M123" s="20"/>
      <c r="N123"/>
    </row>
    <row r="124" spans="1:14" x14ac:dyDescent="0.2">
      <c r="A124"/>
      <c r="L124" s="20"/>
      <c r="M124" s="20"/>
      <c r="N124"/>
    </row>
    <row r="125" spans="1:14" x14ac:dyDescent="0.2">
      <c r="A125"/>
      <c r="L125" s="20"/>
      <c r="M125" s="20"/>
      <c r="N125"/>
    </row>
    <row r="126" spans="1:14" x14ac:dyDescent="0.2">
      <c r="A126"/>
      <c r="L126" s="20"/>
      <c r="M126" s="20"/>
      <c r="N126"/>
    </row>
    <row r="127" spans="1:14" x14ac:dyDescent="0.2">
      <c r="A127"/>
      <c r="L127" s="20"/>
      <c r="M127" s="20"/>
      <c r="N127"/>
    </row>
    <row r="128" spans="1:14" x14ac:dyDescent="0.2">
      <c r="A128"/>
      <c r="L128" s="20"/>
      <c r="M128" s="20"/>
      <c r="N128"/>
    </row>
    <row r="129" spans="1:14" x14ac:dyDescent="0.2">
      <c r="A129"/>
      <c r="L129" s="20"/>
      <c r="M129" s="20"/>
      <c r="N129"/>
    </row>
    <row r="130" spans="1:14" x14ac:dyDescent="0.2">
      <c r="A130"/>
      <c r="L130" s="20"/>
      <c r="M130" s="20"/>
      <c r="N130"/>
    </row>
    <row r="131" spans="1:14" x14ac:dyDescent="0.2">
      <c r="A131"/>
      <c r="L131" s="20"/>
      <c r="M131" s="20"/>
      <c r="N131"/>
    </row>
    <row r="132" spans="1:14" x14ac:dyDescent="0.2">
      <c r="A132"/>
      <c r="L132" s="20"/>
      <c r="M132" s="20"/>
      <c r="N132"/>
    </row>
    <row r="133" spans="1:14" x14ac:dyDescent="0.2">
      <c r="A133"/>
      <c r="L133" s="20"/>
      <c r="M133" s="20"/>
      <c r="N133"/>
    </row>
    <row r="134" spans="1:14" x14ac:dyDescent="0.2">
      <c r="A134"/>
      <c r="L134" s="20"/>
      <c r="M134" s="20"/>
      <c r="N134"/>
    </row>
    <row r="135" spans="1:14" x14ac:dyDescent="0.2">
      <c r="A135"/>
      <c r="L135" s="20"/>
      <c r="M135" s="20"/>
      <c r="N135"/>
    </row>
    <row r="136" spans="1:14" x14ac:dyDescent="0.2">
      <c r="A136"/>
      <c r="L136" s="20"/>
      <c r="M136" s="20"/>
      <c r="N136"/>
    </row>
    <row r="137" spans="1:14" x14ac:dyDescent="0.2">
      <c r="A137"/>
      <c r="L137" s="20"/>
      <c r="M137" s="20"/>
      <c r="N137"/>
    </row>
    <row r="138" spans="1:14" x14ac:dyDescent="0.2">
      <c r="A138"/>
      <c r="L138" s="20"/>
      <c r="M138" s="20"/>
      <c r="N138"/>
    </row>
    <row r="139" spans="1:14" x14ac:dyDescent="0.2">
      <c r="A139"/>
      <c r="L139" s="20"/>
      <c r="M139" s="20"/>
      <c r="N139"/>
    </row>
    <row r="140" spans="1:14" x14ac:dyDescent="0.2">
      <c r="A140"/>
      <c r="L140" s="20"/>
      <c r="M140" s="20"/>
      <c r="N140"/>
    </row>
    <row r="141" spans="1:14" x14ac:dyDescent="0.2">
      <c r="A141"/>
      <c r="L141" s="20"/>
      <c r="M141" s="20"/>
      <c r="N141"/>
    </row>
    <row r="142" spans="1:14" x14ac:dyDescent="0.2">
      <c r="A142"/>
      <c r="L142" s="20"/>
      <c r="M142" s="20"/>
      <c r="N142"/>
    </row>
    <row r="143" spans="1:14" x14ac:dyDescent="0.2">
      <c r="A143"/>
      <c r="L143" s="20"/>
      <c r="M143" s="20"/>
      <c r="N143"/>
    </row>
    <row r="144" spans="1:14" x14ac:dyDescent="0.2">
      <c r="A144"/>
      <c r="L144" s="20"/>
      <c r="M144" s="20"/>
      <c r="N144"/>
    </row>
    <row r="145" spans="1:14" x14ac:dyDescent="0.2">
      <c r="A145"/>
      <c r="L145" s="20"/>
      <c r="M145" s="20"/>
      <c r="N145"/>
    </row>
    <row r="146" spans="1:14" x14ac:dyDescent="0.2">
      <c r="A146"/>
      <c r="L146" s="20"/>
      <c r="M146" s="20"/>
      <c r="N146"/>
    </row>
    <row r="147" spans="1:14" x14ac:dyDescent="0.2">
      <c r="A147"/>
      <c r="L147" s="20"/>
      <c r="M147" s="20"/>
      <c r="N147"/>
    </row>
    <row r="148" spans="1:14" x14ac:dyDescent="0.2">
      <c r="A148"/>
      <c r="L148" s="20"/>
      <c r="M148" s="20"/>
      <c r="N148"/>
    </row>
    <row r="149" spans="1:14" x14ac:dyDescent="0.2">
      <c r="A149"/>
      <c r="L149" s="20"/>
      <c r="M149" s="20"/>
      <c r="N149"/>
    </row>
    <row r="150" spans="1:14" x14ac:dyDescent="0.2">
      <c r="A150"/>
      <c r="L150" s="20"/>
      <c r="M150" s="20"/>
      <c r="N150"/>
    </row>
    <row r="151" spans="1:14" x14ac:dyDescent="0.2">
      <c r="A151"/>
      <c r="L151" s="20"/>
      <c r="M151" s="20"/>
      <c r="N151"/>
    </row>
    <row r="152" spans="1:14" x14ac:dyDescent="0.2">
      <c r="A152"/>
      <c r="L152" s="20"/>
      <c r="M152" s="20"/>
      <c r="N152"/>
    </row>
    <row r="153" spans="1:14" x14ac:dyDescent="0.2">
      <c r="A153"/>
      <c r="L153" s="20"/>
      <c r="M153" s="20"/>
      <c r="N153"/>
    </row>
    <row r="154" spans="1:14" x14ac:dyDescent="0.2">
      <c r="A154"/>
      <c r="L154" s="20"/>
      <c r="M154" s="20"/>
      <c r="N154"/>
    </row>
    <row r="155" spans="1:14" x14ac:dyDescent="0.2">
      <c r="A155"/>
      <c r="L155" s="20"/>
      <c r="M155" s="20"/>
      <c r="N155"/>
    </row>
    <row r="156" spans="1:14" x14ac:dyDescent="0.2">
      <c r="A156"/>
      <c r="L156" s="20"/>
      <c r="M156" s="20"/>
      <c r="N156"/>
    </row>
    <row r="157" spans="1:14" x14ac:dyDescent="0.2">
      <c r="A157"/>
      <c r="L157" s="20"/>
      <c r="M157" s="20"/>
      <c r="N157"/>
    </row>
    <row r="158" spans="1:14" x14ac:dyDescent="0.2">
      <c r="A158"/>
      <c r="L158" s="20"/>
      <c r="M158" s="20"/>
      <c r="N158"/>
    </row>
    <row r="159" spans="1:14" x14ac:dyDescent="0.2">
      <c r="A159"/>
      <c r="L159" s="20"/>
      <c r="M159" s="20"/>
      <c r="N159"/>
    </row>
    <row r="160" spans="1:14" x14ac:dyDescent="0.2">
      <c r="A160"/>
      <c r="L160" s="20"/>
      <c r="M160" s="20"/>
      <c r="N160"/>
    </row>
    <row r="161" spans="1:14" x14ac:dyDescent="0.2">
      <c r="A161"/>
      <c r="L161" s="20"/>
      <c r="M161" s="20"/>
      <c r="N161"/>
    </row>
  </sheetData>
  <mergeCells count="2">
    <mergeCell ref="B11:N11"/>
    <mergeCell ref="O11:Q11"/>
  </mergeCells>
  <conditionalFormatting sqref="M2:M10 M15:M1048576 P11:P14">
    <cfRule type="containsText" dxfId="47" priority="9" operator="containsText" text="X">
      <formula>NOT(ISERROR(SEARCH("X",M2)))</formula>
    </cfRule>
  </conditionalFormatting>
  <conditionalFormatting sqref="L2:L10 L15:L1048576 O11:O14">
    <cfRule type="containsText" dxfId="46" priority="8" operator="containsText" text="X">
      <formula>NOT(ISERROR(SEARCH("X",L2)))</formula>
    </cfRule>
  </conditionalFormatting>
  <conditionalFormatting sqref="N2:N10 N15:N1048576 Q11:Q14">
    <cfRule type="containsText" dxfId="45" priority="7" operator="containsText" text="X">
      <formula>NOT(ISERROR(SEARCH("X",N2)))</formula>
    </cfRule>
  </conditionalFormatting>
  <conditionalFormatting sqref="P1">
    <cfRule type="containsText" dxfId="44" priority="3" operator="containsText" text="X">
      <formula>NOT(ISERROR(SEARCH("X",P1)))</formula>
    </cfRule>
  </conditionalFormatting>
  <conditionalFormatting sqref="O1">
    <cfRule type="containsText" dxfId="43" priority="2" operator="containsText" text="X">
      <formula>NOT(ISERROR(SEARCH("X",O1)))</formula>
    </cfRule>
  </conditionalFormatting>
  <conditionalFormatting sqref="Q1">
    <cfRule type="containsText" dxfId="42" priority="1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70C0"/>
  </sheetPr>
  <dimension ref="A1:CC139"/>
  <sheetViews>
    <sheetView zoomScaleNormal="100" workbookViewId="0">
      <pane ySplit="1" topLeftCell="A2" activePane="bottomLeft" state="frozen"/>
      <selection pane="bottomLeft" activeCell="A15" sqref="A14:XFD15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5" width="11" style="43" customWidth="1"/>
    <col min="6" max="7" width="11" style="43"/>
    <col min="8" max="10" width="11" style="43" customWidth="1"/>
    <col min="11" max="11" width="14.375" style="35" customWidth="1"/>
    <col min="12" max="12" width="15.125" style="68" customWidth="1"/>
    <col min="13" max="13" width="16.5" style="68" customWidth="1"/>
    <col min="14" max="14" width="16.625" style="1" customWidth="1"/>
    <col min="15" max="15" width="4.625" customWidth="1"/>
    <col min="16" max="17" width="4.625" style="20" customWidth="1"/>
    <col min="18" max="18" width="18.625" style="35" customWidth="1"/>
    <col min="19" max="19" width="13.75" style="20" customWidth="1"/>
    <col min="20" max="25" width="15.375" style="20" customWidth="1"/>
    <col min="26" max="47" width="16.375" style="20" customWidth="1"/>
    <col min="48" max="49" width="14" style="20" customWidth="1"/>
    <col min="50" max="50" width="14" style="94" customWidth="1"/>
    <col min="51" max="56" width="14" customWidth="1"/>
    <col min="57" max="81" width="1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97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10" spans="1:81" ht="15" thickBot="1" x14ac:dyDescent="0.25"/>
    <row r="11" spans="1:81" ht="21" customHeight="1" thickBot="1" x14ac:dyDescent="0.3">
      <c r="B11" s="141" t="str">
        <f>"CRONOGRAMA DESINGLASS SMART WINDOWS JUNIO " &amp;  REFERENCIAS!B10</f>
        <v>CRONOGRAMA DESINGLASS SMART WINDOWS JUNIO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98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Junio[[#This Row],[Total de Presupuesto]]*16%+Junio[[#This Row],[Total de Presupuesto]]</f>
        <v>0</v>
      </c>
      <c r="F13" s="45"/>
      <c r="G13" s="45"/>
      <c r="H13" s="45">
        <f>(Junio[[#This Row],[Valor Total c/IVA]]-(Junio[[#This Row],[Pagado]]+Junio[[#This Row],[Anticipo]]))</f>
        <v>0</v>
      </c>
      <c r="I13" s="45"/>
      <c r="J13" s="45">
        <f>((Junio[[#This Row],[Anticipo]]+Junio[[#This Row],[Pagado]])-(Junio[[#This Row],[Total Gasto de Obra]]))</f>
        <v>0</v>
      </c>
      <c r="K13" s="86"/>
      <c r="L13" s="18"/>
      <c r="M13" s="18"/>
      <c r="N13" s="18"/>
      <c r="O13" s="8"/>
      <c r="P13" s="8"/>
      <c r="Q13" s="8"/>
      <c r="R13" s="40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95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Junio[[#This Row],[Total de Presupuesto]]*16%+Junio[[#This Row],[Total de Presupuesto]]</f>
        <v>0</v>
      </c>
      <c r="F14" s="46"/>
      <c r="G14" s="46"/>
      <c r="H14" s="46">
        <f>(Junio[[#This Row],[Valor Total c/IVA]]-(Junio[[#This Row],[Pagado]]+Junio[[#This Row],[Anticipo]]))</f>
        <v>0</v>
      </c>
      <c r="I14" s="46"/>
      <c r="J14" s="46">
        <f>((Junio[[#This Row],[Anticipo]]+Junio[[#This Row],[Pagado]])-(Junio[[#This Row],[Total Gasto de Obra]]))</f>
        <v>0</v>
      </c>
      <c r="K14" s="2"/>
      <c r="L14" s="22"/>
      <c r="M14" s="22"/>
      <c r="N14" s="2"/>
      <c r="O14" s="15"/>
      <c r="P14" s="15"/>
      <c r="Q14" s="15"/>
      <c r="R14" s="4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96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  <row r="15" spans="1:81" x14ac:dyDescent="0.2">
      <c r="A15"/>
      <c r="L15" s="20"/>
      <c r="M15" s="20"/>
      <c r="N15"/>
    </row>
    <row r="16" spans="1:81" x14ac:dyDescent="0.2">
      <c r="A16"/>
      <c r="L16" s="20"/>
      <c r="M16" s="20"/>
      <c r="N16"/>
    </row>
    <row r="17" spans="1:14" x14ac:dyDescent="0.2">
      <c r="A17"/>
      <c r="L17" s="20"/>
      <c r="M17" s="20"/>
      <c r="N17"/>
    </row>
    <row r="18" spans="1:14" x14ac:dyDescent="0.2">
      <c r="A18"/>
      <c r="L18" s="20"/>
      <c r="M18" s="20"/>
      <c r="N18"/>
    </row>
    <row r="19" spans="1:14" x14ac:dyDescent="0.2">
      <c r="A19"/>
      <c r="L19" s="20"/>
      <c r="M19" s="20"/>
      <c r="N19"/>
    </row>
    <row r="20" spans="1:14" x14ac:dyDescent="0.2">
      <c r="A20"/>
      <c r="L20" s="20"/>
      <c r="M20" s="20"/>
      <c r="N20"/>
    </row>
    <row r="21" spans="1:14" x14ac:dyDescent="0.2">
      <c r="A21"/>
      <c r="L21" s="20"/>
      <c r="M21" s="20"/>
      <c r="N21"/>
    </row>
    <row r="22" spans="1:14" x14ac:dyDescent="0.2">
      <c r="A22"/>
      <c r="L22" s="20"/>
      <c r="M22" s="20"/>
      <c r="N22"/>
    </row>
    <row r="23" spans="1:14" x14ac:dyDescent="0.2">
      <c r="A23"/>
      <c r="L23" s="20"/>
      <c r="M23" s="20"/>
      <c r="N23"/>
    </row>
    <row r="24" spans="1:14" x14ac:dyDescent="0.2">
      <c r="A24"/>
      <c r="L24" s="20"/>
      <c r="M24" s="20"/>
      <c r="N24"/>
    </row>
    <row r="25" spans="1:14" x14ac:dyDescent="0.2">
      <c r="A25"/>
      <c r="L25" s="20"/>
      <c r="M25" s="20"/>
      <c r="N25"/>
    </row>
    <row r="26" spans="1:14" x14ac:dyDescent="0.2">
      <c r="A26"/>
      <c r="L26" s="20"/>
      <c r="M26" s="20"/>
      <c r="N26"/>
    </row>
    <row r="27" spans="1:14" x14ac:dyDescent="0.2">
      <c r="A27"/>
      <c r="L27" s="20"/>
      <c r="M27" s="20"/>
      <c r="N27"/>
    </row>
    <row r="28" spans="1:14" x14ac:dyDescent="0.2">
      <c r="A28"/>
      <c r="L28" s="20"/>
      <c r="M28" s="20"/>
      <c r="N28"/>
    </row>
    <row r="29" spans="1:14" x14ac:dyDescent="0.2">
      <c r="A29"/>
      <c r="L29" s="20"/>
      <c r="M29" s="20"/>
      <c r="N29"/>
    </row>
    <row r="30" spans="1:14" x14ac:dyDescent="0.2">
      <c r="A30"/>
      <c r="L30" s="20"/>
      <c r="M30" s="20"/>
      <c r="N30"/>
    </row>
    <row r="31" spans="1:14" x14ac:dyDescent="0.2">
      <c r="A31"/>
      <c r="L31" s="20"/>
      <c r="M31" s="20"/>
      <c r="N31"/>
    </row>
    <row r="32" spans="1:14" x14ac:dyDescent="0.2">
      <c r="A32"/>
      <c r="L32" s="20"/>
      <c r="M32" s="20"/>
      <c r="N32"/>
    </row>
    <row r="33" spans="1:14" x14ac:dyDescent="0.2">
      <c r="A33"/>
      <c r="L33" s="20"/>
      <c r="M33" s="20"/>
      <c r="N33"/>
    </row>
    <row r="34" spans="1:14" x14ac:dyDescent="0.2">
      <c r="A34"/>
      <c r="L34" s="20"/>
      <c r="M34" s="20"/>
      <c r="N34"/>
    </row>
    <row r="35" spans="1:14" x14ac:dyDescent="0.2">
      <c r="A35"/>
      <c r="L35" s="20"/>
      <c r="M35" s="20"/>
      <c r="N35"/>
    </row>
    <row r="36" spans="1:14" x14ac:dyDescent="0.2">
      <c r="A36"/>
      <c r="L36" s="20"/>
      <c r="M36" s="20"/>
      <c r="N36"/>
    </row>
    <row r="37" spans="1:14" x14ac:dyDescent="0.2">
      <c r="A37"/>
      <c r="L37" s="20"/>
      <c r="M37" s="20"/>
      <c r="N37"/>
    </row>
    <row r="38" spans="1:14" x14ac:dyDescent="0.2">
      <c r="A38"/>
      <c r="L38" s="20"/>
      <c r="M38" s="20"/>
      <c r="N38"/>
    </row>
    <row r="39" spans="1:14" x14ac:dyDescent="0.2">
      <c r="A39"/>
      <c r="L39" s="20"/>
      <c r="M39" s="20"/>
      <c r="N39"/>
    </row>
    <row r="40" spans="1:14" x14ac:dyDescent="0.2">
      <c r="A40"/>
      <c r="L40" s="20"/>
      <c r="M40" s="20"/>
      <c r="N40"/>
    </row>
    <row r="41" spans="1:14" x14ac:dyDescent="0.2">
      <c r="A41"/>
      <c r="L41" s="20"/>
      <c r="M41" s="20"/>
      <c r="N41"/>
    </row>
    <row r="42" spans="1:14" x14ac:dyDescent="0.2">
      <c r="A42"/>
      <c r="L42" s="20"/>
      <c r="M42" s="20"/>
      <c r="N42"/>
    </row>
    <row r="43" spans="1:14" x14ac:dyDescent="0.2">
      <c r="A43"/>
      <c r="L43" s="20"/>
      <c r="M43" s="20"/>
      <c r="N43"/>
    </row>
    <row r="44" spans="1:14" x14ac:dyDescent="0.2">
      <c r="A44"/>
      <c r="L44" s="20"/>
      <c r="M44" s="20"/>
      <c r="N44"/>
    </row>
    <row r="45" spans="1:14" x14ac:dyDescent="0.2">
      <c r="A45"/>
      <c r="L45" s="20"/>
      <c r="M45" s="20"/>
      <c r="N45"/>
    </row>
    <row r="46" spans="1:14" x14ac:dyDescent="0.2">
      <c r="A46"/>
      <c r="L46" s="20"/>
      <c r="M46" s="20"/>
      <c r="N46"/>
    </row>
    <row r="47" spans="1:14" x14ac:dyDescent="0.2">
      <c r="A47"/>
      <c r="L47" s="20"/>
      <c r="M47" s="20"/>
      <c r="N47"/>
    </row>
    <row r="48" spans="1:14" x14ac:dyDescent="0.2">
      <c r="A48"/>
      <c r="L48" s="20"/>
      <c r="M48" s="20"/>
      <c r="N48"/>
    </row>
    <row r="49" spans="1:14" x14ac:dyDescent="0.2">
      <c r="A49"/>
      <c r="L49" s="20"/>
      <c r="M49" s="20"/>
      <c r="N49"/>
    </row>
    <row r="50" spans="1:14" x14ac:dyDescent="0.2">
      <c r="A50"/>
      <c r="L50" s="20"/>
      <c r="M50" s="20"/>
      <c r="N50"/>
    </row>
    <row r="51" spans="1:14" x14ac:dyDescent="0.2">
      <c r="A51"/>
      <c r="L51" s="20"/>
      <c r="M51" s="20"/>
      <c r="N51"/>
    </row>
    <row r="52" spans="1:14" x14ac:dyDescent="0.2">
      <c r="A52"/>
      <c r="L52" s="20"/>
      <c r="M52" s="20"/>
      <c r="N52"/>
    </row>
    <row r="53" spans="1:14" x14ac:dyDescent="0.2">
      <c r="A53"/>
      <c r="L53" s="20"/>
      <c r="M53" s="20"/>
      <c r="N53"/>
    </row>
    <row r="54" spans="1:14" x14ac:dyDescent="0.2">
      <c r="A54"/>
      <c r="L54" s="20"/>
      <c r="M54" s="20"/>
      <c r="N54"/>
    </row>
    <row r="55" spans="1:14" x14ac:dyDescent="0.2">
      <c r="A55"/>
      <c r="L55" s="20"/>
      <c r="M55" s="20"/>
      <c r="N55"/>
    </row>
    <row r="56" spans="1:14" x14ac:dyDescent="0.2">
      <c r="A56"/>
      <c r="L56" s="20"/>
      <c r="M56" s="20"/>
      <c r="N56"/>
    </row>
    <row r="57" spans="1:14" x14ac:dyDescent="0.2">
      <c r="A57"/>
      <c r="L57" s="20"/>
      <c r="M57" s="20"/>
      <c r="N57"/>
    </row>
    <row r="58" spans="1:14" x14ac:dyDescent="0.2">
      <c r="A58"/>
      <c r="L58" s="20"/>
      <c r="M58" s="20"/>
      <c r="N58"/>
    </row>
    <row r="59" spans="1:14" x14ac:dyDescent="0.2">
      <c r="A59"/>
      <c r="L59" s="20"/>
      <c r="M59" s="20"/>
      <c r="N59"/>
    </row>
    <row r="60" spans="1:14" x14ac:dyDescent="0.2">
      <c r="A60"/>
      <c r="L60" s="20"/>
      <c r="M60" s="20"/>
      <c r="N60"/>
    </row>
    <row r="61" spans="1:14" x14ac:dyDescent="0.2">
      <c r="A61"/>
      <c r="L61" s="20"/>
      <c r="M61" s="20"/>
      <c r="N61"/>
    </row>
    <row r="62" spans="1:14" x14ac:dyDescent="0.2">
      <c r="A62"/>
      <c r="L62" s="20"/>
      <c r="M62" s="20"/>
      <c r="N62"/>
    </row>
    <row r="63" spans="1:14" x14ac:dyDescent="0.2">
      <c r="A63"/>
      <c r="L63" s="20"/>
      <c r="M63" s="20"/>
      <c r="N63"/>
    </row>
    <row r="64" spans="1:14" x14ac:dyDescent="0.2">
      <c r="A64"/>
      <c r="L64" s="20"/>
      <c r="M64" s="20"/>
      <c r="N64"/>
    </row>
    <row r="65" spans="1:14" x14ac:dyDescent="0.2">
      <c r="A65"/>
      <c r="L65" s="20"/>
      <c r="M65" s="20"/>
      <c r="N65"/>
    </row>
    <row r="66" spans="1:14" x14ac:dyDescent="0.2">
      <c r="A66"/>
      <c r="L66" s="20"/>
      <c r="M66" s="20"/>
      <c r="N66"/>
    </row>
    <row r="67" spans="1:14" x14ac:dyDescent="0.2">
      <c r="A67"/>
      <c r="L67" s="20"/>
      <c r="M67" s="20"/>
      <c r="N67"/>
    </row>
    <row r="68" spans="1:14" x14ac:dyDescent="0.2">
      <c r="A68"/>
      <c r="L68" s="20"/>
      <c r="M68" s="20"/>
      <c r="N68"/>
    </row>
    <row r="69" spans="1:14" x14ac:dyDescent="0.2">
      <c r="A69"/>
      <c r="L69" s="20"/>
      <c r="M69" s="20"/>
      <c r="N69"/>
    </row>
    <row r="70" spans="1:14" x14ac:dyDescent="0.2">
      <c r="A70"/>
      <c r="L70" s="20"/>
      <c r="M70" s="20"/>
      <c r="N70"/>
    </row>
    <row r="71" spans="1:14" x14ac:dyDescent="0.2">
      <c r="A71"/>
      <c r="L71" s="20"/>
      <c r="M71" s="20"/>
      <c r="N71"/>
    </row>
    <row r="72" spans="1:14" x14ac:dyDescent="0.2">
      <c r="A72"/>
      <c r="L72" s="20"/>
      <c r="M72" s="20"/>
      <c r="N72"/>
    </row>
    <row r="73" spans="1:14" x14ac:dyDescent="0.2">
      <c r="A73"/>
      <c r="L73" s="20"/>
      <c r="M73" s="20"/>
      <c r="N73"/>
    </row>
    <row r="74" spans="1:14" x14ac:dyDescent="0.2">
      <c r="A74"/>
      <c r="L74" s="20"/>
      <c r="M74" s="20"/>
      <c r="N74"/>
    </row>
    <row r="75" spans="1:14" x14ac:dyDescent="0.2">
      <c r="A75"/>
      <c r="L75" s="20"/>
      <c r="M75" s="20"/>
      <c r="N75"/>
    </row>
    <row r="76" spans="1:14" x14ac:dyDescent="0.2">
      <c r="A76"/>
      <c r="L76" s="20"/>
      <c r="M76" s="20"/>
      <c r="N76"/>
    </row>
    <row r="77" spans="1:14" x14ac:dyDescent="0.2">
      <c r="A77"/>
      <c r="L77" s="20"/>
      <c r="M77" s="20"/>
      <c r="N77"/>
    </row>
    <row r="78" spans="1:14" x14ac:dyDescent="0.2">
      <c r="A78"/>
      <c r="L78" s="20"/>
      <c r="M78" s="20"/>
      <c r="N78"/>
    </row>
    <row r="79" spans="1:14" x14ac:dyDescent="0.2">
      <c r="A79"/>
      <c r="L79" s="20"/>
      <c r="M79" s="20"/>
      <c r="N79"/>
    </row>
    <row r="80" spans="1:14" x14ac:dyDescent="0.2">
      <c r="A80"/>
      <c r="L80" s="20"/>
      <c r="M80" s="20"/>
      <c r="N80"/>
    </row>
    <row r="81" spans="1:14" x14ac:dyDescent="0.2">
      <c r="A81"/>
      <c r="L81" s="20"/>
      <c r="M81" s="20"/>
      <c r="N81"/>
    </row>
    <row r="82" spans="1:14" x14ac:dyDescent="0.2">
      <c r="A82"/>
      <c r="L82" s="20"/>
      <c r="M82" s="20"/>
      <c r="N82"/>
    </row>
    <row r="83" spans="1:14" x14ac:dyDescent="0.2">
      <c r="A83"/>
      <c r="L83" s="20"/>
      <c r="M83" s="20"/>
      <c r="N83"/>
    </row>
    <row r="84" spans="1:14" x14ac:dyDescent="0.2">
      <c r="A84"/>
      <c r="L84" s="20"/>
      <c r="M84" s="20"/>
      <c r="N84"/>
    </row>
    <row r="85" spans="1:14" x14ac:dyDescent="0.2">
      <c r="A85"/>
      <c r="L85" s="20"/>
      <c r="M85" s="20"/>
      <c r="N85"/>
    </row>
    <row r="86" spans="1:14" x14ac:dyDescent="0.2">
      <c r="A86"/>
      <c r="L86" s="20"/>
      <c r="M86" s="20"/>
      <c r="N86"/>
    </row>
    <row r="87" spans="1:14" x14ac:dyDescent="0.2">
      <c r="A87"/>
      <c r="L87" s="20"/>
      <c r="M87" s="20"/>
      <c r="N87"/>
    </row>
    <row r="88" spans="1:14" x14ac:dyDescent="0.2">
      <c r="A88"/>
      <c r="L88" s="20"/>
      <c r="M88" s="20"/>
      <c r="N88"/>
    </row>
    <row r="89" spans="1:14" x14ac:dyDescent="0.2">
      <c r="A89"/>
      <c r="L89" s="20"/>
      <c r="M89" s="20"/>
      <c r="N89"/>
    </row>
    <row r="90" spans="1:14" x14ac:dyDescent="0.2">
      <c r="A90"/>
      <c r="L90" s="20"/>
      <c r="M90" s="20"/>
      <c r="N90"/>
    </row>
    <row r="91" spans="1:14" x14ac:dyDescent="0.2">
      <c r="A91"/>
      <c r="L91" s="20"/>
      <c r="M91" s="20"/>
      <c r="N91"/>
    </row>
    <row r="92" spans="1:14" x14ac:dyDescent="0.2">
      <c r="A92"/>
      <c r="L92" s="20"/>
      <c r="M92" s="20"/>
      <c r="N92"/>
    </row>
    <row r="93" spans="1:14" x14ac:dyDescent="0.2">
      <c r="A93"/>
      <c r="L93" s="20"/>
      <c r="M93" s="20"/>
      <c r="N93"/>
    </row>
    <row r="94" spans="1:14" x14ac:dyDescent="0.2">
      <c r="A94"/>
      <c r="L94" s="20"/>
      <c r="M94" s="20"/>
      <c r="N94"/>
    </row>
    <row r="95" spans="1:14" x14ac:dyDescent="0.2">
      <c r="A95"/>
      <c r="L95" s="20"/>
      <c r="M95" s="20"/>
      <c r="N95"/>
    </row>
    <row r="96" spans="1:14" x14ac:dyDescent="0.2">
      <c r="A96"/>
      <c r="L96" s="20"/>
      <c r="M96" s="20"/>
      <c r="N96"/>
    </row>
    <row r="97" spans="1:14" x14ac:dyDescent="0.2">
      <c r="A97"/>
      <c r="L97" s="20"/>
      <c r="M97" s="20"/>
      <c r="N97"/>
    </row>
    <row r="98" spans="1:14" x14ac:dyDescent="0.2">
      <c r="A98"/>
      <c r="L98" s="20"/>
      <c r="M98" s="20"/>
      <c r="N98"/>
    </row>
    <row r="99" spans="1:14" x14ac:dyDescent="0.2">
      <c r="A99"/>
      <c r="L99" s="20"/>
      <c r="M99" s="20"/>
      <c r="N99"/>
    </row>
    <row r="100" spans="1:14" x14ac:dyDescent="0.2">
      <c r="A100"/>
      <c r="L100" s="20"/>
      <c r="M100" s="20"/>
      <c r="N100"/>
    </row>
    <row r="101" spans="1:14" x14ac:dyDescent="0.2">
      <c r="A101"/>
      <c r="L101" s="20"/>
      <c r="M101" s="20"/>
      <c r="N101"/>
    </row>
    <row r="102" spans="1:14" x14ac:dyDescent="0.2">
      <c r="A102"/>
      <c r="L102" s="20"/>
      <c r="M102" s="20"/>
      <c r="N102"/>
    </row>
    <row r="103" spans="1:14" x14ac:dyDescent="0.2">
      <c r="A103"/>
      <c r="L103" s="20"/>
      <c r="M103" s="20"/>
      <c r="N103"/>
    </row>
    <row r="104" spans="1:14" x14ac:dyDescent="0.2">
      <c r="A104"/>
      <c r="L104" s="20"/>
      <c r="M104" s="20"/>
      <c r="N104"/>
    </row>
    <row r="105" spans="1:14" x14ac:dyDescent="0.2">
      <c r="A105"/>
      <c r="L105" s="20"/>
      <c r="M105" s="20"/>
      <c r="N105"/>
    </row>
    <row r="106" spans="1:14" x14ac:dyDescent="0.2">
      <c r="A106"/>
      <c r="L106" s="20"/>
      <c r="M106" s="20"/>
      <c r="N106"/>
    </row>
    <row r="107" spans="1:14" x14ac:dyDescent="0.2">
      <c r="A107"/>
      <c r="L107" s="20"/>
      <c r="M107" s="20"/>
      <c r="N107"/>
    </row>
    <row r="108" spans="1:14" x14ac:dyDescent="0.2">
      <c r="A108"/>
      <c r="L108" s="20"/>
      <c r="M108" s="20"/>
      <c r="N108"/>
    </row>
    <row r="109" spans="1:14" x14ac:dyDescent="0.2">
      <c r="A109"/>
      <c r="L109" s="20"/>
      <c r="M109" s="20"/>
      <c r="N109"/>
    </row>
    <row r="110" spans="1:14" x14ac:dyDescent="0.2">
      <c r="A110"/>
      <c r="L110" s="20"/>
      <c r="M110" s="20"/>
      <c r="N110"/>
    </row>
    <row r="111" spans="1:14" x14ac:dyDescent="0.2">
      <c r="A111"/>
      <c r="L111" s="20"/>
      <c r="M111" s="20"/>
      <c r="N111"/>
    </row>
    <row r="112" spans="1:14" x14ac:dyDescent="0.2">
      <c r="A112"/>
      <c r="L112" s="20"/>
      <c r="M112" s="20"/>
      <c r="N112"/>
    </row>
    <row r="113" spans="1:14" x14ac:dyDescent="0.2">
      <c r="A113"/>
      <c r="L113" s="20"/>
      <c r="M113" s="20"/>
      <c r="N113"/>
    </row>
    <row r="114" spans="1:14" x14ac:dyDescent="0.2">
      <c r="A114"/>
      <c r="L114" s="20"/>
      <c r="M114" s="20"/>
      <c r="N114"/>
    </row>
    <row r="115" spans="1:14" x14ac:dyDescent="0.2">
      <c r="A115"/>
      <c r="L115" s="20"/>
      <c r="M115" s="20"/>
      <c r="N115"/>
    </row>
    <row r="116" spans="1:14" x14ac:dyDescent="0.2">
      <c r="A116"/>
      <c r="L116" s="20"/>
      <c r="M116" s="20"/>
      <c r="N116"/>
    </row>
    <row r="117" spans="1:14" x14ac:dyDescent="0.2">
      <c r="A117"/>
      <c r="L117" s="20"/>
      <c r="M117" s="20"/>
      <c r="N117"/>
    </row>
    <row r="118" spans="1:14" x14ac:dyDescent="0.2">
      <c r="A118"/>
      <c r="L118" s="20"/>
      <c r="M118" s="20"/>
      <c r="N118"/>
    </row>
    <row r="119" spans="1:14" x14ac:dyDescent="0.2">
      <c r="A119"/>
      <c r="L119" s="20"/>
      <c r="M119" s="20"/>
      <c r="N119"/>
    </row>
    <row r="120" spans="1:14" x14ac:dyDescent="0.2">
      <c r="A120"/>
      <c r="L120" s="20"/>
      <c r="M120" s="20"/>
      <c r="N120"/>
    </row>
    <row r="121" spans="1:14" x14ac:dyDescent="0.2">
      <c r="A121"/>
      <c r="L121" s="20"/>
      <c r="M121" s="20"/>
      <c r="N121"/>
    </row>
    <row r="122" spans="1:14" x14ac:dyDescent="0.2">
      <c r="A122"/>
      <c r="L122" s="20"/>
      <c r="M122" s="20"/>
      <c r="N122"/>
    </row>
    <row r="123" spans="1:14" x14ac:dyDescent="0.2">
      <c r="A123"/>
      <c r="L123" s="20"/>
      <c r="M123" s="20"/>
      <c r="N123"/>
    </row>
    <row r="124" spans="1:14" x14ac:dyDescent="0.2">
      <c r="A124"/>
      <c r="L124" s="20"/>
      <c r="M124" s="20"/>
      <c r="N124"/>
    </row>
    <row r="125" spans="1:14" x14ac:dyDescent="0.2">
      <c r="A125"/>
      <c r="L125" s="20"/>
      <c r="M125" s="20"/>
      <c r="N125"/>
    </row>
    <row r="126" spans="1:14" x14ac:dyDescent="0.2">
      <c r="A126"/>
      <c r="L126" s="20"/>
      <c r="M126" s="20"/>
      <c r="N126"/>
    </row>
    <row r="127" spans="1:14" x14ac:dyDescent="0.2">
      <c r="A127"/>
      <c r="L127" s="20"/>
      <c r="M127" s="20"/>
      <c r="N127"/>
    </row>
    <row r="128" spans="1:14" x14ac:dyDescent="0.2">
      <c r="A128"/>
      <c r="L128" s="20"/>
      <c r="M128" s="20"/>
      <c r="N128"/>
    </row>
    <row r="129" spans="1:14" x14ac:dyDescent="0.2">
      <c r="A129"/>
      <c r="L129" s="20"/>
      <c r="M129" s="20"/>
      <c r="N129"/>
    </row>
    <row r="130" spans="1:14" x14ac:dyDescent="0.2">
      <c r="A130"/>
      <c r="L130" s="20"/>
      <c r="M130" s="20"/>
      <c r="N130"/>
    </row>
    <row r="131" spans="1:14" x14ac:dyDescent="0.2">
      <c r="A131"/>
      <c r="L131" s="20"/>
      <c r="M131" s="20"/>
      <c r="N131"/>
    </row>
    <row r="132" spans="1:14" x14ac:dyDescent="0.2">
      <c r="A132"/>
      <c r="L132" s="20"/>
      <c r="M132" s="20"/>
      <c r="N132"/>
    </row>
    <row r="133" spans="1:14" x14ac:dyDescent="0.2">
      <c r="A133"/>
      <c r="L133" s="20"/>
      <c r="M133" s="20"/>
      <c r="N133"/>
    </row>
    <row r="134" spans="1:14" x14ac:dyDescent="0.2">
      <c r="A134"/>
      <c r="L134" s="20"/>
      <c r="M134" s="20"/>
      <c r="N134"/>
    </row>
    <row r="135" spans="1:14" x14ac:dyDescent="0.2">
      <c r="A135"/>
      <c r="L135" s="20"/>
      <c r="M135" s="20"/>
      <c r="N135"/>
    </row>
    <row r="136" spans="1:14" x14ac:dyDescent="0.2">
      <c r="A136"/>
      <c r="L136" s="20"/>
      <c r="M136" s="20"/>
      <c r="N136"/>
    </row>
    <row r="137" spans="1:14" x14ac:dyDescent="0.2">
      <c r="A137"/>
      <c r="L137" s="20"/>
      <c r="M137" s="20"/>
      <c r="N137"/>
    </row>
    <row r="138" spans="1:14" x14ac:dyDescent="0.2">
      <c r="A138"/>
      <c r="L138" s="20"/>
      <c r="M138" s="20"/>
      <c r="N138"/>
    </row>
    <row r="139" spans="1:14" x14ac:dyDescent="0.2">
      <c r="A139"/>
      <c r="L139" s="20"/>
      <c r="M139" s="20"/>
      <c r="N139"/>
    </row>
  </sheetData>
  <mergeCells count="2">
    <mergeCell ref="B11:N11"/>
    <mergeCell ref="O11:Q11"/>
  </mergeCells>
  <conditionalFormatting sqref="M2:M10 M15:M1048576 P11:P14">
    <cfRule type="containsText" dxfId="41" priority="9" operator="containsText" text="X">
      <formula>NOT(ISERROR(SEARCH("X",M2)))</formula>
    </cfRule>
  </conditionalFormatting>
  <conditionalFormatting sqref="L2:L10 L15:L1048576 O11:O14">
    <cfRule type="containsText" dxfId="40" priority="8" operator="containsText" text="X">
      <formula>NOT(ISERROR(SEARCH("X",L2)))</formula>
    </cfRule>
  </conditionalFormatting>
  <conditionalFormatting sqref="N2:N10 N15:N1048576 Q11:Q14">
    <cfRule type="containsText" dxfId="39" priority="7" operator="containsText" text="X">
      <formula>NOT(ISERROR(SEARCH("X",N2)))</formula>
    </cfRule>
  </conditionalFormatting>
  <conditionalFormatting sqref="P1">
    <cfRule type="containsText" dxfId="38" priority="3" operator="containsText" text="X">
      <formula>NOT(ISERROR(SEARCH("X",P1)))</formula>
    </cfRule>
  </conditionalFormatting>
  <conditionalFormatting sqref="O1">
    <cfRule type="containsText" dxfId="37" priority="2" operator="containsText" text="X">
      <formula>NOT(ISERROR(SEARCH("X",O1)))</formula>
    </cfRule>
  </conditionalFormatting>
  <conditionalFormatting sqref="Q1">
    <cfRule type="containsText" dxfId="36" priority="1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70C0"/>
  </sheetPr>
  <dimension ref="A1:CC119"/>
  <sheetViews>
    <sheetView zoomScaleNormal="100" workbookViewId="0">
      <pane ySplit="1" topLeftCell="A2" activePane="bottomLeft" state="frozen"/>
      <selection pane="bottomLeft" activeCell="A15" sqref="A14:XFD15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5" width="11" style="43" customWidth="1"/>
    <col min="6" max="7" width="11" style="43"/>
    <col min="8" max="10" width="11" style="43" customWidth="1"/>
    <col min="11" max="11" width="14.375" style="35" customWidth="1"/>
    <col min="12" max="12" width="15.125" style="68" customWidth="1"/>
    <col min="13" max="13" width="16.5" style="68" customWidth="1"/>
    <col min="14" max="14" width="16.625" style="1" customWidth="1"/>
    <col min="15" max="15" width="4.625" customWidth="1"/>
    <col min="16" max="17" width="4.625" style="20" customWidth="1"/>
    <col min="18" max="18" width="18.625" style="35" customWidth="1"/>
    <col min="19" max="19" width="13.75" style="20" customWidth="1"/>
    <col min="20" max="25" width="15.375" style="20" customWidth="1"/>
    <col min="26" max="47" width="16.375" style="20" customWidth="1"/>
    <col min="48" max="50" width="14" style="20" customWidth="1"/>
    <col min="51" max="56" width="14" customWidth="1"/>
    <col min="57" max="81" width="1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97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10" spans="1:81" ht="15" thickBot="1" x14ac:dyDescent="0.25"/>
    <row r="11" spans="1:81" ht="21" customHeight="1" thickBot="1" x14ac:dyDescent="0.3">
      <c r="B11" s="141" t="str">
        <f>"CRONOGRAMA DESINGLASS SMART WINDOWS JULIO " &amp;  REFERENCIAS!B10</f>
        <v>CRONOGRAMA DESINGLASS SMART WINDOWS JULIO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98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Julio[[#This Row],[Total de Presupuesto]]*16%+Julio[[#This Row],[Total de Presupuesto]]</f>
        <v>0</v>
      </c>
      <c r="F13" s="45"/>
      <c r="G13" s="45"/>
      <c r="H13" s="45">
        <f>(Julio[[#This Row],[Valor Total c/IVA]]-(Julio[[#This Row],[Pagado]]+Julio[[#This Row],[Anticipo]]))</f>
        <v>0</v>
      </c>
      <c r="I13" s="45"/>
      <c r="J13" s="45">
        <f>((Julio[[#This Row],[Anticipo]]+Julio[[#This Row],[Pagado]])-(Julio[[#This Row],[Total Gasto de Obra]]))</f>
        <v>0</v>
      </c>
      <c r="K13" s="86"/>
      <c r="L13" s="18"/>
      <c r="M13" s="18"/>
      <c r="N13" s="18"/>
      <c r="O13" s="8"/>
      <c r="P13" s="8"/>
      <c r="Q13" s="8"/>
      <c r="R13" s="40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Julio[[#This Row],[Total de Presupuesto]]*16%+Julio[[#This Row],[Total de Presupuesto]]</f>
        <v>0</v>
      </c>
      <c r="F14" s="46"/>
      <c r="G14" s="46"/>
      <c r="H14" s="46">
        <f>(Julio[[#This Row],[Valor Total c/IVA]]-(Julio[[#This Row],[Pagado]]+Julio[[#This Row],[Anticipo]]))</f>
        <v>0</v>
      </c>
      <c r="I14" s="46"/>
      <c r="J14" s="46">
        <f>((Julio[[#This Row],[Anticipo]]+Julio[[#This Row],[Pagado]])-(Julio[[#This Row],[Total Gasto de Obra]]))</f>
        <v>0</v>
      </c>
      <c r="K14" s="2"/>
      <c r="L14" s="22"/>
      <c r="M14" s="22"/>
      <c r="N14" s="2"/>
      <c r="O14" s="15"/>
      <c r="P14" s="15"/>
      <c r="Q14" s="15"/>
      <c r="R14" s="4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  <row r="15" spans="1:81" x14ac:dyDescent="0.2">
      <c r="A15"/>
      <c r="L15" s="20"/>
      <c r="M15" s="20"/>
      <c r="N15"/>
    </row>
    <row r="16" spans="1:81" x14ac:dyDescent="0.2">
      <c r="A16"/>
      <c r="L16" s="20"/>
      <c r="M16" s="20"/>
      <c r="N16"/>
    </row>
    <row r="17" spans="1:14" x14ac:dyDescent="0.2">
      <c r="A17"/>
      <c r="L17" s="20"/>
      <c r="M17" s="20"/>
      <c r="N17"/>
    </row>
    <row r="18" spans="1:14" x14ac:dyDescent="0.2">
      <c r="A18"/>
      <c r="L18" s="20"/>
      <c r="M18" s="20"/>
      <c r="N18"/>
    </row>
    <row r="19" spans="1:14" x14ac:dyDescent="0.2">
      <c r="A19"/>
      <c r="L19" s="20"/>
      <c r="M19" s="20"/>
      <c r="N19"/>
    </row>
    <row r="20" spans="1:14" x14ac:dyDescent="0.2">
      <c r="A20"/>
      <c r="L20" s="20"/>
      <c r="M20" s="20"/>
      <c r="N20"/>
    </row>
    <row r="21" spans="1:14" x14ac:dyDescent="0.2">
      <c r="A21"/>
      <c r="L21" s="20"/>
      <c r="M21" s="20"/>
      <c r="N21"/>
    </row>
    <row r="22" spans="1:14" x14ac:dyDescent="0.2">
      <c r="A22"/>
      <c r="L22" s="20"/>
      <c r="M22" s="20"/>
      <c r="N22"/>
    </row>
    <row r="23" spans="1:14" x14ac:dyDescent="0.2">
      <c r="A23"/>
      <c r="L23" s="20"/>
      <c r="M23" s="20"/>
      <c r="N23"/>
    </row>
    <row r="24" spans="1:14" x14ac:dyDescent="0.2">
      <c r="A24"/>
      <c r="L24" s="20"/>
      <c r="M24" s="20"/>
      <c r="N24"/>
    </row>
    <row r="25" spans="1:14" x14ac:dyDescent="0.2">
      <c r="A25"/>
      <c r="L25" s="20"/>
      <c r="M25" s="20"/>
      <c r="N25"/>
    </row>
    <row r="26" spans="1:14" x14ac:dyDescent="0.2">
      <c r="A26"/>
      <c r="L26" s="20"/>
      <c r="M26" s="20"/>
      <c r="N26"/>
    </row>
    <row r="27" spans="1:14" x14ac:dyDescent="0.2">
      <c r="A27"/>
      <c r="L27" s="20"/>
      <c r="M27" s="20"/>
      <c r="N27"/>
    </row>
    <row r="28" spans="1:14" x14ac:dyDescent="0.2">
      <c r="A28"/>
      <c r="L28" s="20"/>
      <c r="M28" s="20"/>
      <c r="N28"/>
    </row>
    <row r="29" spans="1:14" x14ac:dyDescent="0.2">
      <c r="A29"/>
      <c r="L29" s="20"/>
      <c r="M29" s="20"/>
      <c r="N29"/>
    </row>
    <row r="30" spans="1:14" x14ac:dyDescent="0.2">
      <c r="A30"/>
      <c r="L30" s="20"/>
      <c r="M30" s="20"/>
      <c r="N30"/>
    </row>
    <row r="31" spans="1:14" x14ac:dyDescent="0.2">
      <c r="A31"/>
      <c r="L31" s="20"/>
      <c r="M31" s="20"/>
      <c r="N31"/>
    </row>
    <row r="32" spans="1:14" x14ac:dyDescent="0.2">
      <c r="A32"/>
      <c r="L32" s="20"/>
      <c r="M32" s="20"/>
      <c r="N32"/>
    </row>
    <row r="33" spans="1:14" x14ac:dyDescent="0.2">
      <c r="A33"/>
      <c r="L33" s="20"/>
      <c r="M33" s="20"/>
      <c r="N33"/>
    </row>
    <row r="34" spans="1:14" x14ac:dyDescent="0.2">
      <c r="A34"/>
      <c r="L34" s="20"/>
      <c r="M34" s="20"/>
      <c r="N34"/>
    </row>
    <row r="35" spans="1:14" x14ac:dyDescent="0.2">
      <c r="A35"/>
      <c r="L35" s="20"/>
      <c r="M35" s="20"/>
      <c r="N35"/>
    </row>
    <row r="36" spans="1:14" x14ac:dyDescent="0.2">
      <c r="A36"/>
      <c r="L36" s="20"/>
      <c r="M36" s="20"/>
      <c r="N36"/>
    </row>
    <row r="37" spans="1:14" x14ac:dyDescent="0.2">
      <c r="A37"/>
      <c r="L37" s="20"/>
      <c r="M37" s="20"/>
      <c r="N37"/>
    </row>
    <row r="38" spans="1:14" x14ac:dyDescent="0.2">
      <c r="A38"/>
      <c r="L38" s="20"/>
      <c r="M38" s="20"/>
      <c r="N38"/>
    </row>
    <row r="39" spans="1:14" x14ac:dyDescent="0.2">
      <c r="A39"/>
      <c r="L39" s="20"/>
      <c r="M39" s="20"/>
      <c r="N39"/>
    </row>
    <row r="40" spans="1:14" x14ac:dyDescent="0.2">
      <c r="A40"/>
      <c r="L40" s="20"/>
      <c r="M40" s="20"/>
      <c r="N40"/>
    </row>
    <row r="41" spans="1:14" x14ac:dyDescent="0.2">
      <c r="A41"/>
      <c r="L41" s="20"/>
      <c r="M41" s="20"/>
      <c r="N41"/>
    </row>
    <row r="42" spans="1:14" x14ac:dyDescent="0.2">
      <c r="A42"/>
      <c r="L42" s="20"/>
      <c r="M42" s="20"/>
      <c r="N42"/>
    </row>
    <row r="43" spans="1:14" x14ac:dyDescent="0.2">
      <c r="A43"/>
      <c r="L43" s="20"/>
      <c r="M43" s="20"/>
      <c r="N43"/>
    </row>
    <row r="44" spans="1:14" x14ac:dyDescent="0.2">
      <c r="A44"/>
      <c r="L44" s="20"/>
      <c r="M44" s="20"/>
      <c r="N44"/>
    </row>
    <row r="45" spans="1:14" x14ac:dyDescent="0.2">
      <c r="A45"/>
      <c r="L45" s="20"/>
      <c r="M45" s="20"/>
      <c r="N45"/>
    </row>
    <row r="46" spans="1:14" x14ac:dyDescent="0.2">
      <c r="A46"/>
      <c r="L46" s="20"/>
      <c r="M46" s="20"/>
      <c r="N46"/>
    </row>
    <row r="47" spans="1:14" x14ac:dyDescent="0.2">
      <c r="A47"/>
      <c r="L47" s="20"/>
      <c r="M47" s="20"/>
      <c r="N47"/>
    </row>
    <row r="48" spans="1:14" x14ac:dyDescent="0.2">
      <c r="A48"/>
      <c r="L48" s="20"/>
      <c r="M48" s="20"/>
      <c r="N48"/>
    </row>
    <row r="49" spans="1:14" x14ac:dyDescent="0.2">
      <c r="A49"/>
      <c r="L49" s="20"/>
      <c r="M49" s="20"/>
      <c r="N49"/>
    </row>
    <row r="50" spans="1:14" x14ac:dyDescent="0.2">
      <c r="A50"/>
      <c r="L50" s="20"/>
      <c r="M50" s="20"/>
      <c r="N50"/>
    </row>
    <row r="51" spans="1:14" x14ac:dyDescent="0.2">
      <c r="A51"/>
      <c r="L51" s="20"/>
      <c r="M51" s="20"/>
      <c r="N51"/>
    </row>
    <row r="52" spans="1:14" x14ac:dyDescent="0.2">
      <c r="A52"/>
      <c r="L52" s="20"/>
      <c r="M52" s="20"/>
      <c r="N52"/>
    </row>
    <row r="53" spans="1:14" x14ac:dyDescent="0.2">
      <c r="A53"/>
      <c r="L53" s="20"/>
      <c r="M53" s="20"/>
      <c r="N53"/>
    </row>
    <row r="54" spans="1:14" x14ac:dyDescent="0.2">
      <c r="A54"/>
      <c r="L54" s="20"/>
      <c r="M54" s="20"/>
      <c r="N54"/>
    </row>
    <row r="55" spans="1:14" x14ac:dyDescent="0.2">
      <c r="A55"/>
      <c r="L55" s="20"/>
      <c r="M55" s="20"/>
      <c r="N55"/>
    </row>
    <row r="56" spans="1:14" x14ac:dyDescent="0.2">
      <c r="A56"/>
      <c r="L56" s="20"/>
      <c r="M56" s="20"/>
      <c r="N56"/>
    </row>
    <row r="57" spans="1:14" x14ac:dyDescent="0.2">
      <c r="A57"/>
      <c r="L57" s="20"/>
      <c r="M57" s="20"/>
      <c r="N57"/>
    </row>
    <row r="58" spans="1:14" x14ac:dyDescent="0.2">
      <c r="A58"/>
      <c r="L58" s="20"/>
      <c r="M58" s="20"/>
      <c r="N58"/>
    </row>
    <row r="59" spans="1:14" x14ac:dyDescent="0.2">
      <c r="A59"/>
      <c r="L59" s="20"/>
      <c r="M59" s="20"/>
      <c r="N59"/>
    </row>
    <row r="60" spans="1:14" x14ac:dyDescent="0.2">
      <c r="A60"/>
      <c r="L60" s="20"/>
      <c r="M60" s="20"/>
      <c r="N60"/>
    </row>
    <row r="61" spans="1:14" x14ac:dyDescent="0.2">
      <c r="A61"/>
      <c r="L61" s="20"/>
      <c r="M61" s="20"/>
      <c r="N61"/>
    </row>
    <row r="62" spans="1:14" x14ac:dyDescent="0.2">
      <c r="A62"/>
      <c r="L62" s="20"/>
      <c r="M62" s="20"/>
      <c r="N62"/>
    </row>
    <row r="63" spans="1:14" x14ac:dyDescent="0.2">
      <c r="A63"/>
      <c r="L63" s="20"/>
      <c r="M63" s="20"/>
      <c r="N63"/>
    </row>
    <row r="64" spans="1:14" x14ac:dyDescent="0.2">
      <c r="A64"/>
      <c r="L64" s="20"/>
      <c r="M64" s="20"/>
      <c r="N64"/>
    </row>
    <row r="65" spans="1:14" x14ac:dyDescent="0.2">
      <c r="A65"/>
      <c r="L65" s="20"/>
      <c r="M65" s="20"/>
      <c r="N65"/>
    </row>
    <row r="66" spans="1:14" x14ac:dyDescent="0.2">
      <c r="A66"/>
      <c r="L66" s="20"/>
      <c r="M66" s="20"/>
      <c r="N66"/>
    </row>
    <row r="67" spans="1:14" x14ac:dyDescent="0.2">
      <c r="A67"/>
      <c r="L67" s="20"/>
      <c r="M67" s="20"/>
      <c r="N67"/>
    </row>
    <row r="68" spans="1:14" x14ac:dyDescent="0.2">
      <c r="A68"/>
      <c r="L68" s="20"/>
      <c r="M68" s="20"/>
      <c r="N68"/>
    </row>
    <row r="69" spans="1:14" x14ac:dyDescent="0.2">
      <c r="A69"/>
      <c r="L69" s="20"/>
      <c r="M69" s="20"/>
      <c r="N69"/>
    </row>
    <row r="70" spans="1:14" x14ac:dyDescent="0.2">
      <c r="A70"/>
      <c r="L70" s="20"/>
      <c r="M70" s="20"/>
      <c r="N70"/>
    </row>
    <row r="71" spans="1:14" x14ac:dyDescent="0.2">
      <c r="A71"/>
      <c r="L71" s="20"/>
      <c r="M71" s="20"/>
      <c r="N71"/>
    </row>
    <row r="72" spans="1:14" x14ac:dyDescent="0.2">
      <c r="A72"/>
      <c r="L72" s="20"/>
      <c r="M72" s="20"/>
      <c r="N72"/>
    </row>
    <row r="73" spans="1:14" x14ac:dyDescent="0.2">
      <c r="A73"/>
      <c r="L73" s="20"/>
      <c r="M73" s="20"/>
      <c r="N73"/>
    </row>
    <row r="74" spans="1:14" x14ac:dyDescent="0.2">
      <c r="A74"/>
      <c r="L74" s="20"/>
      <c r="M74" s="20"/>
      <c r="N74"/>
    </row>
    <row r="75" spans="1:14" x14ac:dyDescent="0.2">
      <c r="A75"/>
      <c r="L75" s="20"/>
      <c r="M75" s="20"/>
      <c r="N75"/>
    </row>
    <row r="76" spans="1:14" x14ac:dyDescent="0.2">
      <c r="A76"/>
      <c r="L76" s="20"/>
      <c r="M76" s="20"/>
      <c r="N76"/>
    </row>
    <row r="77" spans="1:14" x14ac:dyDescent="0.2">
      <c r="A77"/>
      <c r="L77" s="20"/>
      <c r="M77" s="20"/>
      <c r="N77"/>
    </row>
    <row r="78" spans="1:14" x14ac:dyDescent="0.2">
      <c r="A78"/>
      <c r="L78" s="20"/>
      <c r="M78" s="20"/>
      <c r="N78"/>
    </row>
    <row r="79" spans="1:14" x14ac:dyDescent="0.2">
      <c r="A79"/>
      <c r="L79" s="20"/>
      <c r="M79" s="20"/>
      <c r="N79"/>
    </row>
    <row r="80" spans="1:14" x14ac:dyDescent="0.2">
      <c r="A80"/>
      <c r="L80" s="20"/>
      <c r="M80" s="20"/>
      <c r="N80"/>
    </row>
    <row r="81" spans="1:14" x14ac:dyDescent="0.2">
      <c r="A81"/>
      <c r="L81" s="20"/>
      <c r="M81" s="20"/>
      <c r="N81"/>
    </row>
    <row r="82" spans="1:14" x14ac:dyDescent="0.2">
      <c r="A82"/>
      <c r="L82" s="20"/>
      <c r="M82" s="20"/>
      <c r="N82"/>
    </row>
    <row r="83" spans="1:14" x14ac:dyDescent="0.2">
      <c r="A83"/>
      <c r="L83" s="20"/>
      <c r="M83" s="20"/>
      <c r="N83"/>
    </row>
    <row r="84" spans="1:14" x14ac:dyDescent="0.2">
      <c r="A84"/>
      <c r="L84" s="20"/>
      <c r="M84" s="20"/>
      <c r="N84"/>
    </row>
    <row r="85" spans="1:14" x14ac:dyDescent="0.2">
      <c r="A85"/>
      <c r="L85" s="20"/>
      <c r="M85" s="20"/>
      <c r="N85"/>
    </row>
    <row r="86" spans="1:14" x14ac:dyDescent="0.2">
      <c r="A86"/>
      <c r="L86" s="20"/>
      <c r="M86" s="20"/>
      <c r="N86"/>
    </row>
    <row r="87" spans="1:14" x14ac:dyDescent="0.2">
      <c r="A87"/>
      <c r="L87" s="20"/>
      <c r="M87" s="20"/>
      <c r="N87"/>
    </row>
    <row r="88" spans="1:14" x14ac:dyDescent="0.2">
      <c r="A88"/>
      <c r="L88" s="20"/>
      <c r="M88" s="20"/>
      <c r="N88"/>
    </row>
    <row r="89" spans="1:14" x14ac:dyDescent="0.2">
      <c r="A89"/>
      <c r="L89" s="20"/>
      <c r="M89" s="20"/>
      <c r="N89"/>
    </row>
    <row r="90" spans="1:14" x14ac:dyDescent="0.2">
      <c r="A90"/>
      <c r="L90" s="20"/>
      <c r="M90" s="20"/>
      <c r="N90"/>
    </row>
    <row r="91" spans="1:14" x14ac:dyDescent="0.2">
      <c r="A91"/>
      <c r="L91" s="20"/>
      <c r="M91" s="20"/>
      <c r="N91"/>
    </row>
    <row r="92" spans="1:14" x14ac:dyDescent="0.2">
      <c r="A92"/>
      <c r="L92" s="20"/>
      <c r="M92" s="20"/>
      <c r="N92"/>
    </row>
    <row r="93" spans="1:14" x14ac:dyDescent="0.2">
      <c r="A93"/>
      <c r="L93" s="20"/>
      <c r="M93" s="20"/>
      <c r="N93"/>
    </row>
    <row r="94" spans="1:14" x14ac:dyDescent="0.2">
      <c r="A94"/>
      <c r="L94" s="20"/>
      <c r="M94" s="20"/>
      <c r="N94"/>
    </row>
    <row r="95" spans="1:14" x14ac:dyDescent="0.2">
      <c r="A95"/>
      <c r="L95" s="20"/>
      <c r="M95" s="20"/>
      <c r="N95"/>
    </row>
    <row r="96" spans="1:14" x14ac:dyDescent="0.2">
      <c r="A96"/>
      <c r="L96" s="20"/>
      <c r="M96" s="20"/>
      <c r="N96"/>
    </row>
    <row r="97" spans="1:14" x14ac:dyDescent="0.2">
      <c r="A97"/>
      <c r="L97" s="20"/>
      <c r="M97" s="20"/>
      <c r="N97"/>
    </row>
    <row r="98" spans="1:14" x14ac:dyDescent="0.2">
      <c r="A98"/>
      <c r="L98" s="20"/>
      <c r="M98" s="20"/>
      <c r="N98"/>
    </row>
    <row r="99" spans="1:14" x14ac:dyDescent="0.2">
      <c r="A99"/>
      <c r="L99" s="20"/>
      <c r="M99" s="20"/>
      <c r="N99"/>
    </row>
    <row r="100" spans="1:14" x14ac:dyDescent="0.2">
      <c r="A100"/>
      <c r="L100" s="20"/>
      <c r="M100" s="20"/>
      <c r="N100"/>
    </row>
    <row r="101" spans="1:14" x14ac:dyDescent="0.2">
      <c r="A101"/>
      <c r="L101" s="20"/>
      <c r="M101" s="20"/>
      <c r="N101"/>
    </row>
    <row r="102" spans="1:14" x14ac:dyDescent="0.2">
      <c r="A102"/>
      <c r="L102" s="20"/>
      <c r="M102" s="20"/>
      <c r="N102"/>
    </row>
    <row r="103" spans="1:14" x14ac:dyDescent="0.2">
      <c r="A103"/>
      <c r="L103" s="20"/>
      <c r="M103" s="20"/>
      <c r="N103"/>
    </row>
    <row r="104" spans="1:14" x14ac:dyDescent="0.2">
      <c r="A104"/>
      <c r="L104" s="20"/>
      <c r="M104" s="20"/>
      <c r="N104"/>
    </row>
    <row r="105" spans="1:14" x14ac:dyDescent="0.2">
      <c r="A105"/>
      <c r="L105" s="20"/>
      <c r="M105" s="20"/>
      <c r="N105"/>
    </row>
    <row r="106" spans="1:14" x14ac:dyDescent="0.2">
      <c r="A106"/>
      <c r="L106" s="20"/>
      <c r="M106" s="20"/>
      <c r="N106"/>
    </row>
    <row r="107" spans="1:14" x14ac:dyDescent="0.2">
      <c r="A107"/>
      <c r="L107" s="20"/>
      <c r="M107" s="20"/>
      <c r="N107"/>
    </row>
    <row r="108" spans="1:14" x14ac:dyDescent="0.2">
      <c r="A108"/>
      <c r="L108" s="20"/>
      <c r="M108" s="20"/>
      <c r="N108"/>
    </row>
    <row r="109" spans="1:14" x14ac:dyDescent="0.2">
      <c r="A109"/>
      <c r="L109" s="20"/>
      <c r="M109" s="20"/>
      <c r="N109"/>
    </row>
    <row r="110" spans="1:14" x14ac:dyDescent="0.2">
      <c r="A110"/>
      <c r="L110" s="20"/>
      <c r="M110" s="20"/>
      <c r="N110"/>
    </row>
    <row r="111" spans="1:14" x14ac:dyDescent="0.2">
      <c r="A111"/>
      <c r="L111" s="20"/>
      <c r="M111" s="20"/>
      <c r="N111"/>
    </row>
    <row r="112" spans="1:14" x14ac:dyDescent="0.2">
      <c r="A112"/>
      <c r="L112" s="20"/>
      <c r="M112" s="20"/>
      <c r="N112"/>
    </row>
    <row r="113" spans="1:14" x14ac:dyDescent="0.2">
      <c r="A113"/>
      <c r="L113" s="20"/>
      <c r="M113" s="20"/>
      <c r="N113"/>
    </row>
    <row r="114" spans="1:14" x14ac:dyDescent="0.2">
      <c r="A114"/>
      <c r="L114" s="20"/>
      <c r="M114" s="20"/>
      <c r="N114"/>
    </row>
    <row r="115" spans="1:14" x14ac:dyDescent="0.2">
      <c r="A115"/>
      <c r="L115" s="20"/>
      <c r="M115" s="20"/>
      <c r="N115"/>
    </row>
    <row r="116" spans="1:14" x14ac:dyDescent="0.2">
      <c r="A116"/>
      <c r="L116" s="20"/>
      <c r="M116" s="20"/>
      <c r="N116"/>
    </row>
    <row r="117" spans="1:14" x14ac:dyDescent="0.2">
      <c r="A117"/>
      <c r="L117" s="20"/>
      <c r="M117" s="20"/>
      <c r="N117"/>
    </row>
    <row r="118" spans="1:14" x14ac:dyDescent="0.2">
      <c r="A118"/>
      <c r="L118" s="20"/>
      <c r="M118" s="20"/>
      <c r="N118"/>
    </row>
    <row r="119" spans="1:14" x14ac:dyDescent="0.2">
      <c r="A119"/>
      <c r="L119" s="20"/>
      <c r="M119" s="20"/>
      <c r="N119"/>
    </row>
  </sheetData>
  <mergeCells count="2">
    <mergeCell ref="B11:N11"/>
    <mergeCell ref="O11:Q11"/>
  </mergeCells>
  <conditionalFormatting sqref="M2:M10 M15:M1048576 P11:P14">
    <cfRule type="containsText" dxfId="35" priority="9" operator="containsText" text="X">
      <formula>NOT(ISERROR(SEARCH("X",M2)))</formula>
    </cfRule>
  </conditionalFormatting>
  <conditionalFormatting sqref="L2:L10 L15:L1048576 O11:O14">
    <cfRule type="containsText" dxfId="34" priority="8" operator="containsText" text="X">
      <formula>NOT(ISERROR(SEARCH("X",L2)))</formula>
    </cfRule>
  </conditionalFormatting>
  <conditionalFormatting sqref="N2:N10 N15:N1048576 Q11:Q14">
    <cfRule type="containsText" dxfId="33" priority="7" operator="containsText" text="X">
      <formula>NOT(ISERROR(SEARCH("X",N2)))</formula>
    </cfRule>
  </conditionalFormatting>
  <conditionalFormatting sqref="P1">
    <cfRule type="containsText" dxfId="32" priority="3" operator="containsText" text="X">
      <formula>NOT(ISERROR(SEARCH("X",P1)))</formula>
    </cfRule>
  </conditionalFormatting>
  <conditionalFormatting sqref="O1">
    <cfRule type="containsText" dxfId="31" priority="2" operator="containsText" text="X">
      <formula>NOT(ISERROR(SEARCH("X",O1)))</formula>
    </cfRule>
  </conditionalFormatting>
  <conditionalFormatting sqref="Q1">
    <cfRule type="containsText" dxfId="30" priority="1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70C0"/>
  </sheetPr>
  <dimension ref="A1:CC98"/>
  <sheetViews>
    <sheetView zoomScaleNormal="100" workbookViewId="0">
      <pane ySplit="1" topLeftCell="A2" activePane="bottomLeft" state="frozen"/>
      <selection pane="bottomLeft" activeCell="A15" sqref="A14:XFD15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5" width="11" style="43" customWidth="1"/>
    <col min="6" max="7" width="11" style="43"/>
    <col min="8" max="10" width="11" style="43" customWidth="1"/>
    <col min="11" max="11" width="14.375" style="35" customWidth="1"/>
    <col min="12" max="12" width="15.125" style="68" customWidth="1"/>
    <col min="13" max="13" width="16.5" style="68" customWidth="1"/>
    <col min="14" max="14" width="16.625" style="1" customWidth="1"/>
    <col min="15" max="15" width="4.625" customWidth="1"/>
    <col min="16" max="17" width="4.625" style="20" customWidth="1"/>
    <col min="18" max="18" width="18.625" style="35" customWidth="1"/>
    <col min="19" max="19" width="13.75" style="20" customWidth="1"/>
    <col min="20" max="25" width="15.375" style="20" customWidth="1"/>
    <col min="26" max="47" width="16.375" style="20" customWidth="1"/>
    <col min="48" max="50" width="14" style="20" customWidth="1"/>
    <col min="51" max="56" width="14" customWidth="1"/>
    <col min="57" max="81" width="1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97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10" spans="1:81" ht="15" thickBot="1" x14ac:dyDescent="0.25"/>
    <row r="11" spans="1:81" ht="21" customHeight="1" thickBot="1" x14ac:dyDescent="0.3">
      <c r="B11" s="141" t="str">
        <f>"CRONOGRAMA DESINGLASS SMART WINDOWS AGOSTO " &amp;  REFERENCIAS!B10</f>
        <v>CRONOGRAMA DESINGLASS SMART WINDOWS AGOSTO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98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Agosto[[#This Row],[Total de Presupuesto]]*16%+Agosto[[#This Row],[Total de Presupuesto]]</f>
        <v>0</v>
      </c>
      <c r="F13" s="45"/>
      <c r="G13" s="45"/>
      <c r="H13" s="45">
        <f>(Agosto[[#This Row],[Valor Total c/IVA]]-(Agosto[[#This Row],[Pagado]]+Agosto[[#This Row],[Anticipo]]))</f>
        <v>0</v>
      </c>
      <c r="I13" s="45"/>
      <c r="J13" s="45">
        <f>((Agosto[[#This Row],[Anticipo]]+Agosto[[#This Row],[Pagado]])-(Agosto[[#This Row],[Total Gasto de Obra]]))</f>
        <v>0</v>
      </c>
      <c r="K13" s="86"/>
      <c r="L13" s="18"/>
      <c r="M13" s="18"/>
      <c r="N13" s="18"/>
      <c r="O13" s="8"/>
      <c r="P13" s="8"/>
      <c r="Q13" s="8"/>
      <c r="R13" s="40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Agosto[[#This Row],[Total de Presupuesto]]*16%+Agosto[[#This Row],[Total de Presupuesto]]</f>
        <v>0</v>
      </c>
      <c r="F14" s="46"/>
      <c r="G14" s="46"/>
      <c r="H14" s="46">
        <f>(Agosto[[#This Row],[Valor Total c/IVA]]-(Agosto[[#This Row],[Pagado]]+Agosto[[#This Row],[Anticipo]]))</f>
        <v>0</v>
      </c>
      <c r="I14" s="46"/>
      <c r="J14" s="46">
        <f>((Agosto[[#This Row],[Anticipo]]+Agosto[[#This Row],[Pagado]])-(Agosto[[#This Row],[Total Gasto de Obra]]))</f>
        <v>0</v>
      </c>
      <c r="K14" s="2"/>
      <c r="L14" s="22"/>
      <c r="M14" s="22"/>
      <c r="N14" s="2"/>
      <c r="O14" s="15"/>
      <c r="P14" s="15"/>
      <c r="Q14" s="15"/>
      <c r="R14" s="4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  <row r="15" spans="1:81" x14ac:dyDescent="0.2">
      <c r="A15"/>
      <c r="L15" s="20"/>
      <c r="M15" s="20"/>
      <c r="N15"/>
    </row>
    <row r="16" spans="1:81" x14ac:dyDescent="0.2">
      <c r="A16"/>
      <c r="L16" s="20"/>
      <c r="M16" s="20"/>
      <c r="N16"/>
    </row>
    <row r="17" spans="1:14" x14ac:dyDescent="0.2">
      <c r="A17"/>
      <c r="L17" s="20"/>
      <c r="M17" s="20"/>
      <c r="N17"/>
    </row>
    <row r="18" spans="1:14" x14ac:dyDescent="0.2">
      <c r="A18"/>
      <c r="L18" s="20"/>
      <c r="M18" s="20"/>
      <c r="N18"/>
    </row>
    <row r="19" spans="1:14" x14ac:dyDescent="0.2">
      <c r="A19"/>
      <c r="L19" s="20"/>
      <c r="M19" s="20"/>
      <c r="N19"/>
    </row>
    <row r="20" spans="1:14" x14ac:dyDescent="0.2">
      <c r="A20"/>
      <c r="L20" s="20"/>
      <c r="M20" s="20"/>
      <c r="N20"/>
    </row>
    <row r="21" spans="1:14" x14ac:dyDescent="0.2">
      <c r="A21"/>
      <c r="L21" s="20"/>
      <c r="M21" s="20"/>
      <c r="N21"/>
    </row>
    <row r="22" spans="1:14" x14ac:dyDescent="0.2">
      <c r="A22"/>
      <c r="L22" s="20"/>
      <c r="M22" s="20"/>
      <c r="N22"/>
    </row>
    <row r="23" spans="1:14" x14ac:dyDescent="0.2">
      <c r="A23"/>
      <c r="L23" s="20"/>
      <c r="M23" s="20"/>
      <c r="N23"/>
    </row>
    <row r="24" spans="1:14" x14ac:dyDescent="0.2">
      <c r="A24"/>
      <c r="L24" s="20"/>
      <c r="M24" s="20"/>
      <c r="N24"/>
    </row>
    <row r="25" spans="1:14" x14ac:dyDescent="0.2">
      <c r="A25"/>
      <c r="L25" s="20"/>
      <c r="M25" s="20"/>
      <c r="N25"/>
    </row>
    <row r="26" spans="1:14" x14ac:dyDescent="0.2">
      <c r="A26"/>
      <c r="L26" s="20"/>
      <c r="M26" s="20"/>
      <c r="N26"/>
    </row>
    <row r="27" spans="1:14" x14ac:dyDescent="0.2">
      <c r="A27"/>
      <c r="L27" s="20"/>
      <c r="M27" s="20"/>
      <c r="N27"/>
    </row>
    <row r="28" spans="1:14" x14ac:dyDescent="0.2">
      <c r="A28"/>
      <c r="L28" s="20"/>
      <c r="M28" s="20"/>
      <c r="N28"/>
    </row>
    <row r="29" spans="1:14" x14ac:dyDescent="0.2">
      <c r="A29"/>
      <c r="L29" s="20"/>
      <c r="M29" s="20"/>
      <c r="N29"/>
    </row>
    <row r="30" spans="1:14" x14ac:dyDescent="0.2">
      <c r="A30"/>
      <c r="L30" s="20"/>
      <c r="M30" s="20"/>
      <c r="N30"/>
    </row>
    <row r="31" spans="1:14" x14ac:dyDescent="0.2">
      <c r="A31"/>
      <c r="L31" s="20"/>
      <c r="M31" s="20"/>
      <c r="N31"/>
    </row>
    <row r="32" spans="1:14" x14ac:dyDescent="0.2">
      <c r="A32"/>
      <c r="L32" s="20"/>
      <c r="M32" s="20"/>
      <c r="N32"/>
    </row>
    <row r="33" spans="1:14" x14ac:dyDescent="0.2">
      <c r="A33"/>
      <c r="L33" s="20"/>
      <c r="M33" s="20"/>
      <c r="N33"/>
    </row>
    <row r="34" spans="1:14" x14ac:dyDescent="0.2">
      <c r="A34"/>
      <c r="L34" s="20"/>
      <c r="M34" s="20"/>
      <c r="N34"/>
    </row>
    <row r="35" spans="1:14" x14ac:dyDescent="0.2">
      <c r="A35"/>
      <c r="L35" s="20"/>
      <c r="M35" s="20"/>
      <c r="N35"/>
    </row>
    <row r="36" spans="1:14" x14ac:dyDescent="0.2">
      <c r="A36"/>
      <c r="L36" s="20"/>
      <c r="M36" s="20"/>
      <c r="N36"/>
    </row>
    <row r="37" spans="1:14" x14ac:dyDescent="0.2">
      <c r="A37"/>
      <c r="L37" s="20"/>
      <c r="M37" s="20"/>
      <c r="N37"/>
    </row>
    <row r="38" spans="1:14" x14ac:dyDescent="0.2">
      <c r="A38"/>
      <c r="L38" s="20"/>
      <c r="M38" s="20"/>
      <c r="N38"/>
    </row>
    <row r="39" spans="1:14" x14ac:dyDescent="0.2">
      <c r="A39"/>
      <c r="L39" s="20"/>
      <c r="M39" s="20"/>
      <c r="N39"/>
    </row>
    <row r="40" spans="1:14" x14ac:dyDescent="0.2">
      <c r="A40"/>
      <c r="L40" s="20"/>
      <c r="M40" s="20"/>
      <c r="N40"/>
    </row>
    <row r="41" spans="1:14" x14ac:dyDescent="0.2">
      <c r="A41"/>
      <c r="L41" s="20"/>
      <c r="M41" s="20"/>
      <c r="N41"/>
    </row>
    <row r="42" spans="1:14" x14ac:dyDescent="0.2">
      <c r="A42"/>
      <c r="L42" s="20"/>
      <c r="M42" s="20"/>
      <c r="N42"/>
    </row>
    <row r="43" spans="1:14" x14ac:dyDescent="0.2">
      <c r="A43"/>
      <c r="L43" s="20"/>
      <c r="M43" s="20"/>
      <c r="N43"/>
    </row>
    <row r="44" spans="1:14" x14ac:dyDescent="0.2">
      <c r="A44"/>
      <c r="L44" s="20"/>
      <c r="M44" s="20"/>
      <c r="N44"/>
    </row>
    <row r="45" spans="1:14" x14ac:dyDescent="0.2">
      <c r="A45"/>
      <c r="L45" s="20"/>
      <c r="M45" s="20"/>
      <c r="N45"/>
    </row>
    <row r="46" spans="1:14" x14ac:dyDescent="0.2">
      <c r="A46"/>
      <c r="L46" s="20"/>
      <c r="M46" s="20"/>
      <c r="N46"/>
    </row>
    <row r="47" spans="1:14" x14ac:dyDescent="0.2">
      <c r="A47"/>
      <c r="L47" s="20"/>
      <c r="M47" s="20"/>
      <c r="N47"/>
    </row>
    <row r="48" spans="1:14" x14ac:dyDescent="0.2">
      <c r="A48"/>
      <c r="L48" s="20"/>
      <c r="M48" s="20"/>
      <c r="N48"/>
    </row>
    <row r="49" spans="1:14" x14ac:dyDescent="0.2">
      <c r="A49"/>
      <c r="L49" s="20"/>
      <c r="M49" s="20"/>
      <c r="N49"/>
    </row>
    <row r="50" spans="1:14" x14ac:dyDescent="0.2">
      <c r="A50"/>
      <c r="L50" s="20"/>
      <c r="M50" s="20"/>
      <c r="N50"/>
    </row>
    <row r="51" spans="1:14" x14ac:dyDescent="0.2">
      <c r="A51"/>
      <c r="L51" s="20"/>
      <c r="M51" s="20"/>
      <c r="N51"/>
    </row>
    <row r="52" spans="1:14" x14ac:dyDescent="0.2">
      <c r="A52"/>
      <c r="L52" s="20"/>
      <c r="M52" s="20"/>
      <c r="N52"/>
    </row>
    <row r="53" spans="1:14" x14ac:dyDescent="0.2">
      <c r="A53"/>
      <c r="L53" s="20"/>
      <c r="M53" s="20"/>
      <c r="N53"/>
    </row>
    <row r="54" spans="1:14" x14ac:dyDescent="0.2">
      <c r="A54"/>
      <c r="L54" s="20"/>
      <c r="M54" s="20"/>
      <c r="N54"/>
    </row>
    <row r="55" spans="1:14" x14ac:dyDescent="0.2">
      <c r="A55"/>
      <c r="L55" s="20"/>
      <c r="M55" s="20"/>
      <c r="N55"/>
    </row>
    <row r="56" spans="1:14" x14ac:dyDescent="0.2">
      <c r="A56"/>
      <c r="L56" s="20"/>
      <c r="M56" s="20"/>
      <c r="N56"/>
    </row>
    <row r="57" spans="1:14" x14ac:dyDescent="0.2">
      <c r="A57"/>
      <c r="L57" s="20"/>
      <c r="M57" s="20"/>
      <c r="N57"/>
    </row>
    <row r="58" spans="1:14" x14ac:dyDescent="0.2">
      <c r="A58"/>
      <c r="L58" s="20"/>
      <c r="M58" s="20"/>
      <c r="N58"/>
    </row>
    <row r="59" spans="1:14" x14ac:dyDescent="0.2">
      <c r="A59"/>
      <c r="L59" s="20"/>
      <c r="M59" s="20"/>
      <c r="N59"/>
    </row>
    <row r="60" spans="1:14" x14ac:dyDescent="0.2">
      <c r="A60"/>
      <c r="L60" s="20"/>
      <c r="M60" s="20"/>
      <c r="N60"/>
    </row>
    <row r="61" spans="1:14" x14ac:dyDescent="0.2">
      <c r="A61"/>
      <c r="L61" s="20"/>
      <c r="M61" s="20"/>
      <c r="N61"/>
    </row>
    <row r="62" spans="1:14" x14ac:dyDescent="0.2">
      <c r="A62"/>
      <c r="L62" s="20"/>
      <c r="M62" s="20"/>
      <c r="N62"/>
    </row>
    <row r="63" spans="1:14" x14ac:dyDescent="0.2">
      <c r="A63"/>
      <c r="L63" s="20"/>
      <c r="M63" s="20"/>
      <c r="N63"/>
    </row>
    <row r="64" spans="1:14" x14ac:dyDescent="0.2">
      <c r="A64"/>
      <c r="L64" s="20"/>
      <c r="M64" s="20"/>
      <c r="N64"/>
    </row>
    <row r="65" spans="1:14" x14ac:dyDescent="0.2">
      <c r="A65"/>
      <c r="L65" s="20"/>
      <c r="M65" s="20"/>
      <c r="N65"/>
    </row>
    <row r="66" spans="1:14" x14ac:dyDescent="0.2">
      <c r="A66"/>
      <c r="L66" s="20"/>
      <c r="M66" s="20"/>
      <c r="N66"/>
    </row>
    <row r="67" spans="1:14" x14ac:dyDescent="0.2">
      <c r="A67"/>
      <c r="L67" s="20"/>
      <c r="M67" s="20"/>
      <c r="N67"/>
    </row>
    <row r="68" spans="1:14" x14ac:dyDescent="0.2">
      <c r="A68"/>
      <c r="L68" s="20"/>
      <c r="M68" s="20"/>
      <c r="N68"/>
    </row>
    <row r="69" spans="1:14" x14ac:dyDescent="0.2">
      <c r="A69"/>
      <c r="L69" s="20"/>
      <c r="M69" s="20"/>
      <c r="N69"/>
    </row>
    <row r="70" spans="1:14" x14ac:dyDescent="0.2">
      <c r="A70"/>
      <c r="L70" s="20"/>
      <c r="M70" s="20"/>
      <c r="N70"/>
    </row>
    <row r="71" spans="1:14" x14ac:dyDescent="0.2">
      <c r="A71"/>
      <c r="L71" s="20"/>
      <c r="M71" s="20"/>
      <c r="N71"/>
    </row>
    <row r="72" spans="1:14" x14ac:dyDescent="0.2">
      <c r="A72"/>
      <c r="L72" s="20"/>
      <c r="M72" s="20"/>
      <c r="N72"/>
    </row>
    <row r="73" spans="1:14" x14ac:dyDescent="0.2">
      <c r="A73"/>
      <c r="L73" s="20"/>
      <c r="M73" s="20"/>
      <c r="N73"/>
    </row>
    <row r="74" spans="1:14" x14ac:dyDescent="0.2">
      <c r="A74"/>
      <c r="L74" s="20"/>
      <c r="M74" s="20"/>
      <c r="N74"/>
    </row>
    <row r="75" spans="1:14" x14ac:dyDescent="0.2">
      <c r="A75"/>
      <c r="L75" s="20"/>
      <c r="M75" s="20"/>
      <c r="N75"/>
    </row>
    <row r="76" spans="1:14" x14ac:dyDescent="0.2">
      <c r="A76"/>
      <c r="L76" s="20"/>
      <c r="M76" s="20"/>
      <c r="N76"/>
    </row>
    <row r="77" spans="1:14" x14ac:dyDescent="0.2">
      <c r="A77"/>
      <c r="L77" s="20"/>
      <c r="M77" s="20"/>
      <c r="N77"/>
    </row>
    <row r="78" spans="1:14" x14ac:dyDescent="0.2">
      <c r="A78"/>
      <c r="L78" s="20"/>
      <c r="M78" s="20"/>
      <c r="N78"/>
    </row>
    <row r="79" spans="1:14" x14ac:dyDescent="0.2">
      <c r="A79"/>
      <c r="L79" s="20"/>
      <c r="M79" s="20"/>
      <c r="N79"/>
    </row>
    <row r="80" spans="1:14" x14ac:dyDescent="0.2">
      <c r="A80"/>
      <c r="L80" s="20"/>
      <c r="M80" s="20"/>
      <c r="N80"/>
    </row>
    <row r="81" spans="1:14" x14ac:dyDescent="0.2">
      <c r="A81"/>
      <c r="L81" s="20"/>
      <c r="M81" s="20"/>
      <c r="N81"/>
    </row>
    <row r="82" spans="1:14" x14ac:dyDescent="0.2">
      <c r="A82"/>
      <c r="L82" s="20"/>
      <c r="M82" s="20"/>
      <c r="N82"/>
    </row>
    <row r="83" spans="1:14" x14ac:dyDescent="0.2">
      <c r="A83"/>
      <c r="L83" s="20"/>
      <c r="M83" s="20"/>
      <c r="N83"/>
    </row>
    <row r="84" spans="1:14" x14ac:dyDescent="0.2">
      <c r="A84"/>
      <c r="L84" s="20"/>
      <c r="M84" s="20"/>
      <c r="N84"/>
    </row>
    <row r="85" spans="1:14" x14ac:dyDescent="0.2">
      <c r="A85"/>
      <c r="L85" s="20"/>
      <c r="M85" s="20"/>
      <c r="N85"/>
    </row>
    <row r="86" spans="1:14" x14ac:dyDescent="0.2">
      <c r="A86"/>
      <c r="L86" s="20"/>
      <c r="M86" s="20"/>
      <c r="N86"/>
    </row>
    <row r="87" spans="1:14" x14ac:dyDescent="0.2">
      <c r="A87"/>
      <c r="L87" s="20"/>
      <c r="M87" s="20"/>
      <c r="N87"/>
    </row>
    <row r="88" spans="1:14" x14ac:dyDescent="0.2">
      <c r="A88"/>
      <c r="L88" s="20"/>
      <c r="M88" s="20"/>
      <c r="N88"/>
    </row>
    <row r="89" spans="1:14" x14ac:dyDescent="0.2">
      <c r="A89"/>
      <c r="L89" s="20"/>
      <c r="M89" s="20"/>
      <c r="N89"/>
    </row>
    <row r="90" spans="1:14" x14ac:dyDescent="0.2">
      <c r="A90"/>
      <c r="L90" s="20"/>
      <c r="M90" s="20"/>
      <c r="N90"/>
    </row>
    <row r="91" spans="1:14" x14ac:dyDescent="0.2">
      <c r="A91"/>
      <c r="L91" s="20"/>
      <c r="M91" s="20"/>
      <c r="N91"/>
    </row>
    <row r="92" spans="1:14" x14ac:dyDescent="0.2">
      <c r="A92"/>
      <c r="L92" s="20"/>
      <c r="M92" s="20"/>
      <c r="N92"/>
    </row>
    <row r="93" spans="1:14" x14ac:dyDescent="0.2">
      <c r="A93"/>
      <c r="L93" s="20"/>
      <c r="M93" s="20"/>
      <c r="N93"/>
    </row>
    <row r="94" spans="1:14" x14ac:dyDescent="0.2">
      <c r="A94"/>
      <c r="L94" s="20"/>
      <c r="M94" s="20"/>
      <c r="N94"/>
    </row>
    <row r="95" spans="1:14" x14ac:dyDescent="0.2">
      <c r="A95"/>
      <c r="L95" s="20"/>
      <c r="M95" s="20"/>
      <c r="N95"/>
    </row>
    <row r="96" spans="1:14" x14ac:dyDescent="0.2">
      <c r="A96"/>
      <c r="L96" s="20"/>
      <c r="M96" s="20"/>
      <c r="N96"/>
    </row>
    <row r="97" spans="1:14" x14ac:dyDescent="0.2">
      <c r="A97"/>
      <c r="L97" s="20"/>
      <c r="M97" s="20"/>
      <c r="N97"/>
    </row>
    <row r="98" spans="1:14" x14ac:dyDescent="0.2">
      <c r="A98"/>
      <c r="L98" s="20"/>
      <c r="M98" s="20"/>
      <c r="N98"/>
    </row>
  </sheetData>
  <mergeCells count="2">
    <mergeCell ref="B11:N11"/>
    <mergeCell ref="O11:Q11"/>
  </mergeCells>
  <conditionalFormatting sqref="M2:M10 M15:M1048576 P11:P14">
    <cfRule type="containsText" dxfId="29" priority="9" operator="containsText" text="X">
      <formula>NOT(ISERROR(SEARCH("X",M2)))</formula>
    </cfRule>
  </conditionalFormatting>
  <conditionalFormatting sqref="L2:L10 L15:L1048576 O11:O14">
    <cfRule type="containsText" dxfId="28" priority="8" operator="containsText" text="X">
      <formula>NOT(ISERROR(SEARCH("X",L2)))</formula>
    </cfRule>
  </conditionalFormatting>
  <conditionalFormatting sqref="N2:N10 N15:N1048576 Q11:Q14">
    <cfRule type="containsText" dxfId="27" priority="7" operator="containsText" text="X">
      <formula>NOT(ISERROR(SEARCH("X",N2)))</formula>
    </cfRule>
  </conditionalFormatting>
  <conditionalFormatting sqref="P1">
    <cfRule type="containsText" dxfId="26" priority="3" operator="containsText" text="X">
      <formula>NOT(ISERROR(SEARCH("X",P1)))</formula>
    </cfRule>
  </conditionalFormatting>
  <conditionalFormatting sqref="O1">
    <cfRule type="containsText" dxfId="25" priority="2" operator="containsText" text="X">
      <formula>NOT(ISERROR(SEARCH("X",O1)))</formula>
    </cfRule>
  </conditionalFormatting>
  <conditionalFormatting sqref="Q1">
    <cfRule type="containsText" dxfId="24" priority="1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</sheetPr>
  <dimension ref="A1:CC76"/>
  <sheetViews>
    <sheetView zoomScaleNormal="100" workbookViewId="0">
      <pane ySplit="1" topLeftCell="A5" activePane="bottomLeft" state="frozen"/>
      <selection pane="bottomLeft" activeCell="A15" sqref="A14:XFD15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5" width="11" style="43" customWidth="1"/>
    <col min="6" max="7" width="11" style="43"/>
    <col min="8" max="10" width="11" style="43" customWidth="1"/>
    <col min="11" max="11" width="14.375" style="35" customWidth="1"/>
    <col min="12" max="12" width="15.125" style="68" customWidth="1"/>
    <col min="13" max="13" width="16.5" style="68" customWidth="1"/>
    <col min="14" max="14" width="16.625" style="1" customWidth="1"/>
    <col min="15" max="15" width="4.625" customWidth="1"/>
    <col min="16" max="17" width="4.625" style="20" customWidth="1"/>
    <col min="18" max="18" width="18.625" style="35" customWidth="1"/>
    <col min="19" max="19" width="13.75" style="20" customWidth="1"/>
    <col min="20" max="25" width="15.375" style="20" customWidth="1"/>
    <col min="26" max="47" width="16.375" style="20" customWidth="1"/>
    <col min="48" max="49" width="14" style="20" customWidth="1"/>
    <col min="50" max="50" width="14" style="94" customWidth="1"/>
    <col min="51" max="56" width="14" customWidth="1"/>
    <col min="57" max="81" width="1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97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10" spans="1:81" ht="15" thickBot="1" x14ac:dyDescent="0.25"/>
    <row r="11" spans="1:81" ht="21" customHeight="1" thickBot="1" x14ac:dyDescent="0.3">
      <c r="B11" s="141" t="str">
        <f>"CRONOGRAMA DESINGLASS SMART WINDOWS SEPRIEMBRE " &amp;  REFERENCIAS!B10</f>
        <v>CRONOGRAMA DESINGLASS SMART WINDOWS SEPRIEMBRE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98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Septiembre[[#This Row],[Total de Presupuesto]]*16%+Septiembre[[#This Row],[Total de Presupuesto]]</f>
        <v>0</v>
      </c>
      <c r="F13" s="45"/>
      <c r="G13" s="45"/>
      <c r="H13" s="45">
        <f>(Septiembre[[#This Row],[Valor Total c/IVA]]-(Septiembre[[#This Row],[Pagado]]+Septiembre[[#This Row],[Anticipo]]))</f>
        <v>0</v>
      </c>
      <c r="I13" s="45"/>
      <c r="J13" s="45">
        <f>((Septiembre[[#This Row],[Anticipo]]+Septiembre[[#This Row],[Pagado]])-(Septiembre[[#This Row],[Total Gasto de Obra]]))</f>
        <v>0</v>
      </c>
      <c r="K13" s="86"/>
      <c r="L13" s="18"/>
      <c r="M13" s="18"/>
      <c r="N13" s="18"/>
      <c r="O13" s="8"/>
      <c r="P13" s="8"/>
      <c r="Q13" s="8"/>
      <c r="R13" s="40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95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Septiembre[[#This Row],[Total de Presupuesto]]*16%+Septiembre[[#This Row],[Total de Presupuesto]]</f>
        <v>0</v>
      </c>
      <c r="F14" s="46"/>
      <c r="G14" s="46"/>
      <c r="H14" s="46">
        <f>(Septiembre[[#This Row],[Valor Total c/IVA]]-(Septiembre[[#This Row],[Pagado]]+Septiembre[[#This Row],[Anticipo]]))</f>
        <v>0</v>
      </c>
      <c r="I14" s="46"/>
      <c r="J14" s="46">
        <f>((Septiembre[[#This Row],[Anticipo]]+Septiembre[[#This Row],[Pagado]])-(Septiembre[[#This Row],[Total Gasto de Obra]]))</f>
        <v>0</v>
      </c>
      <c r="K14" s="2"/>
      <c r="L14" s="22"/>
      <c r="M14" s="22"/>
      <c r="N14" s="2"/>
      <c r="O14" s="15"/>
      <c r="P14" s="15"/>
      <c r="Q14" s="15"/>
      <c r="R14" s="4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96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  <row r="15" spans="1:81" x14ac:dyDescent="0.2">
      <c r="A15"/>
      <c r="L15" s="20"/>
      <c r="M15" s="20"/>
      <c r="N15"/>
    </row>
    <row r="16" spans="1:81" x14ac:dyDescent="0.2">
      <c r="A16"/>
      <c r="L16" s="20"/>
      <c r="M16" s="20"/>
      <c r="N16"/>
    </row>
    <row r="17" spans="1:14" x14ac:dyDescent="0.2">
      <c r="A17"/>
      <c r="L17" s="20"/>
      <c r="M17" s="20"/>
      <c r="N17"/>
    </row>
    <row r="18" spans="1:14" x14ac:dyDescent="0.2">
      <c r="A18"/>
      <c r="L18" s="20"/>
      <c r="M18" s="20"/>
      <c r="N18"/>
    </row>
    <row r="19" spans="1:14" x14ac:dyDescent="0.2">
      <c r="A19"/>
      <c r="L19" s="20"/>
      <c r="M19" s="20"/>
      <c r="N19"/>
    </row>
    <row r="20" spans="1:14" x14ac:dyDescent="0.2">
      <c r="A20"/>
      <c r="L20" s="20"/>
      <c r="M20" s="20"/>
      <c r="N20"/>
    </row>
    <row r="21" spans="1:14" x14ac:dyDescent="0.2">
      <c r="A21"/>
      <c r="L21" s="20"/>
      <c r="M21" s="20"/>
      <c r="N21"/>
    </row>
    <row r="22" spans="1:14" x14ac:dyDescent="0.2">
      <c r="A22"/>
      <c r="L22" s="20"/>
      <c r="M22" s="20"/>
      <c r="N22"/>
    </row>
    <row r="23" spans="1:14" x14ac:dyDescent="0.2">
      <c r="A23"/>
      <c r="L23" s="20"/>
      <c r="M23" s="20"/>
      <c r="N23"/>
    </row>
    <row r="24" spans="1:14" x14ac:dyDescent="0.2">
      <c r="A24"/>
      <c r="L24" s="20"/>
      <c r="M24" s="20"/>
      <c r="N24"/>
    </row>
    <row r="25" spans="1:14" x14ac:dyDescent="0.2">
      <c r="A25"/>
      <c r="L25" s="20"/>
      <c r="M25" s="20"/>
      <c r="N25"/>
    </row>
    <row r="26" spans="1:14" x14ac:dyDescent="0.2">
      <c r="A26"/>
      <c r="L26" s="20"/>
      <c r="M26" s="20"/>
      <c r="N26"/>
    </row>
    <row r="27" spans="1:14" x14ac:dyDescent="0.2">
      <c r="A27"/>
      <c r="L27" s="20"/>
      <c r="M27" s="20"/>
      <c r="N27"/>
    </row>
    <row r="28" spans="1:14" x14ac:dyDescent="0.2">
      <c r="A28"/>
      <c r="L28" s="20"/>
      <c r="M28" s="20"/>
      <c r="N28"/>
    </row>
    <row r="29" spans="1:14" x14ac:dyDescent="0.2">
      <c r="A29"/>
      <c r="L29" s="20"/>
      <c r="M29" s="20"/>
      <c r="N29"/>
    </row>
    <row r="30" spans="1:14" x14ac:dyDescent="0.2">
      <c r="A30"/>
      <c r="L30" s="20"/>
      <c r="M30" s="20"/>
      <c r="N30"/>
    </row>
    <row r="31" spans="1:14" x14ac:dyDescent="0.2">
      <c r="A31"/>
      <c r="L31" s="20"/>
      <c r="M31" s="20"/>
      <c r="N31"/>
    </row>
    <row r="32" spans="1:14" x14ac:dyDescent="0.2">
      <c r="A32"/>
      <c r="L32" s="20"/>
      <c r="M32" s="20"/>
      <c r="N32"/>
    </row>
    <row r="33" spans="1:14" x14ac:dyDescent="0.2">
      <c r="A33"/>
      <c r="L33" s="20"/>
      <c r="M33" s="20"/>
      <c r="N33"/>
    </row>
    <row r="34" spans="1:14" x14ac:dyDescent="0.2">
      <c r="A34"/>
      <c r="L34" s="20"/>
      <c r="M34" s="20"/>
      <c r="N34"/>
    </row>
    <row r="35" spans="1:14" x14ac:dyDescent="0.2">
      <c r="A35"/>
      <c r="L35" s="20"/>
      <c r="M35" s="20"/>
      <c r="N35"/>
    </row>
    <row r="36" spans="1:14" x14ac:dyDescent="0.2">
      <c r="A36"/>
      <c r="L36" s="20"/>
      <c r="M36" s="20"/>
      <c r="N36"/>
    </row>
    <row r="37" spans="1:14" x14ac:dyDescent="0.2">
      <c r="A37"/>
      <c r="L37" s="20"/>
      <c r="M37" s="20"/>
      <c r="N37"/>
    </row>
    <row r="38" spans="1:14" x14ac:dyDescent="0.2">
      <c r="A38"/>
      <c r="L38" s="20"/>
      <c r="M38" s="20"/>
      <c r="N38"/>
    </row>
    <row r="39" spans="1:14" x14ac:dyDescent="0.2">
      <c r="A39"/>
      <c r="L39" s="20"/>
      <c r="M39" s="20"/>
      <c r="N39"/>
    </row>
    <row r="40" spans="1:14" x14ac:dyDescent="0.2">
      <c r="A40"/>
      <c r="L40" s="20"/>
      <c r="M40" s="20"/>
      <c r="N40"/>
    </row>
    <row r="41" spans="1:14" x14ac:dyDescent="0.2">
      <c r="A41"/>
      <c r="L41" s="20"/>
      <c r="M41" s="20"/>
      <c r="N41"/>
    </row>
    <row r="42" spans="1:14" x14ac:dyDescent="0.2">
      <c r="A42"/>
      <c r="L42" s="20"/>
      <c r="M42" s="20"/>
      <c r="N42"/>
    </row>
    <row r="43" spans="1:14" x14ac:dyDescent="0.2">
      <c r="A43"/>
      <c r="L43" s="20"/>
      <c r="M43" s="20"/>
      <c r="N43"/>
    </row>
    <row r="44" spans="1:14" x14ac:dyDescent="0.2">
      <c r="A44"/>
      <c r="L44" s="20"/>
      <c r="M44" s="20"/>
      <c r="N44"/>
    </row>
    <row r="45" spans="1:14" x14ac:dyDescent="0.2">
      <c r="A45"/>
      <c r="L45" s="20"/>
      <c r="M45" s="20"/>
      <c r="N45"/>
    </row>
    <row r="46" spans="1:14" x14ac:dyDescent="0.2">
      <c r="A46"/>
      <c r="L46" s="20"/>
      <c r="M46" s="20"/>
      <c r="N46"/>
    </row>
    <row r="47" spans="1:14" x14ac:dyDescent="0.2">
      <c r="A47"/>
      <c r="L47" s="20"/>
      <c r="M47" s="20"/>
      <c r="N47"/>
    </row>
    <row r="48" spans="1:14" x14ac:dyDescent="0.2">
      <c r="A48"/>
      <c r="L48" s="20"/>
      <c r="M48" s="20"/>
      <c r="N48"/>
    </row>
    <row r="49" spans="1:14" x14ac:dyDescent="0.2">
      <c r="A49"/>
      <c r="L49" s="20"/>
      <c r="M49" s="20"/>
      <c r="N49"/>
    </row>
    <row r="50" spans="1:14" x14ac:dyDescent="0.2">
      <c r="A50"/>
      <c r="L50" s="20"/>
      <c r="M50" s="20"/>
      <c r="N50"/>
    </row>
    <row r="51" spans="1:14" x14ac:dyDescent="0.2">
      <c r="A51"/>
      <c r="L51" s="20"/>
      <c r="M51" s="20"/>
      <c r="N51"/>
    </row>
    <row r="52" spans="1:14" x14ac:dyDescent="0.2">
      <c r="A52"/>
      <c r="L52" s="20"/>
      <c r="M52" s="20"/>
      <c r="N52"/>
    </row>
    <row r="53" spans="1:14" x14ac:dyDescent="0.2">
      <c r="A53"/>
      <c r="L53" s="20"/>
      <c r="M53" s="20"/>
      <c r="N53"/>
    </row>
    <row r="54" spans="1:14" x14ac:dyDescent="0.2">
      <c r="A54"/>
      <c r="L54" s="20"/>
      <c r="M54" s="20"/>
      <c r="N54"/>
    </row>
    <row r="55" spans="1:14" x14ac:dyDescent="0.2">
      <c r="A55"/>
      <c r="L55" s="20"/>
      <c r="M55" s="20"/>
      <c r="N55"/>
    </row>
    <row r="56" spans="1:14" x14ac:dyDescent="0.2">
      <c r="A56"/>
      <c r="L56" s="20"/>
      <c r="M56" s="20"/>
      <c r="N56"/>
    </row>
    <row r="57" spans="1:14" x14ac:dyDescent="0.2">
      <c r="A57"/>
      <c r="L57" s="20"/>
      <c r="M57" s="20"/>
      <c r="N57"/>
    </row>
    <row r="58" spans="1:14" x14ac:dyDescent="0.2">
      <c r="A58"/>
      <c r="L58" s="20"/>
      <c r="M58" s="20"/>
      <c r="N58"/>
    </row>
    <row r="59" spans="1:14" x14ac:dyDescent="0.2">
      <c r="A59"/>
      <c r="L59" s="20"/>
      <c r="M59" s="20"/>
      <c r="N59"/>
    </row>
    <row r="60" spans="1:14" x14ac:dyDescent="0.2">
      <c r="A60"/>
      <c r="L60" s="20"/>
      <c r="M60" s="20"/>
      <c r="N60"/>
    </row>
    <row r="61" spans="1:14" x14ac:dyDescent="0.2">
      <c r="A61"/>
      <c r="L61" s="20"/>
      <c r="M61" s="20"/>
      <c r="N61"/>
    </row>
    <row r="62" spans="1:14" x14ac:dyDescent="0.2">
      <c r="A62"/>
      <c r="L62" s="20"/>
      <c r="M62" s="20"/>
      <c r="N62"/>
    </row>
    <row r="63" spans="1:14" x14ac:dyDescent="0.2">
      <c r="A63"/>
      <c r="L63" s="20"/>
      <c r="M63" s="20"/>
      <c r="N63"/>
    </row>
    <row r="64" spans="1:14" x14ac:dyDescent="0.2">
      <c r="A64"/>
      <c r="L64" s="20"/>
      <c r="M64" s="20"/>
      <c r="N64"/>
    </row>
    <row r="65" spans="1:14" x14ac:dyDescent="0.2">
      <c r="A65"/>
      <c r="L65" s="20"/>
      <c r="M65" s="20"/>
      <c r="N65"/>
    </row>
    <row r="66" spans="1:14" x14ac:dyDescent="0.2">
      <c r="A66"/>
      <c r="L66" s="20"/>
      <c r="M66" s="20"/>
      <c r="N66"/>
    </row>
    <row r="67" spans="1:14" x14ac:dyDescent="0.2">
      <c r="A67"/>
      <c r="L67" s="20"/>
      <c r="M67" s="20"/>
      <c r="N67"/>
    </row>
    <row r="68" spans="1:14" x14ac:dyDescent="0.2">
      <c r="A68"/>
      <c r="L68" s="20"/>
      <c r="M68" s="20"/>
      <c r="N68"/>
    </row>
    <row r="69" spans="1:14" x14ac:dyDescent="0.2">
      <c r="A69"/>
      <c r="L69" s="20"/>
      <c r="M69" s="20"/>
      <c r="N69"/>
    </row>
    <row r="70" spans="1:14" x14ac:dyDescent="0.2">
      <c r="A70"/>
      <c r="L70" s="20"/>
      <c r="M70" s="20"/>
      <c r="N70"/>
    </row>
    <row r="71" spans="1:14" x14ac:dyDescent="0.2">
      <c r="A71"/>
      <c r="L71" s="20"/>
      <c r="M71" s="20"/>
      <c r="N71"/>
    </row>
    <row r="72" spans="1:14" x14ac:dyDescent="0.2">
      <c r="A72"/>
      <c r="L72" s="20"/>
      <c r="M72" s="20"/>
      <c r="N72"/>
    </row>
    <row r="73" spans="1:14" x14ac:dyDescent="0.2">
      <c r="A73"/>
      <c r="L73" s="20"/>
      <c r="M73" s="20"/>
      <c r="N73"/>
    </row>
    <row r="74" spans="1:14" x14ac:dyDescent="0.2">
      <c r="A74"/>
      <c r="L74" s="20"/>
      <c r="M74" s="20"/>
      <c r="N74"/>
    </row>
    <row r="75" spans="1:14" x14ac:dyDescent="0.2">
      <c r="A75"/>
      <c r="L75" s="20"/>
      <c r="M75" s="20"/>
      <c r="N75"/>
    </row>
    <row r="76" spans="1:14" x14ac:dyDescent="0.2">
      <c r="A76"/>
      <c r="L76" s="20"/>
      <c r="M76" s="20"/>
      <c r="N76"/>
    </row>
  </sheetData>
  <mergeCells count="2">
    <mergeCell ref="B11:N11"/>
    <mergeCell ref="O11:Q11"/>
  </mergeCells>
  <conditionalFormatting sqref="M2:M10 M15:M1048576 P11:P14">
    <cfRule type="containsText" dxfId="23" priority="9" operator="containsText" text="X">
      <formula>NOT(ISERROR(SEARCH("X",M2)))</formula>
    </cfRule>
  </conditionalFormatting>
  <conditionalFormatting sqref="L2:L10 L15:L1048576 O11:O14">
    <cfRule type="containsText" dxfId="22" priority="8" operator="containsText" text="X">
      <formula>NOT(ISERROR(SEARCH("X",L2)))</formula>
    </cfRule>
  </conditionalFormatting>
  <conditionalFormatting sqref="N2:N10 N15:N1048576 Q11:Q14">
    <cfRule type="containsText" dxfId="21" priority="7" operator="containsText" text="X">
      <formula>NOT(ISERROR(SEARCH("X",N2)))</formula>
    </cfRule>
  </conditionalFormatting>
  <conditionalFormatting sqref="P1">
    <cfRule type="containsText" dxfId="20" priority="3" operator="containsText" text="X">
      <formula>NOT(ISERROR(SEARCH("X",P1)))</formula>
    </cfRule>
  </conditionalFormatting>
  <conditionalFormatting sqref="O1">
    <cfRule type="containsText" dxfId="19" priority="2" operator="containsText" text="X">
      <formula>NOT(ISERROR(SEARCH("X",O1)))</formula>
    </cfRule>
  </conditionalFormatting>
  <conditionalFormatting sqref="Q1">
    <cfRule type="containsText" dxfId="18" priority="1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70C0"/>
  </sheetPr>
  <dimension ref="A1:CC56"/>
  <sheetViews>
    <sheetView zoomScaleNormal="100" workbookViewId="0">
      <pane ySplit="1" topLeftCell="A2" activePane="bottomLeft" state="frozen"/>
      <selection pane="bottomLeft" activeCell="B39" sqref="B39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5" width="11" style="43" customWidth="1"/>
    <col min="6" max="7" width="11" style="43"/>
    <col min="8" max="10" width="11" style="43" customWidth="1"/>
    <col min="11" max="11" width="14.375" style="35" customWidth="1"/>
    <col min="12" max="12" width="15.125" style="68" customWidth="1"/>
    <col min="13" max="13" width="16.5" style="68" customWidth="1"/>
    <col min="14" max="14" width="16.625" style="1" customWidth="1"/>
    <col min="15" max="15" width="4.625" customWidth="1"/>
    <col min="16" max="17" width="4.625" style="20" customWidth="1"/>
    <col min="18" max="18" width="18.625" style="35" customWidth="1"/>
    <col min="19" max="19" width="13.75" style="20" customWidth="1"/>
    <col min="20" max="25" width="15.375" style="20" customWidth="1"/>
    <col min="26" max="47" width="16.375" style="20" customWidth="1"/>
    <col min="48" max="50" width="14" style="20" customWidth="1"/>
    <col min="51" max="56" width="14" customWidth="1"/>
    <col min="57" max="81" width="1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97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10" spans="1:81" ht="15" thickBot="1" x14ac:dyDescent="0.25"/>
    <row r="11" spans="1:81" ht="21" customHeight="1" thickBot="1" x14ac:dyDescent="0.3">
      <c r="B11" s="141" t="str">
        <f>"CRONOGRAMA DESINGLASS SMART WINDOWS OCTUBRE " &amp;  REFERENCIAS!B10</f>
        <v>CRONOGRAMA DESINGLASS SMART WINDOWS OCTUBRE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98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Octubre[[#This Row],[Total de Presupuesto]]*16%+Octubre[[#This Row],[Total de Presupuesto]]</f>
        <v>0</v>
      </c>
      <c r="F13" s="45"/>
      <c r="G13" s="45"/>
      <c r="H13" s="45">
        <f>(Octubre[[#This Row],[Valor Total c/IVA]]-(Octubre[[#This Row],[Pagado]]+Octubre[[#This Row],[Anticipo]]))</f>
        <v>0</v>
      </c>
      <c r="I13" s="45"/>
      <c r="J13" s="45">
        <f>((Octubre[[#This Row],[Anticipo]]+Octubre[[#This Row],[Pagado]])-(Octubre[[#This Row],[Total Gasto de Obra]]))</f>
        <v>0</v>
      </c>
      <c r="K13" s="86"/>
      <c r="L13" s="18"/>
      <c r="M13" s="18"/>
      <c r="N13" s="18"/>
      <c r="O13" s="8"/>
      <c r="P13" s="8"/>
      <c r="Q13" s="8"/>
      <c r="R13" s="40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Octubre[[#This Row],[Total de Presupuesto]]*16%+Octubre[[#This Row],[Total de Presupuesto]]</f>
        <v>0</v>
      </c>
      <c r="F14" s="46"/>
      <c r="G14" s="46"/>
      <c r="H14" s="46">
        <f>(Octubre[[#This Row],[Valor Total c/IVA]]-(Octubre[[#This Row],[Pagado]]+Octubre[[#This Row],[Anticipo]]))</f>
        <v>0</v>
      </c>
      <c r="I14" s="46"/>
      <c r="J14" s="46">
        <f>((Octubre[[#This Row],[Anticipo]]+Octubre[[#This Row],[Pagado]])-(Octubre[[#This Row],[Total Gasto de Obra]]))</f>
        <v>0</v>
      </c>
      <c r="K14" s="2"/>
      <c r="L14" s="22"/>
      <c r="M14" s="22"/>
      <c r="N14" s="2"/>
      <c r="O14" s="15"/>
      <c r="P14" s="15"/>
      <c r="Q14" s="15"/>
      <c r="R14" s="4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  <row r="15" spans="1:81" x14ac:dyDescent="0.2">
      <c r="A15"/>
      <c r="L15" s="20"/>
      <c r="M15" s="20"/>
      <c r="N15"/>
    </row>
    <row r="16" spans="1:81" x14ac:dyDescent="0.2">
      <c r="A16"/>
      <c r="L16" s="20"/>
      <c r="M16" s="20"/>
      <c r="N16"/>
    </row>
    <row r="17" spans="1:14" x14ac:dyDescent="0.2">
      <c r="A17"/>
      <c r="L17" s="20"/>
      <c r="M17" s="20"/>
      <c r="N17"/>
    </row>
    <row r="18" spans="1:14" x14ac:dyDescent="0.2">
      <c r="A18"/>
      <c r="L18" s="20"/>
      <c r="M18" s="20"/>
      <c r="N18"/>
    </row>
    <row r="19" spans="1:14" x14ac:dyDescent="0.2">
      <c r="A19"/>
      <c r="L19" s="20"/>
      <c r="M19" s="20"/>
      <c r="N19"/>
    </row>
    <row r="20" spans="1:14" x14ac:dyDescent="0.2">
      <c r="A20"/>
      <c r="L20" s="20"/>
      <c r="M20" s="20"/>
      <c r="N20"/>
    </row>
    <row r="21" spans="1:14" x14ac:dyDescent="0.2">
      <c r="A21"/>
      <c r="L21" s="20"/>
      <c r="M21" s="20"/>
      <c r="N21"/>
    </row>
    <row r="22" spans="1:14" x14ac:dyDescent="0.2">
      <c r="A22"/>
      <c r="L22" s="20"/>
      <c r="M22" s="20"/>
      <c r="N22"/>
    </row>
    <row r="23" spans="1:14" x14ac:dyDescent="0.2">
      <c r="A23"/>
      <c r="L23" s="20"/>
      <c r="M23" s="20"/>
      <c r="N23"/>
    </row>
    <row r="24" spans="1:14" x14ac:dyDescent="0.2">
      <c r="A24"/>
      <c r="L24" s="20"/>
      <c r="M24" s="20"/>
      <c r="N24"/>
    </row>
    <row r="25" spans="1:14" x14ac:dyDescent="0.2">
      <c r="A25"/>
      <c r="L25" s="20"/>
      <c r="M25" s="20"/>
      <c r="N25"/>
    </row>
    <row r="26" spans="1:14" x14ac:dyDescent="0.2">
      <c r="A26"/>
      <c r="L26" s="20"/>
      <c r="M26" s="20"/>
      <c r="N26"/>
    </row>
    <row r="27" spans="1:14" x14ac:dyDescent="0.2">
      <c r="A27"/>
      <c r="L27" s="20"/>
      <c r="M27" s="20"/>
      <c r="N27"/>
    </row>
    <row r="28" spans="1:14" x14ac:dyDescent="0.2">
      <c r="A28"/>
      <c r="L28" s="20"/>
      <c r="M28" s="20"/>
      <c r="N28"/>
    </row>
    <row r="29" spans="1:14" x14ac:dyDescent="0.2">
      <c r="A29"/>
      <c r="L29" s="20"/>
      <c r="M29" s="20"/>
      <c r="N29"/>
    </row>
    <row r="30" spans="1:14" x14ac:dyDescent="0.2">
      <c r="A30"/>
      <c r="L30" s="20"/>
      <c r="M30" s="20"/>
      <c r="N30"/>
    </row>
    <row r="31" spans="1:14" x14ac:dyDescent="0.2">
      <c r="A31"/>
      <c r="L31" s="20"/>
      <c r="M31" s="20"/>
      <c r="N31"/>
    </row>
    <row r="32" spans="1:14" x14ac:dyDescent="0.2">
      <c r="A32"/>
      <c r="L32" s="20"/>
      <c r="M32" s="20"/>
      <c r="N32"/>
    </row>
    <row r="33" spans="1:14" x14ac:dyDescent="0.2">
      <c r="A33"/>
      <c r="L33" s="20"/>
      <c r="M33" s="20"/>
      <c r="N33"/>
    </row>
    <row r="34" spans="1:14" x14ac:dyDescent="0.2">
      <c r="A34"/>
      <c r="L34" s="20"/>
      <c r="M34" s="20"/>
      <c r="N34"/>
    </row>
    <row r="35" spans="1:14" x14ac:dyDescent="0.2">
      <c r="A35"/>
      <c r="L35" s="20"/>
      <c r="M35" s="20"/>
      <c r="N35"/>
    </row>
    <row r="36" spans="1:14" x14ac:dyDescent="0.2">
      <c r="A36"/>
      <c r="L36" s="20"/>
      <c r="M36" s="20"/>
      <c r="N36"/>
    </row>
    <row r="37" spans="1:14" x14ac:dyDescent="0.2">
      <c r="A37"/>
      <c r="L37" s="20"/>
      <c r="M37" s="20"/>
      <c r="N37"/>
    </row>
    <row r="38" spans="1:14" x14ac:dyDescent="0.2">
      <c r="A38"/>
      <c r="L38" s="20"/>
      <c r="M38" s="20"/>
      <c r="N38"/>
    </row>
    <row r="39" spans="1:14" x14ac:dyDescent="0.2">
      <c r="A39"/>
      <c r="L39" s="20"/>
      <c r="M39" s="20"/>
      <c r="N39"/>
    </row>
    <row r="40" spans="1:14" x14ac:dyDescent="0.2">
      <c r="A40"/>
      <c r="L40" s="20"/>
      <c r="M40" s="20"/>
      <c r="N40"/>
    </row>
    <row r="41" spans="1:14" x14ac:dyDescent="0.2">
      <c r="A41"/>
      <c r="L41" s="20"/>
      <c r="M41" s="20"/>
      <c r="N41"/>
    </row>
    <row r="42" spans="1:14" x14ac:dyDescent="0.2">
      <c r="A42"/>
      <c r="L42" s="20"/>
      <c r="M42" s="20"/>
      <c r="N42"/>
    </row>
    <row r="43" spans="1:14" x14ac:dyDescent="0.2">
      <c r="A43"/>
      <c r="L43" s="20"/>
      <c r="M43" s="20"/>
      <c r="N43"/>
    </row>
    <row r="44" spans="1:14" x14ac:dyDescent="0.2">
      <c r="A44"/>
      <c r="L44" s="20"/>
      <c r="M44" s="20"/>
      <c r="N44"/>
    </row>
    <row r="45" spans="1:14" x14ac:dyDescent="0.2">
      <c r="A45"/>
      <c r="L45" s="20"/>
      <c r="M45" s="20"/>
      <c r="N45"/>
    </row>
    <row r="46" spans="1:14" x14ac:dyDescent="0.2">
      <c r="A46"/>
      <c r="L46" s="20"/>
      <c r="M46" s="20"/>
      <c r="N46"/>
    </row>
    <row r="47" spans="1:14" x14ac:dyDescent="0.2">
      <c r="A47"/>
      <c r="L47" s="20"/>
      <c r="M47" s="20"/>
      <c r="N47"/>
    </row>
    <row r="48" spans="1:14" x14ac:dyDescent="0.2">
      <c r="A48"/>
      <c r="L48" s="20"/>
      <c r="M48" s="20"/>
      <c r="N48"/>
    </row>
    <row r="49" spans="1:14" x14ac:dyDescent="0.2">
      <c r="A49"/>
      <c r="L49" s="20"/>
      <c r="M49" s="20"/>
      <c r="N49"/>
    </row>
    <row r="50" spans="1:14" x14ac:dyDescent="0.2">
      <c r="A50"/>
      <c r="L50" s="20"/>
      <c r="M50" s="20"/>
      <c r="N50"/>
    </row>
    <row r="51" spans="1:14" x14ac:dyDescent="0.2">
      <c r="A51"/>
      <c r="L51" s="20"/>
      <c r="M51" s="20"/>
      <c r="N51"/>
    </row>
    <row r="52" spans="1:14" x14ac:dyDescent="0.2">
      <c r="A52"/>
      <c r="L52" s="20"/>
      <c r="M52" s="20"/>
      <c r="N52"/>
    </row>
    <row r="53" spans="1:14" x14ac:dyDescent="0.2">
      <c r="A53"/>
      <c r="L53" s="20"/>
      <c r="M53" s="20"/>
      <c r="N53"/>
    </row>
    <row r="54" spans="1:14" x14ac:dyDescent="0.2">
      <c r="A54"/>
      <c r="L54" s="20"/>
      <c r="M54" s="20"/>
      <c r="N54"/>
    </row>
    <row r="55" spans="1:14" x14ac:dyDescent="0.2">
      <c r="A55"/>
      <c r="L55" s="20"/>
      <c r="M55" s="20"/>
      <c r="N55"/>
    </row>
    <row r="56" spans="1:14" x14ac:dyDescent="0.2">
      <c r="A56"/>
      <c r="L56" s="20"/>
      <c r="M56" s="20"/>
      <c r="N56"/>
    </row>
  </sheetData>
  <mergeCells count="2">
    <mergeCell ref="B11:N11"/>
    <mergeCell ref="O11:Q11"/>
  </mergeCells>
  <conditionalFormatting sqref="M2:M10 M15:M1048576 P11:P14">
    <cfRule type="containsText" dxfId="17" priority="9" operator="containsText" text="X">
      <formula>NOT(ISERROR(SEARCH("X",M2)))</formula>
    </cfRule>
  </conditionalFormatting>
  <conditionalFormatting sqref="L2:L10 L15:L1048576 O11:O14">
    <cfRule type="containsText" dxfId="16" priority="8" operator="containsText" text="X">
      <formula>NOT(ISERROR(SEARCH("X",L2)))</formula>
    </cfRule>
  </conditionalFormatting>
  <conditionalFormatting sqref="N2:N10 N15:N1048576 Q11:Q14">
    <cfRule type="containsText" dxfId="15" priority="7" operator="containsText" text="X">
      <formula>NOT(ISERROR(SEARCH("X",N2)))</formula>
    </cfRule>
  </conditionalFormatting>
  <conditionalFormatting sqref="P1">
    <cfRule type="containsText" dxfId="14" priority="3" operator="containsText" text="X">
      <formula>NOT(ISERROR(SEARCH("X",P1)))</formula>
    </cfRule>
  </conditionalFormatting>
  <conditionalFormatting sqref="O1">
    <cfRule type="containsText" dxfId="13" priority="2" operator="containsText" text="X">
      <formula>NOT(ISERROR(SEARCH("X",O1)))</formula>
    </cfRule>
  </conditionalFormatting>
  <conditionalFormatting sqref="Q1">
    <cfRule type="containsText" dxfId="12" priority="1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70C0"/>
  </sheetPr>
  <dimension ref="A1:CC35"/>
  <sheetViews>
    <sheetView zoomScaleNormal="100" workbookViewId="0">
      <pane ySplit="1" topLeftCell="A2" activePane="bottomLeft" state="frozen"/>
      <selection pane="bottomLeft" activeCell="A15" sqref="A14:XFD15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5" width="11" style="43" customWidth="1"/>
    <col min="6" max="7" width="11" style="43"/>
    <col min="8" max="10" width="11" style="43" customWidth="1"/>
    <col min="11" max="11" width="14.375" style="35" customWidth="1"/>
    <col min="12" max="12" width="15.125" style="68" customWidth="1"/>
    <col min="13" max="13" width="16.5" style="68" customWidth="1"/>
    <col min="14" max="14" width="16.625" style="1" customWidth="1"/>
    <col min="15" max="15" width="4.625" customWidth="1"/>
    <col min="16" max="17" width="4.625" style="20" customWidth="1"/>
    <col min="18" max="18" width="18.625" style="35" customWidth="1"/>
    <col min="19" max="19" width="13.75" style="20" customWidth="1"/>
    <col min="20" max="25" width="15.375" style="20" customWidth="1"/>
    <col min="26" max="47" width="16.375" style="20" customWidth="1"/>
    <col min="48" max="49" width="14" style="20" customWidth="1"/>
    <col min="50" max="50" width="14" style="94" customWidth="1"/>
    <col min="51" max="56" width="14" customWidth="1"/>
    <col min="57" max="81" width="1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97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10" spans="1:81" ht="15" thickBot="1" x14ac:dyDescent="0.25"/>
    <row r="11" spans="1:81" ht="21" customHeight="1" thickBot="1" x14ac:dyDescent="0.3">
      <c r="B11" s="141" t="str">
        <f>"CRONOGRAMA DESINGLASS SMART WINDOWS NOVIEMBRE " &amp;  REFERENCIAS!B10</f>
        <v>CRONOGRAMA DESINGLASS SMART WINDOWS NOVIEMBRE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98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Noviembre[[#This Row],[Total de Presupuesto]]*16%+Noviembre[[#This Row],[Total de Presupuesto]]</f>
        <v>0</v>
      </c>
      <c r="F13" s="45"/>
      <c r="G13" s="45"/>
      <c r="H13" s="45">
        <f>(Noviembre[[#This Row],[Valor Total c/IVA]]-(Noviembre[[#This Row],[Pagado]]+Noviembre[[#This Row],[Anticipo]]))</f>
        <v>0</v>
      </c>
      <c r="I13" s="45"/>
      <c r="J13" s="45">
        <f>((Noviembre[[#This Row],[Anticipo]]+Noviembre[[#This Row],[Pagado]])-(Noviembre[[#This Row],[Total Gasto de Obra]]))</f>
        <v>0</v>
      </c>
      <c r="K13" s="86"/>
      <c r="L13" s="18"/>
      <c r="M13" s="18"/>
      <c r="N13" s="18"/>
      <c r="O13" s="8"/>
      <c r="P13" s="8"/>
      <c r="Q13" s="8"/>
      <c r="R13" s="40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95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Noviembre[[#This Row],[Total de Presupuesto]]*16%+Noviembre[[#This Row],[Total de Presupuesto]]</f>
        <v>0</v>
      </c>
      <c r="F14" s="46"/>
      <c r="G14" s="46"/>
      <c r="H14" s="46">
        <f>(Noviembre[[#This Row],[Valor Total c/IVA]]-(Noviembre[[#This Row],[Pagado]]+Noviembre[[#This Row],[Anticipo]]))</f>
        <v>0</v>
      </c>
      <c r="I14" s="46"/>
      <c r="J14" s="46">
        <f>((Noviembre[[#This Row],[Anticipo]]+Noviembre[[#This Row],[Pagado]])-(Noviembre[[#This Row],[Total Gasto de Obra]]))</f>
        <v>0</v>
      </c>
      <c r="K14" s="2"/>
      <c r="L14" s="22"/>
      <c r="M14" s="22"/>
      <c r="N14" s="2"/>
      <c r="O14" s="15"/>
      <c r="P14" s="15"/>
      <c r="Q14" s="15"/>
      <c r="R14" s="4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96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  <row r="15" spans="1:81" x14ac:dyDescent="0.2">
      <c r="A15"/>
      <c r="L15" s="20"/>
      <c r="M15" s="20"/>
      <c r="N15"/>
    </row>
    <row r="16" spans="1:81" x14ac:dyDescent="0.2">
      <c r="A16"/>
      <c r="L16" s="20"/>
      <c r="M16" s="20"/>
      <c r="N16"/>
    </row>
    <row r="17" spans="1:14" x14ac:dyDescent="0.2">
      <c r="A17"/>
      <c r="L17" s="20"/>
      <c r="M17" s="20"/>
      <c r="N17"/>
    </row>
    <row r="18" spans="1:14" x14ac:dyDescent="0.2">
      <c r="A18"/>
      <c r="L18" s="20"/>
      <c r="M18" s="20"/>
      <c r="N18"/>
    </row>
    <row r="19" spans="1:14" x14ac:dyDescent="0.2">
      <c r="A19"/>
      <c r="L19" s="20"/>
      <c r="M19" s="20"/>
      <c r="N19"/>
    </row>
    <row r="20" spans="1:14" x14ac:dyDescent="0.2">
      <c r="A20"/>
      <c r="L20" s="20"/>
      <c r="M20" s="20"/>
      <c r="N20"/>
    </row>
    <row r="21" spans="1:14" x14ac:dyDescent="0.2">
      <c r="A21"/>
      <c r="L21" s="20"/>
      <c r="M21" s="20"/>
      <c r="N21"/>
    </row>
    <row r="22" spans="1:14" x14ac:dyDescent="0.2">
      <c r="A22"/>
      <c r="L22" s="20"/>
      <c r="M22" s="20"/>
      <c r="N22"/>
    </row>
    <row r="23" spans="1:14" x14ac:dyDescent="0.2">
      <c r="A23"/>
      <c r="L23" s="20"/>
      <c r="M23" s="20"/>
      <c r="N23"/>
    </row>
    <row r="24" spans="1:14" x14ac:dyDescent="0.2">
      <c r="A24"/>
      <c r="L24" s="20"/>
      <c r="M24" s="20"/>
      <c r="N24"/>
    </row>
    <row r="25" spans="1:14" x14ac:dyDescent="0.2">
      <c r="A25"/>
      <c r="L25" s="20"/>
      <c r="M25" s="20"/>
      <c r="N25"/>
    </row>
    <row r="26" spans="1:14" x14ac:dyDescent="0.2">
      <c r="A26"/>
      <c r="L26" s="20"/>
      <c r="M26" s="20"/>
      <c r="N26"/>
    </row>
    <row r="27" spans="1:14" x14ac:dyDescent="0.2">
      <c r="A27"/>
      <c r="L27" s="20"/>
      <c r="M27" s="20"/>
      <c r="N27"/>
    </row>
    <row r="28" spans="1:14" x14ac:dyDescent="0.2">
      <c r="A28"/>
      <c r="L28" s="20"/>
      <c r="M28" s="20"/>
      <c r="N28"/>
    </row>
    <row r="29" spans="1:14" x14ac:dyDescent="0.2">
      <c r="A29"/>
      <c r="L29" s="20"/>
      <c r="M29" s="20"/>
      <c r="N29"/>
    </row>
    <row r="30" spans="1:14" x14ac:dyDescent="0.2">
      <c r="A30"/>
      <c r="L30" s="20"/>
      <c r="M30" s="20"/>
      <c r="N30"/>
    </row>
    <row r="31" spans="1:14" x14ac:dyDescent="0.2">
      <c r="A31"/>
      <c r="L31" s="20"/>
      <c r="M31" s="20"/>
      <c r="N31"/>
    </row>
    <row r="32" spans="1:14" x14ac:dyDescent="0.2">
      <c r="A32"/>
      <c r="L32" s="20"/>
      <c r="M32" s="20"/>
      <c r="N32"/>
    </row>
    <row r="33" spans="1:14" x14ac:dyDescent="0.2">
      <c r="A33"/>
      <c r="L33" s="20"/>
      <c r="M33" s="20"/>
      <c r="N33"/>
    </row>
    <row r="34" spans="1:14" x14ac:dyDescent="0.2">
      <c r="A34"/>
      <c r="L34" s="20"/>
      <c r="M34" s="20"/>
      <c r="N34"/>
    </row>
    <row r="35" spans="1:14" x14ac:dyDescent="0.2">
      <c r="A35"/>
      <c r="L35" s="20"/>
      <c r="M35" s="20"/>
      <c r="N35"/>
    </row>
  </sheetData>
  <mergeCells count="2">
    <mergeCell ref="B11:N11"/>
    <mergeCell ref="O11:Q11"/>
  </mergeCells>
  <conditionalFormatting sqref="M2:M10 M15:M1048576 P11:P14">
    <cfRule type="containsText" dxfId="11" priority="9" operator="containsText" text="X">
      <formula>NOT(ISERROR(SEARCH("X",M2)))</formula>
    </cfRule>
  </conditionalFormatting>
  <conditionalFormatting sqref="L2:L10 L15:L1048576 O11:O14">
    <cfRule type="containsText" dxfId="10" priority="8" operator="containsText" text="X">
      <formula>NOT(ISERROR(SEARCH("X",L2)))</formula>
    </cfRule>
  </conditionalFormatting>
  <conditionalFormatting sqref="N2:N10 N15:N1048576 Q11:Q14">
    <cfRule type="containsText" dxfId="9" priority="7" operator="containsText" text="X">
      <formula>NOT(ISERROR(SEARCH("X",N2)))</formula>
    </cfRule>
  </conditionalFormatting>
  <conditionalFormatting sqref="P1">
    <cfRule type="containsText" dxfId="8" priority="3" operator="containsText" text="X">
      <formula>NOT(ISERROR(SEARCH("X",P1)))</formula>
    </cfRule>
  </conditionalFormatting>
  <conditionalFormatting sqref="O1">
    <cfRule type="containsText" dxfId="7" priority="2" operator="containsText" text="X">
      <formula>NOT(ISERROR(SEARCH("X",O1)))</formula>
    </cfRule>
  </conditionalFormatting>
  <conditionalFormatting sqref="Q1">
    <cfRule type="containsText" dxfId="6" priority="1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70C0"/>
  </sheetPr>
  <dimension ref="A1:CC14"/>
  <sheetViews>
    <sheetView zoomScaleNormal="100" workbookViewId="0">
      <pane ySplit="1" topLeftCell="A2" activePane="bottomLeft" state="frozen"/>
      <selection pane="bottomLeft" activeCell="A15" sqref="A14:XFD15"/>
    </sheetView>
  </sheetViews>
  <sheetFormatPr baseColWidth="10" defaultRowHeight="14.25" x14ac:dyDescent="0.2"/>
  <cols>
    <col min="1" max="1" width="3.5" style="1" customWidth="1"/>
    <col min="2" max="2" width="21.375" customWidth="1"/>
    <col min="3" max="3" width="23.875" customWidth="1"/>
    <col min="4" max="4" width="11.75" style="43" customWidth="1"/>
    <col min="5" max="5" width="11" style="43" customWidth="1"/>
    <col min="6" max="7" width="11" style="43"/>
    <col min="8" max="10" width="11" style="43" customWidth="1"/>
    <col min="11" max="11" width="14.375" style="35" customWidth="1"/>
    <col min="12" max="12" width="15.125" style="68" customWidth="1"/>
    <col min="13" max="13" width="16.5" style="68" customWidth="1"/>
    <col min="14" max="14" width="16.625" style="1" customWidth="1"/>
    <col min="15" max="15" width="4.625" customWidth="1"/>
    <col min="16" max="17" width="4.625" style="20" customWidth="1"/>
    <col min="18" max="18" width="18.625" style="35" customWidth="1"/>
    <col min="19" max="19" width="13.75" style="20" customWidth="1"/>
    <col min="20" max="25" width="15.375" style="20" customWidth="1"/>
    <col min="26" max="47" width="16.375" style="20" customWidth="1"/>
    <col min="48" max="50" width="14" style="20" customWidth="1"/>
    <col min="51" max="56" width="14" customWidth="1"/>
    <col min="57" max="81" width="15" customWidth="1"/>
  </cols>
  <sheetData>
    <row r="1" spans="1:81" ht="15.75" thickBot="1" x14ac:dyDescent="0.25">
      <c r="A1" s="4" t="s">
        <v>77</v>
      </c>
      <c r="B1" s="3" t="s">
        <v>0</v>
      </c>
      <c r="C1" s="4" t="s">
        <v>1</v>
      </c>
      <c r="D1" s="42" t="s">
        <v>2</v>
      </c>
      <c r="E1" s="42" t="s">
        <v>3</v>
      </c>
      <c r="F1" s="42" t="s">
        <v>4</v>
      </c>
      <c r="G1" s="42"/>
      <c r="H1" s="42"/>
      <c r="I1" s="42"/>
      <c r="J1" s="42"/>
      <c r="K1" s="4" t="s">
        <v>5</v>
      </c>
      <c r="L1" s="25" t="s">
        <v>6</v>
      </c>
      <c r="M1" s="25" t="s">
        <v>7</v>
      </c>
      <c r="N1" s="4" t="s">
        <v>8</v>
      </c>
      <c r="O1" s="4" t="s">
        <v>74</v>
      </c>
      <c r="P1" s="4" t="s">
        <v>75</v>
      </c>
      <c r="Q1" s="5" t="s">
        <v>76</v>
      </c>
      <c r="R1" s="97" t="s">
        <v>10</v>
      </c>
      <c r="S1" s="23" t="s">
        <v>11</v>
      </c>
      <c r="T1" s="19" t="s">
        <v>12</v>
      </c>
      <c r="U1" s="25" t="s">
        <v>18</v>
      </c>
      <c r="V1" s="25" t="s">
        <v>19</v>
      </c>
      <c r="W1" s="25" t="s">
        <v>20</v>
      </c>
      <c r="X1" s="25" t="s">
        <v>21</v>
      </c>
      <c r="Y1" s="25" t="s">
        <v>22</v>
      </c>
      <c r="Z1" s="25" t="s">
        <v>23</v>
      </c>
      <c r="AA1" s="25" t="s">
        <v>24</v>
      </c>
      <c r="AB1" s="25" t="s">
        <v>25</v>
      </c>
      <c r="AC1" s="25" t="s">
        <v>26</v>
      </c>
      <c r="AD1" s="25" t="s">
        <v>27</v>
      </c>
      <c r="AE1" s="25" t="s">
        <v>28</v>
      </c>
      <c r="AF1" s="25" t="s">
        <v>29</v>
      </c>
      <c r="AG1" s="25" t="s">
        <v>42</v>
      </c>
      <c r="AH1" s="25" t="s">
        <v>13</v>
      </c>
      <c r="AI1" s="25" t="s">
        <v>14</v>
      </c>
      <c r="AJ1" s="25" t="s">
        <v>15</v>
      </c>
      <c r="AK1" s="25" t="s">
        <v>16</v>
      </c>
      <c r="AL1" s="25" t="s">
        <v>17</v>
      </c>
      <c r="AM1" s="25" t="s">
        <v>30</v>
      </c>
      <c r="AN1" s="25" t="s">
        <v>31</v>
      </c>
      <c r="AO1" s="25" t="s">
        <v>32</v>
      </c>
      <c r="AP1" s="25" t="s">
        <v>33</v>
      </c>
      <c r="AQ1" s="25" t="s">
        <v>34</v>
      </c>
      <c r="AR1" s="25" t="s">
        <v>35</v>
      </c>
      <c r="AS1" s="25" t="s">
        <v>36</v>
      </c>
      <c r="AT1" s="25" t="s">
        <v>37</v>
      </c>
      <c r="AU1" s="25" t="s">
        <v>38</v>
      </c>
      <c r="AV1" s="25" t="s">
        <v>39</v>
      </c>
      <c r="AW1" s="25" t="s">
        <v>40</v>
      </c>
      <c r="AX1" s="23" t="s">
        <v>41</v>
      </c>
      <c r="AY1" s="32" t="s">
        <v>44</v>
      </c>
      <c r="AZ1" s="33" t="s">
        <v>43</v>
      </c>
      <c r="BA1" s="33" t="s">
        <v>45</v>
      </c>
      <c r="BB1" s="33" t="s">
        <v>46</v>
      </c>
      <c r="BC1" s="33" t="s">
        <v>47</v>
      </c>
      <c r="BD1" s="33" t="s">
        <v>48</v>
      </c>
      <c r="BE1" s="33" t="s">
        <v>49</v>
      </c>
      <c r="BF1" s="33" t="s">
        <v>50</v>
      </c>
      <c r="BG1" s="33" t="s">
        <v>51</v>
      </c>
      <c r="BH1" s="33" t="s">
        <v>52</v>
      </c>
      <c r="BI1" s="33" t="s">
        <v>53</v>
      </c>
      <c r="BJ1" s="33" t="s">
        <v>54</v>
      </c>
      <c r="BK1" s="33" t="s">
        <v>55</v>
      </c>
      <c r="BL1" s="33" t="s">
        <v>56</v>
      </c>
      <c r="BM1" s="33" t="s">
        <v>57</v>
      </c>
      <c r="BN1" s="33" t="s">
        <v>58</v>
      </c>
      <c r="BO1" s="33" t="s">
        <v>59</v>
      </c>
      <c r="BP1" s="33" t="s">
        <v>60</v>
      </c>
      <c r="BQ1" s="33" t="s">
        <v>61</v>
      </c>
      <c r="BR1" s="33" t="s">
        <v>62</v>
      </c>
      <c r="BS1" s="33" t="s">
        <v>63</v>
      </c>
      <c r="BT1" s="33" t="s">
        <v>64</v>
      </c>
      <c r="BU1" s="33" t="s">
        <v>65</v>
      </c>
      <c r="BV1" s="33" t="s">
        <v>66</v>
      </c>
      <c r="BW1" s="33" t="s">
        <v>67</v>
      </c>
      <c r="BX1" s="33" t="s">
        <v>68</v>
      </c>
      <c r="BY1" s="33" t="s">
        <v>69</v>
      </c>
      <c r="BZ1" s="33" t="s">
        <v>70</v>
      </c>
      <c r="CA1" s="33" t="s">
        <v>71</v>
      </c>
      <c r="CB1" s="33" t="s">
        <v>72</v>
      </c>
      <c r="CC1" s="34" t="s">
        <v>73</v>
      </c>
    </row>
    <row r="10" spans="1:81" ht="15" thickBot="1" x14ac:dyDescent="0.25"/>
    <row r="11" spans="1:81" ht="21" customHeight="1" thickBot="1" x14ac:dyDescent="0.3">
      <c r="B11" s="141" t="str">
        <f>"CRONOGRAMA DESINGLASS SMART WINDOWS OCTUBRE " &amp;  REFERENCIAS!B10</f>
        <v>CRONOGRAMA DESINGLASS SMART WINDOWS OCTUBRE 2022</v>
      </c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3"/>
      <c r="O11" s="144" t="s">
        <v>9</v>
      </c>
      <c r="P11" s="145"/>
      <c r="Q11" s="146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</row>
    <row r="12" spans="1:81" ht="30" customHeight="1" thickBot="1" x14ac:dyDescent="0.25">
      <c r="A12" s="14" t="s">
        <v>77</v>
      </c>
      <c r="B12" s="10" t="s">
        <v>0</v>
      </c>
      <c r="C12" s="11" t="s">
        <v>1</v>
      </c>
      <c r="D12" s="54" t="s">
        <v>97</v>
      </c>
      <c r="E12" s="50" t="s">
        <v>98</v>
      </c>
      <c r="F12" s="44" t="s">
        <v>95</v>
      </c>
      <c r="G12" s="44" t="s">
        <v>99</v>
      </c>
      <c r="H12" s="44" t="s">
        <v>100</v>
      </c>
      <c r="I12" s="55" t="s">
        <v>101</v>
      </c>
      <c r="J12" s="50" t="s">
        <v>102</v>
      </c>
      <c r="K12" s="11" t="s">
        <v>92</v>
      </c>
      <c r="L12" s="26" t="s">
        <v>96</v>
      </c>
      <c r="M12" s="26" t="s">
        <v>94</v>
      </c>
      <c r="N12" s="51" t="s">
        <v>93</v>
      </c>
      <c r="O12" s="12" t="s">
        <v>74</v>
      </c>
      <c r="P12" s="11" t="s">
        <v>75</v>
      </c>
      <c r="Q12" s="13" t="s">
        <v>76</v>
      </c>
      <c r="R12" s="98" t="s">
        <v>10</v>
      </c>
      <c r="S12" s="24" t="s">
        <v>11</v>
      </c>
      <c r="T12" s="21" t="s">
        <v>12</v>
      </c>
      <c r="U12" s="26" t="s">
        <v>18</v>
      </c>
      <c r="V12" s="26" t="s">
        <v>19</v>
      </c>
      <c r="W12" s="26" t="s">
        <v>20</v>
      </c>
      <c r="X12" s="26" t="s">
        <v>21</v>
      </c>
      <c r="Y12" s="26" t="s">
        <v>22</v>
      </c>
      <c r="Z12" s="26" t="s">
        <v>23</v>
      </c>
      <c r="AA12" s="26" t="s">
        <v>24</v>
      </c>
      <c r="AB12" s="26" t="s">
        <v>25</v>
      </c>
      <c r="AC12" s="26" t="s">
        <v>26</v>
      </c>
      <c r="AD12" s="26" t="s">
        <v>27</v>
      </c>
      <c r="AE12" s="26" t="s">
        <v>28</v>
      </c>
      <c r="AF12" s="26" t="s">
        <v>29</v>
      </c>
      <c r="AG12" s="26" t="s">
        <v>42</v>
      </c>
      <c r="AH12" s="26" t="s">
        <v>13</v>
      </c>
      <c r="AI12" s="26" t="s">
        <v>14</v>
      </c>
      <c r="AJ12" s="26" t="s">
        <v>15</v>
      </c>
      <c r="AK12" s="26" t="s">
        <v>16</v>
      </c>
      <c r="AL12" s="26" t="s">
        <v>17</v>
      </c>
      <c r="AM12" s="26" t="s">
        <v>30</v>
      </c>
      <c r="AN12" s="26" t="s">
        <v>31</v>
      </c>
      <c r="AO12" s="26" t="s">
        <v>32</v>
      </c>
      <c r="AP12" s="26" t="s">
        <v>33</v>
      </c>
      <c r="AQ12" s="26" t="s">
        <v>34</v>
      </c>
      <c r="AR12" s="26" t="s">
        <v>35</v>
      </c>
      <c r="AS12" s="26" t="s">
        <v>36</v>
      </c>
      <c r="AT12" s="26" t="s">
        <v>37</v>
      </c>
      <c r="AU12" s="26" t="s">
        <v>38</v>
      </c>
      <c r="AV12" s="26" t="s">
        <v>39</v>
      </c>
      <c r="AW12" s="26" t="s">
        <v>40</v>
      </c>
      <c r="AX12" s="24" t="s">
        <v>41</v>
      </c>
      <c r="AY12" s="37" t="s">
        <v>44</v>
      </c>
      <c r="AZ12" s="38" t="s">
        <v>43</v>
      </c>
      <c r="BA12" s="38" t="s">
        <v>45</v>
      </c>
      <c r="BB12" s="38" t="s">
        <v>46</v>
      </c>
      <c r="BC12" s="38" t="s">
        <v>47</v>
      </c>
      <c r="BD12" s="38" t="s">
        <v>48</v>
      </c>
      <c r="BE12" s="38" t="s">
        <v>49</v>
      </c>
      <c r="BF12" s="38" t="s">
        <v>50</v>
      </c>
      <c r="BG12" s="38" t="s">
        <v>51</v>
      </c>
      <c r="BH12" s="38" t="s">
        <v>52</v>
      </c>
      <c r="BI12" s="38" t="s">
        <v>53</v>
      </c>
      <c r="BJ12" s="38" t="s">
        <v>54</v>
      </c>
      <c r="BK12" s="38" t="s">
        <v>55</v>
      </c>
      <c r="BL12" s="38" t="s">
        <v>56</v>
      </c>
      <c r="BM12" s="38" t="s">
        <v>57</v>
      </c>
      <c r="BN12" s="38" t="s">
        <v>58</v>
      </c>
      <c r="BO12" s="38" t="s">
        <v>59</v>
      </c>
      <c r="BP12" s="38" t="s">
        <v>60</v>
      </c>
      <c r="BQ12" s="38" t="s">
        <v>61</v>
      </c>
      <c r="BR12" s="38" t="s">
        <v>62</v>
      </c>
      <c r="BS12" s="38" t="s">
        <v>63</v>
      </c>
      <c r="BT12" s="38" t="s">
        <v>64</v>
      </c>
      <c r="BU12" s="38" t="s">
        <v>65</v>
      </c>
      <c r="BV12" s="38" t="s">
        <v>66</v>
      </c>
      <c r="BW12" s="38" t="s">
        <v>67</v>
      </c>
      <c r="BX12" s="38" t="s">
        <v>68</v>
      </c>
      <c r="BY12" s="38" t="s">
        <v>69</v>
      </c>
      <c r="BZ12" s="38" t="s">
        <v>70</v>
      </c>
      <c r="CA12" s="38" t="s">
        <v>71</v>
      </c>
      <c r="CB12" s="38" t="s">
        <v>72</v>
      </c>
      <c r="CC12" s="39" t="s">
        <v>73</v>
      </c>
    </row>
    <row r="13" spans="1:81" x14ac:dyDescent="0.2">
      <c r="A13" s="9"/>
      <c r="B13" s="7"/>
      <c r="C13" s="7"/>
      <c r="D13" s="45"/>
      <c r="E13" s="45">
        <f>Diciembre[[#This Row],[Total de Presupuesto]]*16%+Diciembre[[#This Row],[Total de Presupuesto]]</f>
        <v>0</v>
      </c>
      <c r="F13" s="45"/>
      <c r="G13" s="45"/>
      <c r="H13" s="45">
        <f>(Diciembre[[#This Row],[Valor Total c/IVA]]-(Diciembre[[#This Row],[Pagado]]+Diciembre[[#This Row],[Anticipo]]))</f>
        <v>0</v>
      </c>
      <c r="I13" s="45"/>
      <c r="J13" s="45">
        <f>((Diciembre[[#This Row],[Anticipo]]+Diciembre[[#This Row],[Pagado]])-(Diciembre[[#This Row],[Total Gasto de Obra]]))</f>
        <v>0</v>
      </c>
      <c r="K13" s="86"/>
      <c r="L13" s="18"/>
      <c r="M13" s="18"/>
      <c r="N13" s="18"/>
      <c r="O13" s="8"/>
      <c r="P13" s="8"/>
      <c r="Q13" s="8"/>
      <c r="R13" s="40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</row>
    <row r="14" spans="1:81" x14ac:dyDescent="0.2">
      <c r="A14" s="15"/>
      <c r="B14" s="2"/>
      <c r="C14" s="2"/>
      <c r="D14" s="46"/>
      <c r="E14" s="46">
        <f>Diciembre[[#This Row],[Total de Presupuesto]]*16%+Diciembre[[#This Row],[Total de Presupuesto]]</f>
        <v>0</v>
      </c>
      <c r="F14" s="46"/>
      <c r="G14" s="46"/>
      <c r="H14" s="46">
        <f>(Diciembre[[#This Row],[Valor Total c/IVA]]-(Diciembre[[#This Row],[Pagado]]+Diciembre[[#This Row],[Anticipo]]))</f>
        <v>0</v>
      </c>
      <c r="I14" s="46"/>
      <c r="J14" s="46">
        <f>((Diciembre[[#This Row],[Anticipo]]+Diciembre[[#This Row],[Pagado]])-(Diciembre[[#This Row],[Total Gasto de Obra]]))</f>
        <v>0</v>
      </c>
      <c r="K14" s="2"/>
      <c r="L14" s="22"/>
      <c r="M14" s="22"/>
      <c r="N14" s="2"/>
      <c r="O14" s="15"/>
      <c r="P14" s="15"/>
      <c r="Q14" s="15"/>
      <c r="R14" s="41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</row>
  </sheetData>
  <mergeCells count="2">
    <mergeCell ref="B11:N11"/>
    <mergeCell ref="O11:Q11"/>
  </mergeCells>
  <conditionalFormatting sqref="M2:M10 M15:M1048576 P11:P14">
    <cfRule type="containsText" dxfId="5" priority="9" operator="containsText" text="X">
      <formula>NOT(ISERROR(SEARCH("X",M2)))</formula>
    </cfRule>
  </conditionalFormatting>
  <conditionalFormatting sqref="L2:L10 L15:L1048576 O11:O14">
    <cfRule type="containsText" dxfId="4" priority="8" operator="containsText" text="X">
      <formula>NOT(ISERROR(SEARCH("X",L2)))</formula>
    </cfRule>
  </conditionalFormatting>
  <conditionalFormatting sqref="N2:N10 N15:N1048576 Q11:Q14">
    <cfRule type="containsText" dxfId="3" priority="7" operator="containsText" text="X">
      <formula>NOT(ISERROR(SEARCH("X",N2)))</formula>
    </cfRule>
  </conditionalFormatting>
  <conditionalFormatting sqref="P1">
    <cfRule type="containsText" dxfId="2" priority="3" operator="containsText" text="X">
      <formula>NOT(ISERROR(SEARCH("X",P1)))</formula>
    </cfRule>
  </conditionalFormatting>
  <conditionalFormatting sqref="O1">
    <cfRule type="containsText" dxfId="1" priority="2" operator="containsText" text="X">
      <formula>NOT(ISERROR(SEARCH("X",O1)))</formula>
    </cfRule>
  </conditionalFormatting>
  <conditionalFormatting sqref="Q1">
    <cfRule type="containsText" dxfId="0" priority="1" operator="containsText" text="X">
      <formula>NOT(ISERROR(SEARCH("X",Q1)))</formula>
    </cfRule>
  </conditionalFormatting>
  <pageMargins left="0.7" right="0.7" top="0.75" bottom="0.75" header="0.3" footer="0.3"/>
  <pageSetup paperSize="9" orientation="portrait" horizontalDpi="360" verticalDpi="36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249977111117893"/>
  </sheetPr>
  <dimension ref="A1:E32"/>
  <sheetViews>
    <sheetView workbookViewId="0">
      <selection activeCell="D17" sqref="D17"/>
    </sheetView>
  </sheetViews>
  <sheetFormatPr baseColWidth="10" defaultRowHeight="14.25" x14ac:dyDescent="0.2"/>
  <cols>
    <col min="1" max="1" width="20.625" customWidth="1"/>
    <col min="3" max="3" width="23.625" customWidth="1"/>
  </cols>
  <sheetData>
    <row r="1" spans="1:5" x14ac:dyDescent="0.2">
      <c r="A1" s="29" t="s">
        <v>78</v>
      </c>
      <c r="C1" s="29" t="s">
        <v>79</v>
      </c>
    </row>
    <row r="2" spans="1:5" x14ac:dyDescent="0.2">
      <c r="A2" s="28">
        <v>1</v>
      </c>
      <c r="C2" s="28" t="s">
        <v>80</v>
      </c>
    </row>
    <row r="3" spans="1:5" x14ac:dyDescent="0.2">
      <c r="A3" s="28">
        <v>2</v>
      </c>
      <c r="C3" s="30" t="s">
        <v>81</v>
      </c>
    </row>
    <row r="4" spans="1:5" x14ac:dyDescent="0.2">
      <c r="A4" s="28">
        <v>3</v>
      </c>
      <c r="C4" s="30" t="s">
        <v>82</v>
      </c>
    </row>
    <row r="5" spans="1:5" x14ac:dyDescent="0.2">
      <c r="A5" s="28">
        <v>4</v>
      </c>
      <c r="C5" s="30" t="s">
        <v>83</v>
      </c>
    </row>
    <row r="6" spans="1:5" x14ac:dyDescent="0.2">
      <c r="A6" s="28">
        <v>5</v>
      </c>
      <c r="C6" s="30" t="s">
        <v>84</v>
      </c>
    </row>
    <row r="7" spans="1:5" x14ac:dyDescent="0.2">
      <c r="A7" s="28">
        <v>6</v>
      </c>
      <c r="C7" s="30" t="s">
        <v>90</v>
      </c>
    </row>
    <row r="8" spans="1:5" x14ac:dyDescent="0.2">
      <c r="A8" s="28">
        <v>7</v>
      </c>
      <c r="C8" s="30" t="s">
        <v>85</v>
      </c>
    </row>
    <row r="9" spans="1:5" x14ac:dyDescent="0.2">
      <c r="A9" s="28">
        <v>8</v>
      </c>
      <c r="C9" s="30" t="s">
        <v>86</v>
      </c>
    </row>
    <row r="10" spans="1:5" x14ac:dyDescent="0.2">
      <c r="A10" s="28">
        <v>9</v>
      </c>
      <c r="C10" s="30" t="s">
        <v>91</v>
      </c>
    </row>
    <row r="11" spans="1:5" x14ac:dyDescent="0.2">
      <c r="A11" s="28">
        <v>10</v>
      </c>
      <c r="C11" s="30" t="s">
        <v>89</v>
      </c>
    </row>
    <row r="12" spans="1:5" x14ac:dyDescent="0.2">
      <c r="A12" s="28">
        <v>11</v>
      </c>
      <c r="C12" s="30" t="s">
        <v>87</v>
      </c>
    </row>
    <row r="13" spans="1:5" x14ac:dyDescent="0.2">
      <c r="A13" s="28">
        <v>12</v>
      </c>
      <c r="C13" s="28" t="s">
        <v>88</v>
      </c>
    </row>
    <row r="14" spans="1:5" x14ac:dyDescent="0.2">
      <c r="A14" s="28">
        <v>13</v>
      </c>
    </row>
    <row r="15" spans="1:5" x14ac:dyDescent="0.2">
      <c r="A15" s="28">
        <v>14</v>
      </c>
    </row>
    <row r="16" spans="1:5" x14ac:dyDescent="0.2">
      <c r="A16" s="28">
        <v>15</v>
      </c>
      <c r="E16" s="31"/>
    </row>
    <row r="17" spans="1:5" x14ac:dyDescent="0.2">
      <c r="A17" s="28">
        <v>16</v>
      </c>
    </row>
    <row r="18" spans="1:5" x14ac:dyDescent="0.2">
      <c r="A18" s="28">
        <v>17</v>
      </c>
    </row>
    <row r="19" spans="1:5" x14ac:dyDescent="0.2">
      <c r="A19" s="28">
        <v>18</v>
      </c>
      <c r="E19" s="31"/>
    </row>
    <row r="20" spans="1:5" x14ac:dyDescent="0.2">
      <c r="A20" s="28">
        <v>19</v>
      </c>
    </row>
    <row r="21" spans="1:5" x14ac:dyDescent="0.2">
      <c r="A21" s="28">
        <v>20</v>
      </c>
    </row>
    <row r="22" spans="1:5" x14ac:dyDescent="0.2">
      <c r="A22" s="28">
        <v>21</v>
      </c>
    </row>
    <row r="23" spans="1:5" x14ac:dyDescent="0.2">
      <c r="A23" s="28">
        <v>22</v>
      </c>
    </row>
    <row r="24" spans="1:5" x14ac:dyDescent="0.2">
      <c r="A24" s="28">
        <v>23</v>
      </c>
    </row>
    <row r="25" spans="1:5" x14ac:dyDescent="0.2">
      <c r="A25" s="28">
        <v>24</v>
      </c>
    </row>
    <row r="26" spans="1:5" x14ac:dyDescent="0.2">
      <c r="A26" s="28">
        <v>25</v>
      </c>
    </row>
    <row r="27" spans="1:5" x14ac:dyDescent="0.2">
      <c r="A27" s="28">
        <v>26</v>
      </c>
    </row>
    <row r="28" spans="1:5" x14ac:dyDescent="0.2">
      <c r="A28" s="28">
        <v>27</v>
      </c>
    </row>
    <row r="29" spans="1:5" x14ac:dyDescent="0.2">
      <c r="A29" s="28">
        <v>28</v>
      </c>
    </row>
    <row r="30" spans="1:5" x14ac:dyDescent="0.2">
      <c r="A30" s="28">
        <v>29</v>
      </c>
    </row>
    <row r="31" spans="1:5" x14ac:dyDescent="0.2">
      <c r="A31" s="28">
        <v>30</v>
      </c>
    </row>
    <row r="32" spans="1:5" x14ac:dyDescent="0.2">
      <c r="A32" s="28">
        <v>31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2060"/>
  </sheetPr>
  <dimension ref="A1:O24"/>
  <sheetViews>
    <sheetView tabSelected="1" zoomScale="85" zoomScaleNormal="85" workbookViewId="0">
      <pane xSplit="16" ySplit="31" topLeftCell="Q32" activePane="bottomRight" state="frozen"/>
      <selection pane="topRight" activeCell="Q1" sqref="Q1"/>
      <selection pane="bottomLeft" activeCell="A32" sqref="A32"/>
      <selection pane="bottomRight" activeCell="J30" sqref="J30"/>
    </sheetView>
  </sheetViews>
  <sheetFormatPr baseColWidth="10" defaultRowHeight="14.25" x14ac:dyDescent="0.2"/>
  <sheetData>
    <row r="1" spans="1:15" x14ac:dyDescent="0.2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</row>
    <row r="2" spans="1:15" x14ac:dyDescent="0.2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</row>
    <row r="3" spans="1:15" x14ac:dyDescent="0.2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</row>
    <row r="4" spans="1:15" x14ac:dyDescent="0.2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</row>
    <row r="5" spans="1:15" x14ac:dyDescent="0.2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</row>
    <row r="6" spans="1:15" x14ac:dyDescent="0.2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</row>
    <row r="7" spans="1:15" x14ac:dyDescent="0.2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</row>
    <row r="8" spans="1:15" x14ac:dyDescent="0.2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</row>
    <row r="9" spans="1:15" x14ac:dyDescent="0.2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</row>
    <row r="10" spans="1:15" x14ac:dyDescent="0.2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</row>
    <row r="11" spans="1:15" x14ac:dyDescent="0.2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</row>
    <row r="12" spans="1:15" x14ac:dyDescent="0.2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</row>
    <row r="13" spans="1:15" x14ac:dyDescent="0.2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</row>
    <row r="14" spans="1:15" x14ac:dyDescent="0.2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</row>
    <row r="15" spans="1:15" x14ac:dyDescent="0.2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</row>
    <row r="16" spans="1:15" x14ac:dyDescent="0.2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</row>
    <row r="17" spans="1:15" x14ac:dyDescent="0.2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</row>
    <row r="18" spans="1:15" x14ac:dyDescent="0.2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</row>
    <row r="19" spans="1:15" x14ac:dyDescent="0.2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</row>
    <row r="20" spans="1:15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</row>
    <row r="21" spans="1:15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</row>
    <row r="22" spans="1:15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</row>
    <row r="23" spans="1:15" x14ac:dyDescent="0.2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</row>
    <row r="24" spans="1:15" x14ac:dyDescent="0.2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</row>
  </sheetData>
  <sheetProtection algorithmName="SHA-512" hashValue="henXQjXlQmk34mlrEqjS/Bvi0Ys6JV/xBz8UoRJeGrTtAFZPT2NWRhGsjACCzdUat+x8CK6teZJRaan9qE7T7Q==" saltValue="LJDiuSagGIudy7X+pdkEJw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1"/>
  </sheetPr>
  <dimension ref="A1:E15"/>
  <sheetViews>
    <sheetView workbookViewId="0">
      <selection activeCell="B33" sqref="B33"/>
    </sheetView>
  </sheetViews>
  <sheetFormatPr baseColWidth="10" defaultRowHeight="14.25" x14ac:dyDescent="0.2"/>
  <cols>
    <col min="1" max="1" width="29.125" bestFit="1" customWidth="1"/>
    <col min="2" max="2" width="16.875" bestFit="1" customWidth="1"/>
    <col min="3" max="3" width="24" bestFit="1" customWidth="1"/>
    <col min="5" max="5" width="21.875" customWidth="1"/>
  </cols>
  <sheetData>
    <row r="1" spans="1:5" ht="15" thickBot="1" x14ac:dyDescent="0.25"/>
    <row r="2" spans="1:5" x14ac:dyDescent="0.2">
      <c r="A2" s="75" t="s">
        <v>134</v>
      </c>
      <c r="C2" s="75" t="s">
        <v>137</v>
      </c>
      <c r="E2" s="75" t="s">
        <v>161</v>
      </c>
    </row>
    <row r="3" spans="1:5" ht="15" thickBot="1" x14ac:dyDescent="0.25">
      <c r="A3" s="76"/>
      <c r="C3" s="76"/>
      <c r="E3" s="123"/>
    </row>
    <row r="4" spans="1:5" x14ac:dyDescent="0.2">
      <c r="A4" s="75" t="s">
        <v>135</v>
      </c>
      <c r="C4" s="75" t="s">
        <v>138</v>
      </c>
      <c r="E4" s="124" t="s">
        <v>160</v>
      </c>
    </row>
    <row r="5" spans="1:5" ht="15" thickBot="1" x14ac:dyDescent="0.25">
      <c r="A5" s="76"/>
      <c r="C5" s="76"/>
      <c r="E5" s="123"/>
    </row>
    <row r="6" spans="1:5" x14ac:dyDescent="0.2">
      <c r="A6" s="75" t="s">
        <v>136</v>
      </c>
      <c r="C6" s="75" t="s">
        <v>139</v>
      </c>
      <c r="E6" s="124" t="s">
        <v>159</v>
      </c>
    </row>
    <row r="7" spans="1:5" ht="15" thickBot="1" x14ac:dyDescent="0.25">
      <c r="A7" s="79"/>
      <c r="C7" s="74"/>
      <c r="E7" s="123"/>
    </row>
    <row r="8" spans="1:5" ht="15" thickBot="1" x14ac:dyDescent="0.25">
      <c r="E8" s="124" t="s">
        <v>162</v>
      </c>
    </row>
    <row r="9" spans="1:5" x14ac:dyDescent="0.2">
      <c r="B9" s="75" t="s">
        <v>140</v>
      </c>
      <c r="E9" s="123"/>
    </row>
    <row r="10" spans="1:5" ht="15" thickBot="1" x14ac:dyDescent="0.25">
      <c r="B10" s="77">
        <v>2022</v>
      </c>
      <c r="E10" s="124" t="s">
        <v>163</v>
      </c>
    </row>
    <row r="11" spans="1:5" ht="15" thickBot="1" x14ac:dyDescent="0.25">
      <c r="E11" s="123"/>
    </row>
    <row r="12" spans="1:5" x14ac:dyDescent="0.2">
      <c r="A12" s="75" t="s">
        <v>141</v>
      </c>
      <c r="E12" s="124" t="s">
        <v>164</v>
      </c>
    </row>
    <row r="13" spans="1:5" ht="15" thickBot="1" x14ac:dyDescent="0.25">
      <c r="A13" s="74"/>
      <c r="E13" s="123"/>
    </row>
    <row r="14" spans="1:5" x14ac:dyDescent="0.2">
      <c r="E14" s="124" t="s">
        <v>165</v>
      </c>
    </row>
    <row r="15" spans="1:5" ht="15" thickBot="1" x14ac:dyDescent="0.25">
      <c r="E15" s="7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rgb="FF7030A0"/>
  </sheetPr>
  <dimension ref="A1:C7"/>
  <sheetViews>
    <sheetView workbookViewId="0">
      <selection activeCell="C7" sqref="C7"/>
    </sheetView>
  </sheetViews>
  <sheetFormatPr baseColWidth="10" defaultRowHeight="14.25" x14ac:dyDescent="0.2"/>
  <cols>
    <col min="1" max="1" width="7.125" customWidth="1"/>
    <col min="2" max="2" width="22.25" customWidth="1"/>
    <col min="3" max="3" width="33.25" customWidth="1"/>
  </cols>
  <sheetData>
    <row r="1" spans="1:3" ht="15" x14ac:dyDescent="0.2">
      <c r="A1" s="131" t="s">
        <v>142</v>
      </c>
      <c r="B1" s="131" t="s">
        <v>166</v>
      </c>
      <c r="C1" s="131" t="s">
        <v>167</v>
      </c>
    </row>
    <row r="2" spans="1:3" x14ac:dyDescent="0.2">
      <c r="A2" s="15">
        <v>1</v>
      </c>
      <c r="B2" s="132" t="s">
        <v>169</v>
      </c>
      <c r="C2" s="132" t="s">
        <v>175</v>
      </c>
    </row>
    <row r="3" spans="1:3" x14ac:dyDescent="0.2">
      <c r="A3" s="8">
        <v>2</v>
      </c>
      <c r="B3" s="133" t="s">
        <v>170</v>
      </c>
      <c r="C3" s="133" t="s">
        <v>168</v>
      </c>
    </row>
    <row r="4" spans="1:3" x14ac:dyDescent="0.2">
      <c r="A4" s="82">
        <v>3</v>
      </c>
      <c r="B4" s="133" t="s">
        <v>171</v>
      </c>
      <c r="C4" s="133" t="s">
        <v>172</v>
      </c>
    </row>
    <row r="5" spans="1:3" x14ac:dyDescent="0.2">
      <c r="A5" s="82">
        <v>4</v>
      </c>
      <c r="B5" s="133" t="s">
        <v>173</v>
      </c>
      <c r="C5" s="133" t="s">
        <v>174</v>
      </c>
    </row>
    <row r="6" spans="1:3" x14ac:dyDescent="0.2">
      <c r="A6" s="82">
        <v>5</v>
      </c>
      <c r="B6" s="133" t="s">
        <v>176</v>
      </c>
      <c r="C6" s="133" t="s">
        <v>177</v>
      </c>
    </row>
    <row r="7" spans="1:3" x14ac:dyDescent="0.2">
      <c r="A7" s="83"/>
      <c r="B7" s="134"/>
      <c r="C7" s="134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92D050"/>
  </sheetPr>
  <dimension ref="A1:K3"/>
  <sheetViews>
    <sheetView workbookViewId="0">
      <selection activeCell="A6" sqref="A3:XFD6"/>
    </sheetView>
  </sheetViews>
  <sheetFormatPr baseColWidth="10" defaultRowHeight="14.25" x14ac:dyDescent="0.2"/>
  <cols>
    <col min="1" max="1" width="35.25" style="1" customWidth="1"/>
    <col min="2" max="2" width="12.875" style="68" customWidth="1"/>
    <col min="3" max="3" width="16" style="1" customWidth="1"/>
    <col min="4" max="4" width="13.25" style="1" customWidth="1"/>
    <col min="5" max="5" width="28.875" style="1" customWidth="1"/>
    <col min="6" max="7" width="11" style="1"/>
    <col min="8" max="8" width="11.75" style="64" customWidth="1"/>
    <col min="9" max="9" width="12.25" style="64" customWidth="1"/>
    <col min="10" max="10" width="12.125" style="64" customWidth="1"/>
    <col min="11" max="11" width="11" style="1"/>
  </cols>
  <sheetData>
    <row r="1" spans="1:11" x14ac:dyDescent="0.2">
      <c r="A1" s="57" t="s">
        <v>103</v>
      </c>
      <c r="B1" s="65" t="s">
        <v>4</v>
      </c>
      <c r="C1" s="9" t="s">
        <v>104</v>
      </c>
      <c r="D1" s="9" t="s">
        <v>105</v>
      </c>
      <c r="E1" s="9" t="s">
        <v>106</v>
      </c>
      <c r="F1" s="9" t="s">
        <v>107</v>
      </c>
      <c r="G1" s="9" t="s">
        <v>108</v>
      </c>
      <c r="H1" s="58" t="s">
        <v>109</v>
      </c>
      <c r="I1" s="58" t="s">
        <v>110</v>
      </c>
      <c r="J1" s="59" t="s">
        <v>111</v>
      </c>
      <c r="K1" s="8" t="s">
        <v>142</v>
      </c>
    </row>
    <row r="2" spans="1:11" x14ac:dyDescent="0.2">
      <c r="A2" s="60"/>
      <c r="B2" s="66"/>
      <c r="C2" s="8"/>
      <c r="D2" s="8"/>
      <c r="E2" s="8"/>
      <c r="F2" s="8"/>
      <c r="G2" s="8"/>
      <c r="H2" s="61"/>
      <c r="I2" s="61">
        <f>((Material[[#This Row],[Unitario]]*16%)*Material[[#This Row],[Cantidad]])</f>
        <v>0</v>
      </c>
      <c r="J2" s="72">
        <f>((Material[[#This Row],[Unitario]]*Material[[#This Row],[Cantidad]])+Material[[#This Row],[Iva]])</f>
        <v>0</v>
      </c>
      <c r="K2" s="8">
        <v>1</v>
      </c>
    </row>
    <row r="3" spans="1:11" x14ac:dyDescent="0.2">
      <c r="A3" s="62"/>
      <c r="B3" s="67"/>
      <c r="C3" s="15"/>
      <c r="D3" s="15"/>
      <c r="E3" s="15"/>
      <c r="F3" s="15"/>
      <c r="G3" s="15"/>
      <c r="H3" s="63"/>
      <c r="I3" s="63">
        <f>((Material[[#This Row],[Unitario]]*16%)*Material[[#This Row],[Cantidad]])</f>
        <v>0</v>
      </c>
      <c r="J3" s="73">
        <f>((Material[[#This Row],[Unitario]]*Material[[#This Row],[Cantidad]])+Material[[#This Row],[Iva]])</f>
        <v>0</v>
      </c>
      <c r="K3" s="8">
        <v>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1:I3"/>
  <sheetViews>
    <sheetView workbookViewId="0">
      <selection activeCell="A4" sqref="A3:XFD4"/>
    </sheetView>
  </sheetViews>
  <sheetFormatPr baseColWidth="10" defaultRowHeight="14.25" x14ac:dyDescent="0.2"/>
  <cols>
    <col min="1" max="1" width="27.875" style="1" customWidth="1"/>
    <col min="2" max="2" width="17.25" style="68" customWidth="1"/>
    <col min="3" max="3" width="12.875" style="1" customWidth="1"/>
    <col min="4" max="4" width="22.125" style="1" customWidth="1"/>
    <col min="5" max="5" width="15.25" style="1" customWidth="1"/>
    <col min="6" max="6" width="13.875" style="1" customWidth="1"/>
    <col min="7" max="7" width="16" style="64" customWidth="1"/>
    <col min="8" max="8" width="14.375" style="64" customWidth="1"/>
  </cols>
  <sheetData>
    <row r="1" spans="1:9" x14ac:dyDescent="0.2">
      <c r="A1" s="57" t="s">
        <v>103</v>
      </c>
      <c r="B1" s="65" t="s">
        <v>112</v>
      </c>
      <c r="C1" s="9" t="s">
        <v>113</v>
      </c>
      <c r="D1" s="9" t="s">
        <v>114</v>
      </c>
      <c r="E1" s="9" t="s">
        <v>107</v>
      </c>
      <c r="F1" s="9" t="s">
        <v>108</v>
      </c>
      <c r="G1" s="58" t="s">
        <v>115</v>
      </c>
      <c r="H1" s="59" t="s">
        <v>111</v>
      </c>
      <c r="I1" s="9" t="s">
        <v>142</v>
      </c>
    </row>
    <row r="2" spans="1:9" x14ac:dyDescent="0.2">
      <c r="A2" s="60"/>
      <c r="B2" s="66"/>
      <c r="C2" s="8"/>
      <c r="D2" s="8"/>
      <c r="E2" s="8"/>
      <c r="F2" s="8"/>
      <c r="G2" s="61"/>
      <c r="H2" s="72">
        <f>Almacen[[#This Row],[Precio Unitario]]*Almacen[[#This Row],[Cantidad]]</f>
        <v>0</v>
      </c>
      <c r="I2" s="9">
        <v>1</v>
      </c>
    </row>
    <row r="3" spans="1:9" x14ac:dyDescent="0.2">
      <c r="A3" s="62"/>
      <c r="B3" s="67"/>
      <c r="C3" s="15"/>
      <c r="D3" s="15"/>
      <c r="E3" s="15"/>
      <c r="F3" s="15"/>
      <c r="G3" s="63"/>
      <c r="H3" s="73">
        <f>Almacen[[#This Row],[Precio Unitario]]*Almacen[[#This Row],[Cantidad]]</f>
        <v>0</v>
      </c>
      <c r="I3" s="15">
        <v>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1:M7"/>
  <sheetViews>
    <sheetView workbookViewId="0">
      <selection activeCell="A3" sqref="A3:XFD5"/>
    </sheetView>
  </sheetViews>
  <sheetFormatPr baseColWidth="10" defaultRowHeight="14.25" x14ac:dyDescent="0.2"/>
  <cols>
    <col min="1" max="1" width="26.625" style="1" customWidth="1"/>
    <col min="2" max="2" width="12.875" style="68" customWidth="1"/>
    <col min="3" max="3" width="24.875" style="1" customWidth="1"/>
    <col min="4" max="7" width="11" style="1"/>
    <col min="8" max="8" width="12.625" style="64" customWidth="1"/>
    <col min="9" max="9" width="13.625" style="64" customWidth="1"/>
    <col min="10" max="10" width="13.25" style="64" customWidth="1"/>
    <col min="11" max="11" width="12.25" style="1" customWidth="1"/>
    <col min="12" max="12" width="13.625" style="1" customWidth="1"/>
    <col min="13" max="13" width="11" style="35"/>
  </cols>
  <sheetData>
    <row r="1" spans="1:13" x14ac:dyDescent="0.2">
      <c r="A1" s="57" t="s">
        <v>103</v>
      </c>
      <c r="B1" s="65" t="s">
        <v>4</v>
      </c>
      <c r="C1" s="9" t="s">
        <v>116</v>
      </c>
      <c r="D1" s="9" t="s">
        <v>117</v>
      </c>
      <c r="E1" s="9" t="s">
        <v>118</v>
      </c>
      <c r="F1" s="9" t="s">
        <v>119</v>
      </c>
      <c r="G1" s="9" t="s">
        <v>120</v>
      </c>
      <c r="H1" s="58" t="s">
        <v>121</v>
      </c>
      <c r="I1" s="58" t="s">
        <v>122</v>
      </c>
      <c r="J1" s="58" t="s">
        <v>123</v>
      </c>
      <c r="K1" s="9" t="s">
        <v>124</v>
      </c>
      <c r="L1" s="69" t="s">
        <v>113</v>
      </c>
      <c r="M1" s="87" t="s">
        <v>142</v>
      </c>
    </row>
    <row r="2" spans="1:13" x14ac:dyDescent="0.2">
      <c r="A2" s="60"/>
      <c r="B2" s="66"/>
      <c r="C2" s="8"/>
      <c r="D2" s="8"/>
      <c r="E2" s="8"/>
      <c r="F2" s="8"/>
      <c r="G2" s="8">
        <f>Vidrio[[#This Row],[Ancho]]*Vidrio[[#This Row],[Alto]]</f>
        <v>0</v>
      </c>
      <c r="H2" s="61"/>
      <c r="I2" s="61">
        <f>Vidrio[[#This Row],[$ × M² ]]*Vidrio[[#This Row],[M²]]</f>
        <v>0</v>
      </c>
      <c r="J2" s="61">
        <f>Vidrio[[#This Row],[P. Unitario]]*Vidrio[[#This Row],[Piezas]]</f>
        <v>0</v>
      </c>
      <c r="K2" s="8"/>
      <c r="L2" s="70"/>
      <c r="M2" s="87">
        <v>1</v>
      </c>
    </row>
    <row r="3" spans="1:13" x14ac:dyDescent="0.2">
      <c r="A3" s="62"/>
      <c r="B3" s="67"/>
      <c r="C3" s="15"/>
      <c r="D3" s="15"/>
      <c r="E3" s="15"/>
      <c r="F3" s="15"/>
      <c r="G3" s="83">
        <f>Vidrio[[#This Row],[Ancho]]*Vidrio[[#This Row],[Alto]]</f>
        <v>0</v>
      </c>
      <c r="H3" s="63"/>
      <c r="I3" s="63">
        <f>Vidrio[[#This Row],[$ × M² ]]*Vidrio[[#This Row],[M²]]</f>
        <v>0</v>
      </c>
      <c r="J3" s="63">
        <f>Vidrio[[#This Row],[P. Unitario]]*Vidrio[[#This Row],[Piezas]]</f>
        <v>0</v>
      </c>
      <c r="K3" s="15"/>
      <c r="L3" s="71"/>
      <c r="M3" s="83">
        <v>5</v>
      </c>
    </row>
    <row r="7" spans="1:13" x14ac:dyDescent="0.2">
      <c r="K7" s="80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E7"/>
  <sheetViews>
    <sheetView workbookViewId="0">
      <selection activeCell="A3" sqref="A3:XFD5"/>
    </sheetView>
  </sheetViews>
  <sheetFormatPr baseColWidth="10" defaultRowHeight="14.25" x14ac:dyDescent="0.2"/>
  <cols>
    <col min="1" max="1" width="37.25" style="1" customWidth="1"/>
    <col min="2" max="2" width="28.375" style="1" customWidth="1"/>
    <col min="3" max="3" width="20.125" style="1" customWidth="1"/>
    <col min="4" max="4" width="16.25" style="64" customWidth="1"/>
  </cols>
  <sheetData>
    <row r="1" spans="1:5" x14ac:dyDescent="0.2">
      <c r="A1" s="57" t="s">
        <v>103</v>
      </c>
      <c r="B1" s="9" t="s">
        <v>92</v>
      </c>
      <c r="C1" s="9" t="s">
        <v>125</v>
      </c>
      <c r="D1" s="59" t="s">
        <v>111</v>
      </c>
      <c r="E1" s="8" t="s">
        <v>142</v>
      </c>
    </row>
    <row r="2" spans="1:5" x14ac:dyDescent="0.2">
      <c r="A2" s="60"/>
      <c r="B2" s="8"/>
      <c r="C2" s="8"/>
      <c r="D2" s="72"/>
      <c r="E2" s="8">
        <v>1</v>
      </c>
    </row>
    <row r="3" spans="1:5" x14ac:dyDescent="0.2">
      <c r="A3" s="62"/>
      <c r="B3" s="15"/>
      <c r="C3" s="15"/>
      <c r="D3" s="73"/>
      <c r="E3" s="8">
        <v>4</v>
      </c>
    </row>
    <row r="7" spans="1:5" x14ac:dyDescent="0.2">
      <c r="E7" s="31"/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92D050"/>
  </sheetPr>
  <dimension ref="A1:G8"/>
  <sheetViews>
    <sheetView workbookViewId="0">
      <selection activeCell="A3" sqref="A3:XFD5"/>
    </sheetView>
  </sheetViews>
  <sheetFormatPr baseColWidth="10" defaultRowHeight="14.25" x14ac:dyDescent="0.2"/>
  <cols>
    <col min="1" max="1" width="34" style="1" customWidth="1"/>
    <col min="2" max="2" width="14.125" style="68" customWidth="1"/>
    <col min="3" max="3" width="15.875" style="64" customWidth="1"/>
    <col min="4" max="4" width="21.875" style="1" customWidth="1"/>
    <col min="5" max="5" width="15.5" style="1" customWidth="1"/>
    <col min="6" max="6" width="63" style="1" customWidth="1"/>
  </cols>
  <sheetData>
    <row r="1" spans="1:7" x14ac:dyDescent="0.2">
      <c r="A1" s="57" t="s">
        <v>103</v>
      </c>
      <c r="B1" s="65" t="s">
        <v>4</v>
      </c>
      <c r="C1" s="58" t="s">
        <v>126</v>
      </c>
      <c r="D1" s="9" t="s">
        <v>127</v>
      </c>
      <c r="E1" s="9" t="s">
        <v>128</v>
      </c>
      <c r="F1" s="69" t="s">
        <v>129</v>
      </c>
      <c r="G1" s="8" t="s">
        <v>142</v>
      </c>
    </row>
    <row r="2" spans="1:7" x14ac:dyDescent="0.2">
      <c r="A2" s="60"/>
      <c r="B2" s="66"/>
      <c r="C2" s="61"/>
      <c r="D2" s="8"/>
      <c r="E2" s="8"/>
      <c r="F2" s="70"/>
      <c r="G2" s="8">
        <v>1</v>
      </c>
    </row>
    <row r="3" spans="1:7" x14ac:dyDescent="0.2">
      <c r="A3" s="62"/>
      <c r="B3" s="67"/>
      <c r="C3" s="63"/>
      <c r="D3" s="15"/>
      <c r="E3" s="15"/>
      <c r="F3" s="71"/>
      <c r="G3" s="8">
        <v>4</v>
      </c>
    </row>
    <row r="5" spans="1:7" x14ac:dyDescent="0.2">
      <c r="F5" s="80"/>
    </row>
    <row r="7" spans="1:7" x14ac:dyDescent="0.2">
      <c r="G7" s="6"/>
    </row>
    <row r="8" spans="1:7" x14ac:dyDescent="0.2">
      <c r="F8" s="80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92D050"/>
  </sheetPr>
  <dimension ref="A1:G10"/>
  <sheetViews>
    <sheetView workbookViewId="0">
      <selection activeCell="A5" sqref="A3:XFD5"/>
    </sheetView>
  </sheetViews>
  <sheetFormatPr baseColWidth="10" defaultRowHeight="14.25" x14ac:dyDescent="0.2"/>
  <cols>
    <col min="1" max="1" width="34" style="1" customWidth="1"/>
    <col min="2" max="2" width="14.125" style="68" customWidth="1"/>
    <col min="3" max="3" width="15.875" style="64" customWidth="1"/>
    <col min="4" max="4" width="21.875" style="1" customWidth="1"/>
    <col min="5" max="5" width="15.5" style="1" customWidth="1"/>
    <col min="6" max="6" width="63" style="1" customWidth="1"/>
  </cols>
  <sheetData>
    <row r="1" spans="1:7" x14ac:dyDescent="0.2">
      <c r="A1" s="57" t="s">
        <v>103</v>
      </c>
      <c r="B1" s="65" t="s">
        <v>4</v>
      </c>
      <c r="C1" s="58" t="s">
        <v>126</v>
      </c>
      <c r="D1" s="9" t="s">
        <v>127</v>
      </c>
      <c r="E1" s="9" t="s">
        <v>128</v>
      </c>
      <c r="F1" s="69" t="s">
        <v>129</v>
      </c>
      <c r="G1" s="8" t="s">
        <v>142</v>
      </c>
    </row>
    <row r="2" spans="1:7" x14ac:dyDescent="0.2">
      <c r="A2" s="60"/>
      <c r="B2" s="66"/>
      <c r="C2" s="61"/>
      <c r="D2" s="8"/>
      <c r="E2" s="8"/>
      <c r="F2" s="70"/>
      <c r="G2" s="8">
        <v>1</v>
      </c>
    </row>
    <row r="3" spans="1:7" x14ac:dyDescent="0.2">
      <c r="A3" s="62"/>
      <c r="B3" s="67"/>
      <c r="C3" s="63"/>
      <c r="D3" s="15"/>
      <c r="E3" s="15"/>
      <c r="F3" s="71"/>
      <c r="G3" s="8">
        <v>4</v>
      </c>
    </row>
    <row r="6" spans="1:7" x14ac:dyDescent="0.2">
      <c r="F6" s="81"/>
    </row>
    <row r="10" spans="1:7" x14ac:dyDescent="0.2">
      <c r="F10" s="81"/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92D050"/>
  </sheetPr>
  <dimension ref="A1:G14"/>
  <sheetViews>
    <sheetView workbookViewId="0">
      <selection activeCell="B17" sqref="B17"/>
    </sheetView>
  </sheetViews>
  <sheetFormatPr baseColWidth="10" defaultRowHeight="14.25" x14ac:dyDescent="0.2"/>
  <cols>
    <col min="1" max="1" width="41.5" style="1" customWidth="1"/>
    <col min="2" max="2" width="17.625" style="68" customWidth="1"/>
    <col min="3" max="3" width="21" style="1" customWidth="1"/>
    <col min="4" max="4" width="22.125" style="64" customWidth="1"/>
    <col min="5" max="5" width="17" style="64" customWidth="1"/>
    <col min="6" max="6" width="24.25" style="64" customWidth="1"/>
  </cols>
  <sheetData>
    <row r="1" spans="1:7" x14ac:dyDescent="0.2">
      <c r="A1" s="57" t="s">
        <v>103</v>
      </c>
      <c r="B1" s="65" t="s">
        <v>130</v>
      </c>
      <c r="C1" s="9" t="s">
        <v>131</v>
      </c>
      <c r="D1" s="58" t="s">
        <v>132</v>
      </c>
      <c r="E1" s="58" t="s">
        <v>133</v>
      </c>
      <c r="F1" s="59" t="s">
        <v>111</v>
      </c>
      <c r="G1" s="8" t="s">
        <v>142</v>
      </c>
    </row>
    <row r="2" spans="1:7" x14ac:dyDescent="0.2">
      <c r="A2" s="60"/>
      <c r="B2" s="66"/>
      <c r="C2" s="8"/>
      <c r="D2" s="61"/>
      <c r="E2" s="61"/>
      <c r="F2" s="72">
        <f>Pagos[[#This Row],[SubTotal]]+Pagos[[#This Row],[IVA]]</f>
        <v>0</v>
      </c>
      <c r="G2" s="8">
        <v>1</v>
      </c>
    </row>
    <row r="3" spans="1:7" x14ac:dyDescent="0.2">
      <c r="A3" s="62"/>
      <c r="B3" s="67"/>
      <c r="C3" s="15"/>
      <c r="D3" s="63"/>
      <c r="E3" s="63"/>
      <c r="F3" s="73">
        <f>Pagos[[#This Row],[SubTotal]]+Pagos[[#This Row],[IVA]]</f>
        <v>0</v>
      </c>
      <c r="G3" s="8">
        <v>4</v>
      </c>
    </row>
    <row r="10" spans="1:7" x14ac:dyDescent="0.2">
      <c r="E10" s="88"/>
    </row>
    <row r="14" spans="1:7" x14ac:dyDescent="0.2">
      <c r="F14" s="84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5" tint="-0.249977111117893"/>
  </sheetPr>
  <dimension ref="A1:L64"/>
  <sheetViews>
    <sheetView view="pageLayout" topLeftCell="A13" zoomScaleNormal="100" workbookViewId="0">
      <selection activeCell="H66" sqref="H65:H66"/>
    </sheetView>
  </sheetViews>
  <sheetFormatPr baseColWidth="10" defaultColWidth="10.75" defaultRowHeight="14.25" x14ac:dyDescent="0.2"/>
  <cols>
    <col min="1" max="1" width="16" style="100" customWidth="1"/>
    <col min="2" max="2" width="9.875" style="100" customWidth="1"/>
    <col min="3" max="3" width="11.125" style="100" customWidth="1"/>
    <col min="4" max="4" width="10.125" style="100" customWidth="1"/>
    <col min="5" max="5" width="9.125" style="100" customWidth="1"/>
    <col min="6" max="6" width="10.375" style="100" customWidth="1"/>
    <col min="7" max="7" width="10.25" style="100" customWidth="1"/>
    <col min="8" max="8" width="9.125" style="100" customWidth="1"/>
    <col min="9" max="9" width="9.25" style="100" customWidth="1"/>
    <col min="10" max="10" width="8.875" style="100" customWidth="1"/>
    <col min="11" max="11" width="9.875" style="100" customWidth="1"/>
    <col min="12" max="12" width="9.375" style="100" customWidth="1"/>
  </cols>
  <sheetData>
    <row r="1" spans="1:12" ht="32.25" customHeight="1" thickBot="1" x14ac:dyDescent="0.25">
      <c r="A1" s="150"/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2"/>
    </row>
    <row r="2" spans="1:12" ht="15" thickBot="1" x14ac:dyDescent="0.25"/>
    <row r="3" spans="1:12" ht="15" thickBot="1" x14ac:dyDescent="0.25">
      <c r="B3" s="111" t="s">
        <v>95</v>
      </c>
      <c r="C3" s="121"/>
      <c r="E3" s="111" t="s">
        <v>145</v>
      </c>
      <c r="F3" s="121"/>
      <c r="H3" s="122" t="s">
        <v>100</v>
      </c>
      <c r="I3" s="121">
        <f>$F$3-($C$7+$C$3)</f>
        <v>0</v>
      </c>
    </row>
    <row r="5" spans="1:12" x14ac:dyDescent="0.2">
      <c r="F5" s="114" t="s">
        <v>157</v>
      </c>
      <c r="G5" s="115" t="s">
        <v>126</v>
      </c>
      <c r="K5" s="113" t="s">
        <v>144</v>
      </c>
      <c r="L5" s="128" t="s">
        <v>126</v>
      </c>
    </row>
    <row r="6" spans="1:12" ht="15" thickBot="1" x14ac:dyDescent="0.25">
      <c r="F6" s="117" t="s">
        <v>153</v>
      </c>
      <c r="G6" s="118">
        <f>$L$6+$L$7+$L$8</f>
        <v>0</v>
      </c>
      <c r="K6" s="116" t="s">
        <v>147</v>
      </c>
      <c r="L6" s="119"/>
    </row>
    <row r="7" spans="1:12" ht="15" thickBot="1" x14ac:dyDescent="0.25">
      <c r="B7" s="110" t="s">
        <v>158</v>
      </c>
      <c r="C7" s="120"/>
      <c r="F7" s="117" t="s">
        <v>154</v>
      </c>
      <c r="G7" s="118">
        <f>$L$9+$L$10+$L$11</f>
        <v>0</v>
      </c>
      <c r="K7" s="117" t="s">
        <v>148</v>
      </c>
      <c r="L7" s="118"/>
    </row>
    <row r="8" spans="1:12" x14ac:dyDescent="0.2">
      <c r="F8" s="117" t="s">
        <v>155</v>
      </c>
      <c r="G8" s="118">
        <f>$G$6+$G$7</f>
        <v>0</v>
      </c>
      <c r="K8" s="117" t="s">
        <v>149</v>
      </c>
      <c r="L8" s="119"/>
    </row>
    <row r="9" spans="1:12" x14ac:dyDescent="0.2">
      <c r="F9" s="117" t="s">
        <v>156</v>
      </c>
      <c r="G9" s="118">
        <f>($C$7+$C$3)-$G$8</f>
        <v>0</v>
      </c>
      <c r="K9" s="117" t="s">
        <v>150</v>
      </c>
      <c r="L9" s="118"/>
    </row>
    <row r="10" spans="1:12" x14ac:dyDescent="0.2">
      <c r="F10"/>
      <c r="G10"/>
      <c r="K10" s="117" t="s">
        <v>151</v>
      </c>
      <c r="L10" s="118"/>
    </row>
    <row r="11" spans="1:12" ht="15" thickBot="1" x14ac:dyDescent="0.25">
      <c r="I11" s="129"/>
      <c r="K11" s="117" t="s">
        <v>152</v>
      </c>
      <c r="L11" s="130"/>
    </row>
    <row r="12" spans="1:12" ht="15" thickBot="1" x14ac:dyDescent="0.25">
      <c r="A12" s="147" t="s">
        <v>146</v>
      </c>
      <c r="B12" s="148"/>
      <c r="C12" s="148"/>
      <c r="D12" s="148"/>
      <c r="E12" s="148"/>
      <c r="F12" s="149"/>
      <c r="G12" s="127"/>
      <c r="H12" s="127"/>
      <c r="I12" s="127"/>
      <c r="J12" s="127"/>
    </row>
    <row r="13" spans="1:12" x14ac:dyDescent="0.2">
      <c r="A13" s="107" t="s">
        <v>103</v>
      </c>
      <c r="B13" s="108" t="s">
        <v>130</v>
      </c>
      <c r="C13" s="108" t="s">
        <v>131</v>
      </c>
      <c r="D13" s="108" t="s">
        <v>132</v>
      </c>
      <c r="E13" s="108" t="s">
        <v>133</v>
      </c>
      <c r="F13" s="109" t="s">
        <v>111</v>
      </c>
    </row>
    <row r="14" spans="1:12" x14ac:dyDescent="0.2">
      <c r="A14" s="101" t="s">
        <v>143</v>
      </c>
      <c r="B14" s="102"/>
      <c r="C14" s="102"/>
      <c r="D14" s="102"/>
      <c r="E14" s="102"/>
      <c r="F14" s="103"/>
    </row>
    <row r="15" spans="1:12" x14ac:dyDescent="0.2">
      <c r="A15" s="135"/>
      <c r="B15" s="138"/>
      <c r="C15" s="136"/>
      <c r="D15" s="139"/>
      <c r="E15" s="139"/>
      <c r="F15" s="140"/>
    </row>
    <row r="16" spans="1:12" x14ac:dyDescent="0.2">
      <c r="A16" s="101" t="s">
        <v>111</v>
      </c>
      <c r="B16" s="102"/>
      <c r="C16" s="102"/>
      <c r="D16" s="102"/>
      <c r="E16" s="102"/>
      <c r="F16" s="125">
        <f>SUBTOTAL(109,Resultado1[Total])</f>
        <v>0</v>
      </c>
    </row>
    <row r="17" spans="1:12" ht="15" thickBot="1" x14ac:dyDescent="0.25">
      <c r="A17" s="112"/>
      <c r="B17" s="112"/>
      <c r="C17" s="112"/>
      <c r="D17" s="112"/>
      <c r="E17" s="112"/>
      <c r="F17" s="112"/>
    </row>
    <row r="18" spans="1:12" ht="15" thickBot="1" x14ac:dyDescent="0.25">
      <c r="A18" s="147" t="s">
        <v>147</v>
      </c>
      <c r="B18" s="148"/>
      <c r="C18" s="148"/>
      <c r="D18" s="148"/>
      <c r="E18" s="148"/>
      <c r="F18" s="148"/>
      <c r="G18" s="148"/>
      <c r="H18" s="148"/>
      <c r="I18" s="148"/>
      <c r="J18" s="149"/>
    </row>
    <row r="19" spans="1:12" x14ac:dyDescent="0.2">
      <c r="A19" s="107" t="s">
        <v>103</v>
      </c>
      <c r="B19" s="108" t="s">
        <v>4</v>
      </c>
      <c r="C19" s="108" t="s">
        <v>104</v>
      </c>
      <c r="D19" s="108" t="s">
        <v>105</v>
      </c>
      <c r="E19" s="108" t="s">
        <v>114</v>
      </c>
      <c r="F19" s="108" t="s">
        <v>107</v>
      </c>
      <c r="G19" s="108" t="s">
        <v>108</v>
      </c>
      <c r="H19" s="108" t="s">
        <v>109</v>
      </c>
      <c r="I19" s="108" t="s">
        <v>110</v>
      </c>
      <c r="J19" s="109" t="s">
        <v>111</v>
      </c>
    </row>
    <row r="20" spans="1:12" x14ac:dyDescent="0.2">
      <c r="A20" s="101" t="s">
        <v>143</v>
      </c>
      <c r="B20" s="102"/>
      <c r="C20" s="102"/>
      <c r="D20" s="102"/>
      <c r="E20" s="102"/>
      <c r="F20" s="102"/>
      <c r="G20" s="102"/>
      <c r="H20" s="102"/>
      <c r="I20" s="102"/>
      <c r="J20" s="103"/>
    </row>
    <row r="21" spans="1:12" x14ac:dyDescent="0.2">
      <c r="A21" s="135"/>
      <c r="B21" s="138"/>
      <c r="C21" s="136"/>
      <c r="D21" s="136"/>
      <c r="E21" s="136"/>
      <c r="F21" s="136"/>
      <c r="G21" s="136"/>
      <c r="H21" s="139"/>
      <c r="I21" s="139"/>
      <c r="J21" s="140"/>
    </row>
    <row r="22" spans="1:12" x14ac:dyDescent="0.2">
      <c r="A22" s="101" t="s">
        <v>111</v>
      </c>
      <c r="B22" s="102"/>
      <c r="C22" s="102"/>
      <c r="D22" s="102"/>
      <c r="E22" s="102"/>
      <c r="F22" s="102"/>
      <c r="G22" s="102"/>
      <c r="H22" s="102"/>
      <c r="I22" s="102"/>
      <c r="J22" s="125">
        <f>SUBTOTAL(109,Resultados2[Total])</f>
        <v>0</v>
      </c>
    </row>
    <row r="23" spans="1:12" ht="15" thickBot="1" x14ac:dyDescent="0.25">
      <c r="A23" s="112"/>
      <c r="B23" s="112"/>
      <c r="C23" s="112"/>
      <c r="D23" s="112"/>
      <c r="E23" s="112"/>
      <c r="F23" s="112"/>
      <c r="G23" s="112"/>
      <c r="H23" s="112"/>
      <c r="I23" s="112"/>
      <c r="J23" s="112"/>
    </row>
    <row r="24" spans="1:12" ht="15" thickBot="1" x14ac:dyDescent="0.25">
      <c r="A24" s="147" t="s">
        <v>148</v>
      </c>
      <c r="B24" s="148"/>
      <c r="C24" s="148"/>
      <c r="D24" s="148"/>
      <c r="E24" s="148"/>
      <c r="F24" s="148"/>
      <c r="G24" s="148"/>
      <c r="H24" s="149"/>
    </row>
    <row r="25" spans="1:12" x14ac:dyDescent="0.2">
      <c r="A25" s="107" t="s">
        <v>103</v>
      </c>
      <c r="B25" s="108" t="s">
        <v>112</v>
      </c>
      <c r="C25" s="108" t="s">
        <v>113</v>
      </c>
      <c r="D25" s="108" t="s">
        <v>114</v>
      </c>
      <c r="E25" s="108" t="s">
        <v>107</v>
      </c>
      <c r="F25" s="108" t="s">
        <v>108</v>
      </c>
      <c r="G25" s="108" t="s">
        <v>115</v>
      </c>
      <c r="H25" s="109" t="s">
        <v>111</v>
      </c>
    </row>
    <row r="26" spans="1:12" x14ac:dyDescent="0.2">
      <c r="A26" s="101" t="s">
        <v>143</v>
      </c>
      <c r="B26" s="102"/>
      <c r="C26" s="102"/>
      <c r="D26" s="102"/>
      <c r="E26" s="102"/>
      <c r="F26" s="102"/>
      <c r="G26" s="102"/>
      <c r="H26" s="103"/>
    </row>
    <row r="27" spans="1:12" x14ac:dyDescent="0.2">
      <c r="A27" s="135"/>
      <c r="B27" s="138"/>
      <c r="C27" s="136"/>
      <c r="D27" s="136"/>
      <c r="E27" s="136"/>
      <c r="F27" s="136"/>
      <c r="G27" s="139"/>
      <c r="H27" s="140"/>
    </row>
    <row r="28" spans="1:12" x14ac:dyDescent="0.2">
      <c r="A28" s="101" t="s">
        <v>111</v>
      </c>
      <c r="B28" s="102"/>
      <c r="C28" s="102"/>
      <c r="D28" s="102"/>
      <c r="E28" s="102"/>
      <c r="F28" s="102"/>
      <c r="G28" s="102"/>
      <c r="H28" s="125">
        <f>SUBTOTAL(109,Resultados3[Total])</f>
        <v>0</v>
      </c>
    </row>
    <row r="29" spans="1:12" ht="15" thickBot="1" x14ac:dyDescent="0.25">
      <c r="A29" s="112"/>
      <c r="B29" s="112"/>
      <c r="C29" s="112"/>
      <c r="D29" s="112"/>
      <c r="E29" s="112"/>
      <c r="F29" s="112"/>
      <c r="G29" s="112"/>
      <c r="H29" s="112"/>
    </row>
    <row r="30" spans="1:12" ht="15" thickBot="1" x14ac:dyDescent="0.25">
      <c r="A30" s="147" t="s">
        <v>149</v>
      </c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9"/>
    </row>
    <row r="31" spans="1:12" x14ac:dyDescent="0.2">
      <c r="A31" s="104" t="s">
        <v>103</v>
      </c>
      <c r="B31" s="105" t="s">
        <v>4</v>
      </c>
      <c r="C31" s="105" t="s">
        <v>116</v>
      </c>
      <c r="D31" s="105" t="s">
        <v>117</v>
      </c>
      <c r="E31" s="105" t="s">
        <v>118</v>
      </c>
      <c r="F31" s="105" t="s">
        <v>119</v>
      </c>
      <c r="G31" s="105" t="s">
        <v>120</v>
      </c>
      <c r="H31" s="105" t="s">
        <v>121</v>
      </c>
      <c r="I31" s="105" t="s">
        <v>122</v>
      </c>
      <c r="J31" s="105" t="s">
        <v>123</v>
      </c>
      <c r="K31" s="105" t="s">
        <v>124</v>
      </c>
      <c r="L31" s="106" t="s">
        <v>113</v>
      </c>
    </row>
    <row r="32" spans="1:12" x14ac:dyDescent="0.2">
      <c r="A32" s="101" t="s">
        <v>143</v>
      </c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3"/>
    </row>
    <row r="33" spans="1:12" x14ac:dyDescent="0.2">
      <c r="A33" s="135"/>
      <c r="B33" s="138"/>
      <c r="C33" s="136"/>
      <c r="D33" s="136"/>
      <c r="E33" s="136"/>
      <c r="F33" s="136"/>
      <c r="G33" s="136"/>
      <c r="H33" s="139"/>
      <c r="I33" s="139"/>
      <c r="J33" s="139"/>
      <c r="K33" s="136"/>
      <c r="L33" s="137"/>
    </row>
    <row r="34" spans="1:12" x14ac:dyDescent="0.2">
      <c r="A34" s="101" t="s">
        <v>111</v>
      </c>
      <c r="B34" s="102"/>
      <c r="C34" s="102"/>
      <c r="D34" s="102"/>
      <c r="E34" s="102"/>
      <c r="F34" s="102"/>
      <c r="G34" s="102"/>
      <c r="H34" s="102"/>
      <c r="I34" s="102"/>
      <c r="J34" s="126">
        <f>SUBTOTAL(109,Resultados4[Importe])</f>
        <v>0</v>
      </c>
      <c r="K34" s="102"/>
      <c r="L34" s="103"/>
    </row>
    <row r="35" spans="1:12" ht="15" thickBot="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</row>
    <row r="36" spans="1:12" ht="15" thickBot="1" x14ac:dyDescent="0.25">
      <c r="A36" s="147" t="s">
        <v>150</v>
      </c>
      <c r="B36" s="148"/>
      <c r="C36" s="148"/>
      <c r="D36" s="149"/>
    </row>
    <row r="37" spans="1:12" x14ac:dyDescent="0.2">
      <c r="A37" s="104" t="s">
        <v>103</v>
      </c>
      <c r="B37" s="105" t="s">
        <v>92</v>
      </c>
      <c r="C37" s="105" t="s">
        <v>125</v>
      </c>
      <c r="D37" s="106" t="s">
        <v>111</v>
      </c>
    </row>
    <row r="38" spans="1:12" x14ac:dyDescent="0.2">
      <c r="A38" s="101" t="s">
        <v>143</v>
      </c>
      <c r="B38" s="102"/>
      <c r="C38" s="102"/>
      <c r="D38" s="103"/>
    </row>
    <row r="39" spans="1:12" x14ac:dyDescent="0.2">
      <c r="A39" s="135"/>
      <c r="B39" s="136"/>
      <c r="C39" s="136"/>
      <c r="D39" s="140"/>
    </row>
    <row r="40" spans="1:12" x14ac:dyDescent="0.2">
      <c r="A40" s="101" t="s">
        <v>111</v>
      </c>
      <c r="B40" s="102"/>
      <c r="C40" s="102"/>
      <c r="D40" s="125">
        <f>SUBTOTAL(109,Resultados5[Total])</f>
        <v>0</v>
      </c>
    </row>
    <row r="41" spans="1:12" ht="15" thickBot="1" x14ac:dyDescent="0.25">
      <c r="A41" s="112"/>
      <c r="B41" s="112"/>
      <c r="C41" s="112"/>
      <c r="D41" s="112"/>
    </row>
    <row r="42" spans="1:12" ht="15" thickBot="1" x14ac:dyDescent="0.25">
      <c r="A42" s="147" t="s">
        <v>151</v>
      </c>
      <c r="B42" s="148"/>
      <c r="C42" s="148"/>
      <c r="D42" s="148"/>
      <c r="E42" s="148"/>
      <c r="F42" s="149"/>
    </row>
    <row r="43" spans="1:12" x14ac:dyDescent="0.2">
      <c r="A43" s="107" t="s">
        <v>103</v>
      </c>
      <c r="B43" s="108" t="s">
        <v>4</v>
      </c>
      <c r="C43" s="108" t="s">
        <v>126</v>
      </c>
      <c r="D43" s="108" t="s">
        <v>5</v>
      </c>
      <c r="E43" s="108" t="s">
        <v>128</v>
      </c>
      <c r="F43" s="109" t="s">
        <v>129</v>
      </c>
    </row>
    <row r="44" spans="1:12" x14ac:dyDescent="0.2">
      <c r="A44" s="101" t="s">
        <v>143</v>
      </c>
      <c r="B44" s="102"/>
      <c r="C44" s="102"/>
      <c r="D44" s="102"/>
      <c r="E44" s="102"/>
      <c r="F44" s="103"/>
    </row>
    <row r="45" spans="1:12" x14ac:dyDescent="0.2">
      <c r="A45" s="135"/>
      <c r="B45" s="138"/>
      <c r="C45" s="139"/>
      <c r="D45" s="136"/>
      <c r="E45" s="136"/>
      <c r="F45" s="137"/>
    </row>
    <row r="46" spans="1:12" x14ac:dyDescent="0.2">
      <c r="A46" s="101" t="s">
        <v>111</v>
      </c>
      <c r="B46" s="102"/>
      <c r="C46" s="126">
        <f>SUBTOTAL(109,Resultados6[$])</f>
        <v>0</v>
      </c>
      <c r="D46" s="102"/>
      <c r="E46" s="102"/>
      <c r="F46" s="103"/>
    </row>
    <row r="47" spans="1:12" ht="15" thickBot="1" x14ac:dyDescent="0.25">
      <c r="A47" s="112"/>
      <c r="B47" s="112"/>
      <c r="C47" s="112"/>
      <c r="D47" s="112"/>
      <c r="E47" s="112"/>
      <c r="F47" s="112"/>
    </row>
    <row r="48" spans="1:12" ht="15" thickBot="1" x14ac:dyDescent="0.25">
      <c r="A48" s="147" t="s">
        <v>152</v>
      </c>
      <c r="B48" s="148"/>
      <c r="C48" s="148"/>
      <c r="D48" s="148"/>
      <c r="E48" s="148"/>
      <c r="F48" s="149"/>
    </row>
    <row r="49" spans="1:6" x14ac:dyDescent="0.2">
      <c r="A49" s="107" t="s">
        <v>103</v>
      </c>
      <c r="B49" s="108" t="s">
        <v>4</v>
      </c>
      <c r="C49" s="108" t="s">
        <v>126</v>
      </c>
      <c r="D49" s="108" t="s">
        <v>5</v>
      </c>
      <c r="E49" s="108" t="s">
        <v>128</v>
      </c>
      <c r="F49" s="109" t="s">
        <v>129</v>
      </c>
    </row>
    <row r="50" spans="1:6" x14ac:dyDescent="0.2">
      <c r="A50" s="101" t="s">
        <v>143</v>
      </c>
      <c r="B50" s="102"/>
      <c r="C50" s="102"/>
      <c r="D50" s="102"/>
      <c r="E50" s="102"/>
      <c r="F50" s="103"/>
    </row>
    <row r="51" spans="1:6" x14ac:dyDescent="0.2">
      <c r="A51" s="135"/>
      <c r="B51" s="138"/>
      <c r="C51" s="139"/>
      <c r="D51" s="136"/>
      <c r="E51" s="136"/>
      <c r="F51" s="137"/>
    </row>
    <row r="52" spans="1:6" x14ac:dyDescent="0.2">
      <c r="A52" s="101" t="s">
        <v>111</v>
      </c>
      <c r="B52" s="102"/>
      <c r="C52" s="126">
        <f>SUBTOTAL(109,Resultados7[$])</f>
        <v>0</v>
      </c>
      <c r="D52" s="102"/>
      <c r="E52" s="102"/>
      <c r="F52" s="103"/>
    </row>
    <row r="53" spans="1:6" x14ac:dyDescent="0.2">
      <c r="A53" s="112"/>
      <c r="B53" s="112"/>
      <c r="C53" s="112"/>
      <c r="D53" s="112"/>
      <c r="E53" s="112"/>
      <c r="F53" s="112"/>
    </row>
    <row r="64" spans="1:6" x14ac:dyDescent="0.2">
      <c r="C64" s="127"/>
    </row>
  </sheetData>
  <mergeCells count="8">
    <mergeCell ref="A42:F42"/>
    <mergeCell ref="A48:F48"/>
    <mergeCell ref="A1:L1"/>
    <mergeCell ref="A12:F12"/>
    <mergeCell ref="A18:J18"/>
    <mergeCell ref="A24:H24"/>
    <mergeCell ref="A30:L30"/>
    <mergeCell ref="A36:D36"/>
  </mergeCells>
  <pageMargins left="0.23622047244094499" right="0.23622047244094499" top="0.74803149606299202" bottom="0.74803149606299202" header="0.31496062992126" footer="0.31496062992126"/>
  <pageSetup scale="95" orientation="landscape" horizontalDpi="300" verticalDpi="300" r:id="rId1"/>
  <headerFooter>
    <oddHeader xml:space="preserve">&amp;C&amp;"Arial Rounded MT Bold,Normal"&amp;14CIERRE DE PROYECTO&amp;"Arial,Normal"&amp;11
&amp;G
</oddHeader>
    <oddFooter>&amp;L&amp;P&amp;R&amp;G</oddFooter>
  </headerFooter>
  <legacyDrawingHF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ENERO</vt:lpstr>
      <vt:lpstr>FEBRERO</vt:lpstr>
      <vt:lpstr>MARZO</vt:lpstr>
      <vt:lpstr>ABRIL</vt:lpstr>
      <vt:lpstr>MAYO</vt:lpstr>
      <vt:lpstr>JUNIO</vt:lpstr>
      <vt:lpstr>JULIO</vt:lpstr>
      <vt:lpstr>AGOSTO</vt:lpstr>
      <vt:lpstr>SEPTIEMBRE</vt:lpstr>
      <vt:lpstr>OCTUBRE</vt:lpstr>
      <vt:lpstr>NOVIENBRE</vt:lpstr>
      <vt:lpstr>DICIEMBRE</vt:lpstr>
      <vt:lpstr>FECHADOR</vt:lpstr>
      <vt:lpstr>CRONOGRAMA DE PROYECTOS</vt:lpstr>
      <vt:lpstr>REFERENCIAS</vt:lpstr>
      <vt:lpstr>USUARIOS</vt:lpstr>
      <vt:lpstr>MATERIAL</vt:lpstr>
      <vt:lpstr>ALMACEN</vt:lpstr>
      <vt:lpstr>VIDRIO</vt:lpstr>
      <vt:lpstr>MANODEOBRA</vt:lpstr>
      <vt:lpstr>COMBUSTIBLE</vt:lpstr>
      <vt:lpstr>VIATICOS</vt:lpstr>
      <vt:lpstr>PAGOS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monted</dc:creator>
  <cp:lastModifiedBy>PC</cp:lastModifiedBy>
  <cp:lastPrinted>2022-08-24T22:43:13Z</cp:lastPrinted>
  <dcterms:created xsi:type="dcterms:W3CDTF">2022-07-08T15:28:05Z</dcterms:created>
  <dcterms:modified xsi:type="dcterms:W3CDTF">2022-09-26T22:00:04Z</dcterms:modified>
</cp:coreProperties>
</file>