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Downloads/Capstone 2025-1/Grupo 3/"/>
    </mc:Choice>
  </mc:AlternateContent>
  <xr:revisionPtr revIDLastSave="0" documentId="13_ncr:1_{39BB5402-6485-AC40-A455-79071FCCDDE6}" xr6:coauthVersionLast="47" xr6:coauthVersionMax="47" xr10:uidLastSave="{00000000-0000-0000-0000-000000000000}"/>
  <bookViews>
    <workbookView xWindow="2600" yWindow="2080" windowWidth="28660" windowHeight="168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37" i="1"/>
  <c r="B24" i="1"/>
  <c r="B50" i="1" l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C59" i="1" s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60" i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<sst xmlns="http://schemas.openxmlformats.org/spreadsheetml/2006/main" count="164" uniqueCount="64">
  <si>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</si>
  <si>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</si>
  <si>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</si>
  <si>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</si>
  <si>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</si>
  <si>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</si>
  <si>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</si>
  <si>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</si>
  <si>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</si>
  <si>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</si>
  <si>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</si>
  <si>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</si>
  <si>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</si>
  <si>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</si>
  <si>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</si>
  <si>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</si>
  <si>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</si>
  <si>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</si>
  <si>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</si>
  <si>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</si>
  <si>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</si>
  <si>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</si>
  <si>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</si>
  <si>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</si>
  <si>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</si>
  <si>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</si>
  <si>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</si>
  <si>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</si>
  <si>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</si>
  <si>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</si>
  <si>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</si>
  <si>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</si>
  <si>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</si>
  <si>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</si>
  <si>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</si>
  <si>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</si>
  <si>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</si>
  <si>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</si>
  <si>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</si>
  <si>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6. Cumple con los indicadores de calidad requeridos en la presentación del Proyecto APT de acuerdo a estándares definidos por la disciplina.</t>
  </si>
  <si>
    <t>La presentación cumple con el 100% de los indicadores de calidad disciplinarios requeridos en el desarrollo del Proyecto APT.</t>
  </si>
  <si>
    <t>La presentación cumple con el 60% de los indicadores de calidad disciplinarios requeridos en el desarrollo del Proyecto APT.</t>
  </si>
  <si>
    <t>La presentación cumple solo con el 30% de los indicadores de calidad disciplinarios requeridos en el desarrollo del Proyecto APT.</t>
  </si>
  <si>
    <t>La presentación no cumple con los indicadores de calidad disciplinarios requeridos en el desarrollo del Proyecto APT.</t>
  </si>
  <si>
    <t xml:space="preserve">Presenta el proyecto mencionando la relevancia, objetivos, metodología y desarrollo de este y todos los aspectos presentados cumplen con los estándares de calidad de la disciplina.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</si>
  <si>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</si>
  <si>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</si>
  <si>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</si>
  <si>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</si>
  <si>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</si>
  <si>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</si>
  <si>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7. Comunica de forma oral en situaciones socio- laborales a un nivel intermedio alto en modalidad intensiva.</t>
  </si>
  <si>
    <t>Presenta de forma oral, comunicando en un 100% en un nivel intermedio alto según lo solicitado.</t>
  </si>
  <si>
    <t>Presenta de forma oral, comunicando en un 60% en un nivel intermedio alto según lo solicitado.</t>
  </si>
  <si>
    <t>Presenta de forma oral, comunicando en un 30% en un nivel intermedio alto lo solicitado.</t>
  </si>
  <si>
    <t>Presenta de forma oral, pero no logra el desarrollo de las ideas solicitadas en un nivel intermedio alto.</t>
  </si>
  <si>
    <t>Nota docente asignatura</t>
  </si>
  <si>
    <t>Nota final</t>
  </si>
  <si>
    <t>Nota comision</t>
  </si>
  <si>
    <t>DOCENTE</t>
  </si>
  <si>
    <t>COMISION</t>
  </si>
  <si>
    <t>Isaac Galleguillos</t>
  </si>
  <si>
    <t>Carlos Soto</t>
  </si>
  <si>
    <t>Nicolas Pulgar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</si>
</sst>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78" sqref="C78:C8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56</v>
      </c>
      <c r="D3" s="34" t="s">
        <v>58</v>
      </c>
      <c r="E3" s="35" t="s">
        <v>57</v>
      </c>
    </row>
    <row r="4" spans="1:11" ht="16" x14ac:dyDescent="0.2">
      <c r="A4" s="3">
        <v>1</v>
      </c>
      <c r="B4" s="38" t="s">
        <v>61</v>
      </c>
      <c r="C4" s="31">
        <f>C21</f>
        <v>6.6</v>
      </c>
      <c r="D4" s="37">
        <f>C60</f>
        <v>6.6</v>
      </c>
      <c r="E4" s="36">
        <f>C4*C$2+D4*D$2</f>
        <v>6.5999999999999988</v>
      </c>
    </row>
    <row r="5" spans="1:11" ht="16" x14ac:dyDescent="0.2">
      <c r="A5" s="3">
        <v>2</v>
      </c>
      <c r="B5" s="38" t="s">
        <v>62</v>
      </c>
      <c r="C5" s="31">
        <f>C34</f>
        <v>6.6</v>
      </c>
      <c r="D5" s="37">
        <f>C73</f>
        <v>6.6</v>
      </c>
      <c r="E5" s="36">
        <f t="shared" ref="E5:E6" si="0">C5*C$2+D5*D$2</f>
        <v>6.5999999999999988</v>
      </c>
    </row>
    <row r="6" spans="1:11" ht="16" x14ac:dyDescent="0.2">
      <c r="A6" s="3">
        <v>3</v>
      </c>
      <c r="B6" s="38" t="s">
        <v>63</v>
      </c>
      <c r="C6" s="31">
        <f>C47</f>
        <v>6.6</v>
      </c>
      <c r="D6" s="37">
        <f>C86</f>
        <v>6.6</v>
      </c>
      <c r="E6" s="36">
        <f t="shared" si="0"/>
        <v>6.5999999999999988</v>
      </c>
    </row>
    <row r="11" spans="1:11" ht="19" outlineLevel="1" x14ac:dyDescent="0.2">
      <c r="A11" s="39" t="s">
        <v>59</v>
      </c>
      <c r="B11" s="12" t="str">
        <f>B4</f>
        <v>Isaac Galleguillos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1"/>
      <c r="B18" s="19" t="str">
        <f>RUBRICA!A9</f>
        <v>6. Cumple con los indicadores de calidad requeridos en la presentación del Proyecto APT de acuerdo a estándares definidos por la disciplina.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1"/>
      <c r="B19" s="19" t="str">
        <f>RUBRICA!A10</f>
        <v>7. Comunica de forma oral en situaciones socio- laborales a un nivel intermedio alto en modalidad intensiva.</v>
      </c>
      <c r="C19" s="17" t="s">
        <v>6</v>
      </c>
      <c r="D19" s="13" t="str">
        <f>IF($C19=CL,"X","")</f>
        <v/>
      </c>
      <c r="E19" s="13" t="str">
        <f>IF(D19="X",100*0.1,"")</f>
        <v/>
      </c>
      <c r="F19" s="13" t="str">
        <f>IF($C19=L,"X","")</f>
        <v>X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0"/>
      <c r="B20" s="18" t="s">
        <v>4</v>
      </c>
      <c r="C20" s="22">
        <f>E20+G20+I20+K20</f>
        <v>94</v>
      </c>
      <c r="D20" s="14"/>
      <c r="E20" s="14">
        <f>SUM(E13:E19)</f>
        <v>85</v>
      </c>
      <c r="F20" s="14"/>
      <c r="G20" s="14">
        <f>SUM(G13:G19)</f>
        <v>9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1" t="s">
        <v>12</v>
      </c>
      <c r="C21" s="15">
        <f>VLOOKUP(C20,ESCALA_IEP!A2:B202,2,FALSE)</f>
        <v>6.6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59</v>
      </c>
      <c r="B24" s="12" t="str">
        <f>B5</f>
        <v>Carlos Soto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1"/>
      <c r="B31" s="19" t="str">
        <f>RUBRICA!A9</f>
        <v>6. Cumple con los indicadores de calidad requeridos en la presentación del Proyecto APT de acuerdo a estándares definidos por la disciplina.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1"/>
      <c r="B32" s="19" t="str">
        <f>RUBRICA!A10</f>
        <v>7. Comunica de forma oral en situaciones socio- laborales a un nivel intermedio alto en modalidad intensiva.</v>
      </c>
      <c r="C32" s="17" t="s">
        <v>6</v>
      </c>
      <c r="D32" s="13" t="str">
        <f>IF($C32=CL,"X","")</f>
        <v/>
      </c>
      <c r="E32" s="13" t="str">
        <f>IF(D32="X",100*0.1,"")</f>
        <v/>
      </c>
      <c r="F32" s="13" t="str">
        <f>IF($C32=L,"X","")</f>
        <v>X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0"/>
      <c r="B33" s="18" t="s">
        <v>4</v>
      </c>
      <c r="C33" s="22">
        <f>E33+G33+I33+K33</f>
        <v>94</v>
      </c>
      <c r="D33" s="14"/>
      <c r="E33" s="14">
        <f>SUM(E26:E32)</f>
        <v>85</v>
      </c>
      <c r="F33" s="14"/>
      <c r="G33" s="14">
        <f>SUM(G26:G32)</f>
        <v>9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1" t="s">
        <v>12</v>
      </c>
      <c r="C34" s="15">
        <f>VLOOKUP(C33,ESCALA_IEP!A15:B215,2,FALSE)</f>
        <v>6.6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9" t="s">
        <v>59</v>
      </c>
      <c r="B37" s="12" t="str">
        <f>B6</f>
        <v>Nicolas Pulgar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6</v>
      </c>
      <c r="D43" s="13" t="str">
        <f t="shared" si="12"/>
        <v/>
      </c>
      <c r="E43" s="13" t="str">
        <f>IF(D43="X",100*0.05,"")</f>
        <v/>
      </c>
      <c r="F43" s="13" t="str">
        <f t="shared" si="13"/>
        <v>X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1"/>
      <c r="B44" s="19" t="str">
        <f>RUBRICA!A9</f>
        <v>6. Cumple con los indicadores de calidad requeridos en la presentación del Proyecto APT de acuerdo a estándares definidos por la disciplina.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1"/>
      <c r="B45" s="19" t="str">
        <f>RUBRICA!A10</f>
        <v>7. Comunica de forma oral en situaciones socio- laborales a un nivel intermedio alto en modalidad intensiva.</v>
      </c>
      <c r="C45" s="17" t="s">
        <v>6</v>
      </c>
      <c r="D45" s="13" t="str">
        <f>IF($C45=CL,"X","")</f>
        <v/>
      </c>
      <c r="E45" s="13" t="str">
        <f>IF(D45="X",100*0.1,"")</f>
        <v/>
      </c>
      <c r="F45" s="13" t="str">
        <f>IF($C45=L,"X","")</f>
        <v>X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0"/>
      <c r="B46" s="18" t="s">
        <v>4</v>
      </c>
      <c r="C46" s="22">
        <f>E46+G46+I46+K46</f>
        <v>94</v>
      </c>
      <c r="D46" s="14"/>
      <c r="E46" s="14">
        <f>SUM(E39:E45)</f>
        <v>85</v>
      </c>
      <c r="F46" s="14"/>
      <c r="G46" s="14">
        <f>SUM(G39:G45)</f>
        <v>9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1" t="s">
        <v>12</v>
      </c>
      <c r="C47" s="15">
        <f>VLOOKUP(C46,ESCALA_IEP!A28:B228,2,FALSE)</f>
        <v>6.6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Isaac Galleguillos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6</v>
      </c>
      <c r="D56" s="13" t="str">
        <f t="shared" si="17"/>
        <v/>
      </c>
      <c r="E56" s="13" t="str">
        <f>IF(D56="X",100*0.05,"")</f>
        <v/>
      </c>
      <c r="F56" s="13" t="str">
        <f t="shared" si="18"/>
        <v>X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">
      <c r="A57" s="41"/>
      <c r="B57" s="19" t="str">
        <f>RUBRICA!A9</f>
        <v>6. Cumple con los indicadores de calidad requeridos en la presentación del Proyecto APT de acuerdo a estándares definidos por la disciplina.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1"/>
      <c r="B58" s="19" t="str">
        <f>RUBRICA!A10</f>
        <v>7. Comunica de forma oral en situaciones socio- laborales a un nivel intermedio alto en modalidad intensiva.</v>
      </c>
      <c r="C58" s="17" t="s">
        <v>6</v>
      </c>
      <c r="D58" s="13" t="str">
        <f>IF($C58=CL,"X","")</f>
        <v/>
      </c>
      <c r="E58" s="13" t="str">
        <f>IF(D58="X",100*0.1,"")</f>
        <v/>
      </c>
      <c r="F58" s="13" t="str">
        <f>IF($C58=L,"X","")</f>
        <v>X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25">
      <c r="A59" s="40"/>
      <c r="B59" s="18" t="s">
        <v>4</v>
      </c>
      <c r="C59" s="22">
        <f>E59+G59+I59+K59</f>
        <v>94</v>
      </c>
      <c r="D59" s="14"/>
      <c r="E59" s="14">
        <f>SUM(E52:E58)</f>
        <v>85</v>
      </c>
      <c r="F59" s="14"/>
      <c r="G59" s="14">
        <f>SUM(G52:G58)</f>
        <v>9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1" t="s">
        <v>12</v>
      </c>
      <c r="C60" s="15">
        <f>VLOOKUP(C59,ESCALA_IEP!A41:B241,2,FALSE)</f>
        <v>6.6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60</v>
      </c>
      <c r="B63" s="12" t="str">
        <f>B5</f>
        <v>Carlos Soto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6</v>
      </c>
      <c r="D69" s="13" t="str">
        <f t="shared" si="22"/>
        <v/>
      </c>
      <c r="E69" s="13" t="str">
        <f>IF(D69="X",100*0.05,"")</f>
        <v/>
      </c>
      <c r="F69" s="13" t="str">
        <f t="shared" si="23"/>
        <v>X</v>
      </c>
      <c r="G69" s="13">
        <f>IF(F69="X",60*0.05,"")</f>
        <v>3</v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">
      <c r="A70" s="41"/>
      <c r="B70" s="19" t="str">
        <f>RUBRICA!A9</f>
        <v>6. Cumple con los indicadores de calidad requeridos en la presentación del Proyecto APT de acuerdo a estándares definidos por la disciplina.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1"/>
      <c r="B71" s="19" t="str">
        <f>RUBRICA!A10</f>
        <v>7. Comunica de forma oral en situaciones socio- laborales a un nivel intermedio alto en modalidad intensiva.</v>
      </c>
      <c r="C71" s="17" t="s">
        <v>6</v>
      </c>
      <c r="D71" s="13" t="str">
        <f>IF($C71=CL,"X","")</f>
        <v/>
      </c>
      <c r="E71" s="13" t="str">
        <f>IF(D71="X",100*0.1,"")</f>
        <v/>
      </c>
      <c r="F71" s="13" t="str">
        <f>IF($C71=L,"X","")</f>
        <v>X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25">
      <c r="A72" s="40"/>
      <c r="B72" s="18" t="s">
        <v>4</v>
      </c>
      <c r="C72" s="22">
        <f>E72+G72+I72+K72</f>
        <v>94</v>
      </c>
      <c r="D72" s="14"/>
      <c r="E72" s="14">
        <f>SUM(E65:E71)</f>
        <v>85</v>
      </c>
      <c r="F72" s="14"/>
      <c r="G72" s="14">
        <f>SUM(G65:G71)</f>
        <v>9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1" t="s">
        <v>12</v>
      </c>
      <c r="C73" s="15">
        <f>VLOOKUP(C72,ESCALA_IEP!A54:B254,2,FALSE)</f>
        <v>6.6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60</v>
      </c>
      <c r="B76" s="12" t="str">
        <f>B6</f>
        <v>Nicolas Pulgar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6</v>
      </c>
      <c r="D82" s="13" t="str">
        <f t="shared" si="27"/>
        <v/>
      </c>
      <c r="E82" s="13" t="str">
        <f>IF(D82="X",100*0.05,"")</f>
        <v/>
      </c>
      <c r="F82" s="13" t="str">
        <f t="shared" si="28"/>
        <v>X</v>
      </c>
      <c r="G82" s="13">
        <f>IF(F82="X",60*0.05,"")</f>
        <v>3</v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">
      <c r="A83" s="41"/>
      <c r="B83" s="19" t="str">
        <f>RUBRICA!A9</f>
        <v>6. Cumple con los indicadores de calidad requeridos en la presentación del Proyecto APT de acuerdo a estándares definidos por la disciplina.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1"/>
      <c r="B84" s="19" t="str">
        <f>RUBRICA!A10</f>
        <v>7. Comunica de forma oral en situaciones socio- laborales a un nivel intermedio alto en modalidad intensiva.</v>
      </c>
      <c r="C84" s="17" t="s">
        <v>6</v>
      </c>
      <c r="D84" s="13" t="str">
        <f>IF($C84=CL,"X","")</f>
        <v/>
      </c>
      <c r="E84" s="13" t="str">
        <f>IF(D84="X",100*0.1,"")</f>
        <v/>
      </c>
      <c r="F84" s="13" t="str">
        <f>IF($C84=L,"X","")</f>
        <v>X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25">
      <c r="A85" s="40"/>
      <c r="B85" s="18" t="s">
        <v>4</v>
      </c>
      <c r="C85" s="22">
        <f>E85+G85+I85+K85</f>
        <v>94</v>
      </c>
      <c r="D85" s="14"/>
      <c r="E85" s="14">
        <f>SUM(E78:E84)</f>
        <v>85</v>
      </c>
      <c r="F85" s="14"/>
      <c r="G85" s="14">
        <f>SUM(G78:G84)</f>
        <v>9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1" t="s">
        <v>12</v>
      </c>
      <c r="C86" s="15">
        <f>VLOOKUP(C85,ESCALA_IEP!A67:B267,2,FALSE)</f>
        <v>6.6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C52:C58 C65:C71 C26:C32 C39:C45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A12" sqref="A12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44</v>
      </c>
      <c r="C4" s="23" t="s">
        <v>45</v>
      </c>
      <c r="D4" s="23" t="s">
        <v>46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47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48</v>
      </c>
      <c r="C8" s="23" t="s">
        <v>49</v>
      </c>
      <c r="D8" s="23" t="s">
        <v>50</v>
      </c>
      <c r="E8" s="23" t="s">
        <v>38</v>
      </c>
      <c r="F8" s="28">
        <v>5</v>
      </c>
    </row>
    <row r="9" spans="1:6" ht="60" x14ac:dyDescent="0.2">
      <c r="A9" s="23" t="s">
        <v>39</v>
      </c>
      <c r="B9" s="23" t="s">
        <v>40</v>
      </c>
      <c r="C9" s="23" t="s">
        <v>41</v>
      </c>
      <c r="D9" s="23" t="s">
        <v>42</v>
      </c>
      <c r="E9" s="23" t="s">
        <v>43</v>
      </c>
      <c r="F9" s="24">
        <v>20</v>
      </c>
    </row>
    <row r="10" spans="1:6" ht="126" customHeight="1" x14ac:dyDescent="0.2">
      <c r="A10" s="23" t="s">
        <v>51</v>
      </c>
      <c r="B10" s="23" t="s">
        <v>52</v>
      </c>
      <c r="C10" s="23" t="s">
        <v>53</v>
      </c>
      <c r="D10" s="23" t="s">
        <v>54</v>
      </c>
      <c r="E10" s="23" t="s">
        <v>55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Arturo Guerra Castro</cp:lastModifiedBy>
  <dcterms:created xsi:type="dcterms:W3CDTF">2023-08-07T04:08:01Z</dcterms:created>
  <dcterms:modified xsi:type="dcterms:W3CDTF">2025-07-08T04:11:01Z</dcterms:modified>
</cp:coreProperties>
</file>