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aac\Faculdade\Quimica\EQ_github\Engenharia_bioquimica_1\Linearização\"/>
    </mc:Choice>
  </mc:AlternateContent>
  <xr:revisionPtr revIDLastSave="0" documentId="13_ncr:1_{1E432E60-1CB9-457A-9D61-C60C6DCAE50D}" xr6:coauthVersionLast="47" xr6:coauthVersionMax="47" xr10:uidLastSave="{00000000-0000-0000-0000-000000000000}"/>
  <bookViews>
    <workbookView xWindow="-120" yWindow="-120" windowWidth="29040" windowHeight="16440" xr2:uid="{766D9221-9E2B-4246-A691-92AAEA63C2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L17" i="1" s="1"/>
  <c r="J48" i="1"/>
  <c r="J52" i="1"/>
  <c r="J53" i="1" s="1"/>
  <c r="J49" i="1"/>
  <c r="L58" i="1"/>
  <c r="L59" i="1"/>
  <c r="L60" i="1"/>
  <c r="L61" i="1"/>
  <c r="L62" i="1"/>
  <c r="L63" i="1"/>
  <c r="L64" i="1"/>
  <c r="L65" i="1"/>
  <c r="L66" i="1"/>
  <c r="L67" i="1"/>
  <c r="L57" i="1"/>
  <c r="M58" i="1"/>
  <c r="M59" i="1"/>
  <c r="M60" i="1"/>
  <c r="M61" i="1"/>
  <c r="M62" i="1"/>
  <c r="M63" i="1"/>
  <c r="M64" i="1"/>
  <c r="M65" i="1"/>
  <c r="M66" i="1"/>
  <c r="M67" i="1"/>
  <c r="M57" i="1"/>
  <c r="J58" i="1"/>
  <c r="J59" i="1"/>
  <c r="J60" i="1"/>
  <c r="J61" i="1"/>
  <c r="J62" i="1"/>
  <c r="J63" i="1"/>
  <c r="J64" i="1"/>
  <c r="J65" i="1"/>
  <c r="J66" i="1"/>
  <c r="J67" i="1"/>
  <c r="J57" i="1"/>
  <c r="I58" i="1"/>
  <c r="I59" i="1"/>
  <c r="I60" i="1"/>
  <c r="I61" i="1"/>
  <c r="I62" i="1"/>
  <c r="I63" i="1"/>
  <c r="I64" i="1"/>
  <c r="I65" i="1"/>
  <c r="I66" i="1"/>
  <c r="I67" i="1"/>
  <c r="I57" i="1"/>
  <c r="G53" i="1"/>
  <c r="G52" i="1"/>
  <c r="G48" i="1"/>
  <c r="F57" i="1"/>
  <c r="F58" i="1"/>
  <c r="F59" i="1"/>
  <c r="F60" i="1"/>
  <c r="F61" i="1"/>
  <c r="F62" i="1"/>
  <c r="F63" i="1"/>
  <c r="F64" i="1"/>
  <c r="F65" i="1"/>
  <c r="F66" i="1"/>
  <c r="F56" i="1"/>
  <c r="G57" i="1"/>
  <c r="G58" i="1"/>
  <c r="G59" i="1"/>
  <c r="G60" i="1"/>
  <c r="G61" i="1"/>
  <c r="G62" i="1"/>
  <c r="G63" i="1"/>
  <c r="G64" i="1"/>
  <c r="G65" i="1"/>
  <c r="G66" i="1"/>
  <c r="G56" i="1"/>
  <c r="F18" i="1"/>
  <c r="F19" i="1"/>
  <c r="F20" i="1"/>
  <c r="F21" i="1"/>
  <c r="F22" i="1"/>
  <c r="F23" i="1"/>
  <c r="F24" i="1"/>
  <c r="F25" i="1"/>
  <c r="F26" i="1"/>
  <c r="F27" i="1"/>
  <c r="F17" i="1"/>
  <c r="M49" i="1"/>
  <c r="M48" i="1"/>
  <c r="G49" i="1"/>
  <c r="M12" i="1"/>
  <c r="M11" i="1"/>
  <c r="J12" i="1"/>
  <c r="J11" i="1" s="1"/>
  <c r="G12" i="1"/>
  <c r="G11" i="1" s="1"/>
  <c r="M18" i="1"/>
  <c r="M19" i="1"/>
  <c r="M20" i="1"/>
  <c r="M21" i="1"/>
  <c r="M22" i="1"/>
  <c r="M23" i="1"/>
  <c r="M24" i="1"/>
  <c r="M25" i="1"/>
  <c r="M26" i="1"/>
  <c r="M27" i="1"/>
  <c r="M17" i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I18" i="1"/>
  <c r="I19" i="1"/>
  <c r="I20" i="1"/>
  <c r="I21" i="1"/>
  <c r="I22" i="1"/>
  <c r="I23" i="1"/>
  <c r="I24" i="1"/>
  <c r="I25" i="1"/>
  <c r="I26" i="1"/>
  <c r="I27" i="1"/>
  <c r="I17" i="1"/>
  <c r="G18" i="1"/>
  <c r="G19" i="1"/>
  <c r="G20" i="1"/>
  <c r="G21" i="1"/>
  <c r="G22" i="1"/>
  <c r="G23" i="1"/>
  <c r="G24" i="1"/>
  <c r="G25" i="1"/>
  <c r="G26" i="1"/>
  <c r="G27" i="1"/>
  <c r="G17" i="1"/>
</calcChain>
</file>

<file path=xl/sharedStrings.xml><?xml version="1.0" encoding="utf-8"?>
<sst xmlns="http://schemas.openxmlformats.org/spreadsheetml/2006/main" count="52" uniqueCount="25">
  <si>
    <t>1/S</t>
  </si>
  <si>
    <t>1/V</t>
  </si>
  <si>
    <t>S/V</t>
  </si>
  <si>
    <t>Método Linewave-Burk</t>
  </si>
  <si>
    <t>Método de Hanes</t>
  </si>
  <si>
    <t>S [mol/L]</t>
  </si>
  <si>
    <t>V/S</t>
  </si>
  <si>
    <t>MÉTODO DE EADIE-HOFSTEE</t>
  </si>
  <si>
    <t>V [mol/L min]</t>
  </si>
  <si>
    <t>Km [ mol/L]</t>
  </si>
  <si>
    <t>Vmáx [ mol/L min]</t>
  </si>
  <si>
    <t>S</t>
  </si>
  <si>
    <t>V</t>
  </si>
  <si>
    <t>a</t>
  </si>
  <si>
    <t>b</t>
  </si>
  <si>
    <t>Método Linewave-Burk INIBIÇÃO COMPETITIVA</t>
  </si>
  <si>
    <t>Sem inibidor</t>
  </si>
  <si>
    <t>Com inibidor</t>
  </si>
  <si>
    <t>V [mol/ L min]</t>
  </si>
  <si>
    <t>[ I ] [mol/L]</t>
  </si>
  <si>
    <t>KI [mol/L]</t>
  </si>
  <si>
    <t>KmI [ mol/L]</t>
  </si>
  <si>
    <t>Método Linewave-Burk INIBIÇÃO NÃO-COMPETITIVA</t>
  </si>
  <si>
    <t>Método Linewave-Burk INIBIÇÃO ACOMPETITIVA</t>
  </si>
  <si>
    <t>VmáxI [ mol/L 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</si>
</sst>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6" borderId="1" xfId="0" applyFill="1" applyBorder="1"/>
    <xf numFmtId="0" fontId="1" fillId="5" borderId="1" xfId="0" applyFont="1" applyFill="1" applyBorder="1"/>
    <xf numFmtId="11" fontId="1" fillId="5" borderId="1" xfId="0" applyNumberFormat="1" applyFont="1" applyFill="1" applyBorder="1"/>
    <xf numFmtId="0" fontId="1" fillId="7" borderId="1" xfId="0" applyFont="1" applyFill="1" applyBorder="1"/>
    <xf numFmtId="0" fontId="0" fillId="6" borderId="2" xfId="0" applyFill="1" applyBorder="1"/>
    <xf numFmtId="0" fontId="2" fillId="7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Lineweaver</a:t>
            </a:r>
            <a:r>
              <a:rPr lang="pt-BR" baseline="0"/>
              <a:t>-Burk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0608048993876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Planilha1!$F$17:$F$21</c:f>
              <c:numCache>
                <c:formatCode>General</c:formatCode>
                <c:ptCount val="5"/>
                <c:pt idx="0">
                  <c:v>0.05</c:v>
                </c:pt>
                <c:pt idx="1">
                  <c:v>0.02</c:v>
                </c:pt>
                <c:pt idx="2">
                  <c:v>0.01</c:v>
                </c:pt>
                <c:pt idx="3">
                  <c:v>3.3333333333333335E-3</c:v>
                </c:pt>
                <c:pt idx="4">
                  <c:v>1.4285714285714286E-3</c:v>
                </c:pt>
              </c:numCache>
            </c:numRef>
          </c:xVal>
          <c:yVal>
            <c:numRef>
              <c:f>Planilha1!$G$17:$G$21</c:f>
              <c:numCache>
                <c:formatCode>General</c:formatCode>
                <c:ptCount val="5"/>
                <c:pt idx="0">
                  <c:v>3.125</c:v>
                </c:pt>
                <c:pt idx="1">
                  <c:v>1.9193857965451055</c:v>
                </c:pt>
                <c:pt idx="2">
                  <c:v>1.4306151645207441</c:v>
                </c:pt>
                <c:pt idx="3">
                  <c:v>0.9009009009009008</c:v>
                </c:pt>
                <c:pt idx="4">
                  <c:v>0.75187969924812026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5-4C44-9B06-5960749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27039"/>
        <c:axId val="397629119"/>
      </c:scatterChart>
      <c:valAx>
        <c:axId val="3976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29119"/>
        <c:crosses val="autoZero"/>
        <c:crossBetween val="midCat"/>
      </c:valAx>
      <c:valAx>
        <c:axId val="3976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Lineweaver</a:t>
            </a:r>
            <a:r>
              <a:rPr lang="pt-BR" baseline="0"/>
              <a:t>-Burk com inibidor competitivo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79921259842521"/>
                  <c:y val="-8.78973461650627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Planilha1!$F$56:$F$60</c:f>
              <c:numCache>
                <c:formatCode>General</c:formatCode>
                <c:ptCount val="5"/>
                <c:pt idx="0">
                  <c:v>0.05</c:v>
                </c:pt>
                <c:pt idx="1">
                  <c:v>0.02</c:v>
                </c:pt>
                <c:pt idx="2">
                  <c:v>0.01</c:v>
                </c:pt>
                <c:pt idx="3">
                  <c:v>3.3333333333333335E-3</c:v>
                </c:pt>
                <c:pt idx="4">
                  <c:v>1.4285714285714286E-3</c:v>
                </c:pt>
              </c:numCache>
            </c:numRef>
          </c:xVal>
          <c:yVal>
            <c:numRef>
              <c:f>Planilha1!$G$56:$G$60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1-4B55-89A7-95D6AD7C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47551"/>
        <c:axId val="1041142559"/>
      </c:scatterChart>
      <c:valAx>
        <c:axId val="10411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142559"/>
        <c:crosses val="autoZero"/>
        <c:crossBetween val="midCat"/>
      </c:valAx>
      <c:valAx>
        <c:axId val="10411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1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78652668416447"/>
                  <c:y val="-8.275007290755322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Planilha1!$I$17:$I$21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700</c:v>
                </c:pt>
              </c:numCache>
            </c:numRef>
          </c:xVal>
          <c:yVal>
            <c:numRef>
              <c:f>Planilha1!$J$17:$J$21</c:f>
              <c:numCache>
                <c:formatCode>General</c:formatCode>
                <c:ptCount val="5"/>
                <c:pt idx="0">
                  <c:v>62.5</c:v>
                </c:pt>
                <c:pt idx="1">
                  <c:v>95.969289827255281</c:v>
                </c:pt>
                <c:pt idx="2">
                  <c:v>143.06151645207441</c:v>
                </c:pt>
                <c:pt idx="3">
                  <c:v>270.27027027027026</c:v>
                </c:pt>
                <c:pt idx="4">
                  <c:v>526.31578947368416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9-470B-9AE5-36F8C7AC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59664"/>
        <c:axId val="1800060080"/>
      </c:scatterChart>
      <c:valAx>
        <c:axId val="18000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060080"/>
        <c:crosses val="autoZero"/>
        <c:crossBetween val="midCat"/>
      </c:valAx>
      <c:valAx>
        <c:axId val="18000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0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152997</xdr:colOff>
      <xdr:row>3</xdr:row>
      <xdr:rowOff>58361</xdr:rowOff>
    </xdr:from>
    <xdr:to>
      <xdr:col>12</xdr:col>
      <xdr:colOff>1574232</xdr:colOff>
      <xdr:row>7</xdr:row>
      <xdr:rowOff>124932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7CE54E-225C-E55C-E2CC-4091E0CB8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997" y="638791"/>
          <a:ext cx="3132758" cy="8404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1709738</xdr:colOff>
      <xdr:row>3</xdr:row>
      <xdr:rowOff>144066</xdr:rowOff>
    </xdr:from>
    <xdr:to>
      <xdr:col>6</xdr:col>
      <xdr:colOff>1603814</xdr:colOff>
      <xdr:row>8</xdr:row>
      <xdr:rowOff>7637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D9AA783-A0BA-E67C-5496-DD924879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074" y="724496"/>
          <a:ext cx="3317123" cy="83095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89132</xdr:colOff>
      <xdr:row>3</xdr:row>
      <xdr:rowOff>126206</xdr:rowOff>
    </xdr:from>
    <xdr:to>
      <xdr:col>9</xdr:col>
      <xdr:colOff>1642472</xdr:colOff>
      <xdr:row>7</xdr:row>
      <xdr:rowOff>154682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74E7882-71F4-A82D-DD00-6FEC7802F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4562" y="706636"/>
          <a:ext cx="3264863" cy="8023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1036274</xdr:colOff>
      <xdr:row>28</xdr:row>
      <xdr:rowOff>137482</xdr:rowOff>
    </xdr:from>
    <xdr:to>
      <xdr:col>7</xdr:col>
      <xdr:colOff>478545</xdr:colOff>
      <xdr:row>42</xdr:row>
      <xdr:rowOff>149417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BFE9B6-9960-47CE-8221-8C731ACA9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1129529</xdr:colOff>
      <xdr:row>67</xdr:row>
      <xdr:rowOff>18665</xdr:rowOff>
    </xdr:from>
    <xdr:to>
      <xdr:col>7</xdr:col>
      <xdr:colOff>563802</xdr:colOff>
      <xdr:row>81</xdr:row>
      <xdr:rowOff>67925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45A8E7-3399-4E9C-A87A-AAA1337FD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1075226</xdr:colOff>
      <xdr:row>28</xdr:row>
      <xdr:rowOff>125840</xdr:rowOff>
    </xdr:from>
    <xdr:to>
      <xdr:col>10</xdr:col>
      <xdr:colOff>509222</xdr:colOff>
      <xdr:row>42</xdr:row>
      <xdr:rowOff>176395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6BA40-7076-4FEA-8D84-5408E150E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A947-D9C1-4D53-9581-FC0B97E60EE7}">
  <dimension ref="B10:M67"/>
  <sheetViews>
    <sheetView tabSelected="1" topLeftCell="C4" zoomScale="107" zoomScaleNormal="145" workbookViewId="0">
      <selection activeCell="K29" sqref="K29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7.5703125" bestFit="1" customWidth="1"/>
    <col min="4" max="4" width="17.5703125" customWidth="1"/>
    <col min="5" max="13" width="25.7109375" customWidth="1"/>
  </cols>
  <sheetData>
    <row r="10" spans="2:13" x14ac:dyDescent="0.25">
      <c r="F10" s="12" t="s">
        <v>3</v>
      </c>
      <c r="G10" s="12"/>
      <c r="I10" s="13" t="s">
        <v>4</v>
      </c>
      <c r="J10" s="13"/>
      <c r="L10" s="14" t="s">
        <v>7</v>
      </c>
      <c r="M10" s="14"/>
    </row>
    <row r="11" spans="2:13" x14ac:dyDescent="0.25">
      <c r="F11" s="3" t="s">
        <v>9</v>
      </c>
      <c r="G11" s="3">
        <f>G12*G13</f>
        <v>2.5042843232716652</v>
      </c>
      <c r="I11" s="4" t="s">
        <v>9</v>
      </c>
      <c r="J11" s="4">
        <f>J12*J14</f>
        <v>1</v>
      </c>
      <c r="L11" s="7" t="s">
        <v>9</v>
      </c>
      <c r="M11" s="8">
        <f>-M13</f>
        <v>-1</v>
      </c>
    </row>
    <row r="12" spans="2:13" x14ac:dyDescent="0.25">
      <c r="F12" s="3" t="s">
        <v>10</v>
      </c>
      <c r="G12" s="3">
        <f>1/G14</f>
        <v>0.97370983446932824</v>
      </c>
      <c r="I12" s="4" t="s">
        <v>10</v>
      </c>
      <c r="J12" s="4">
        <f>1/J13</f>
        <v>1</v>
      </c>
      <c r="L12" s="7" t="s">
        <v>10</v>
      </c>
      <c r="M12" s="8">
        <f>M14</f>
        <v>1</v>
      </c>
    </row>
    <row r="13" spans="2:13" x14ac:dyDescent="0.25">
      <c r="D13" s="6" t="s">
        <v>19</v>
      </c>
      <c r="F13" s="3" t="s">
        <v>13</v>
      </c>
      <c r="G13" s="3">
        <v>2.5718999999999999</v>
      </c>
      <c r="I13" s="4" t="s">
        <v>13</v>
      </c>
      <c r="J13" s="4">
        <v>1</v>
      </c>
      <c r="L13" s="7" t="s">
        <v>13</v>
      </c>
      <c r="M13" s="8">
        <v>1</v>
      </c>
    </row>
    <row r="14" spans="2:13" x14ac:dyDescent="0.25">
      <c r="D14" s="1">
        <v>2.2000000000000002</v>
      </c>
      <c r="F14" s="3" t="s">
        <v>14</v>
      </c>
      <c r="G14" s="3">
        <v>1.0269999999999999</v>
      </c>
      <c r="I14" s="4" t="s">
        <v>14</v>
      </c>
      <c r="J14" s="4">
        <v>1</v>
      </c>
      <c r="L14" s="7" t="s">
        <v>14</v>
      </c>
      <c r="M14" s="8">
        <v>1</v>
      </c>
    </row>
    <row r="15" spans="2:13" x14ac:dyDescent="0.25">
      <c r="C15" s="6" t="s">
        <v>16</v>
      </c>
      <c r="D15" s="6" t="s">
        <v>17</v>
      </c>
    </row>
    <row r="16" spans="2:13" x14ac:dyDescent="0.25">
      <c r="B16" s="10" t="s">
        <v>5</v>
      </c>
      <c r="C16" s="6" t="s">
        <v>8</v>
      </c>
      <c r="D16" s="6" t="s">
        <v>18</v>
      </c>
      <c r="F16" s="2" t="s">
        <v>0</v>
      </c>
      <c r="G16" s="2" t="s">
        <v>1</v>
      </c>
      <c r="I16" s="2" t="s">
        <v>11</v>
      </c>
      <c r="J16" s="2" t="s">
        <v>2</v>
      </c>
      <c r="L16" s="2" t="s">
        <v>6</v>
      </c>
      <c r="M16" s="2" t="s">
        <v>12</v>
      </c>
    </row>
    <row r="17" spans="2:13" x14ac:dyDescent="0.25">
      <c r="B17" s="3">
        <v>20</v>
      </c>
      <c r="C17" s="3">
        <v>0.32</v>
      </c>
      <c r="D17" s="1">
        <v>0</v>
      </c>
      <c r="F17" s="1">
        <f>1/B17</f>
        <v>0.05</v>
      </c>
      <c r="G17" s="1">
        <f>1/C17</f>
        <v>3.125</v>
      </c>
      <c r="I17" s="1">
        <f>B17</f>
        <v>20</v>
      </c>
      <c r="J17" s="1">
        <f>B17/C17</f>
        <v>62.5</v>
      </c>
      <c r="L17" s="5">
        <f>1/J17</f>
        <v>1.6E-2</v>
      </c>
      <c r="M17" s="5">
        <f>C17</f>
        <v>0.32</v>
      </c>
    </row>
    <row r="18" spans="2:13" x14ac:dyDescent="0.25">
      <c r="B18" s="3">
        <v>50</v>
      </c>
      <c r="C18" s="3">
        <v>0.52100000000000002</v>
      </c>
      <c r="D18" s="1">
        <v>0</v>
      </c>
      <c r="F18" s="1">
        <f t="shared" ref="F18:F27" si="0">1/B18</f>
        <v>0.02</v>
      </c>
      <c r="G18" s="1">
        <f t="shared" ref="G18:G27" si="1">1/C18</f>
        <v>1.9193857965451055</v>
      </c>
      <c r="I18" s="1">
        <f t="shared" ref="I18:I27" si="2">B18</f>
        <v>50</v>
      </c>
      <c r="J18" s="1">
        <f t="shared" ref="J18:J27" si="3">B18/C18</f>
        <v>95.969289827255281</v>
      </c>
      <c r="L18" s="5">
        <f t="shared" ref="L18:L27" si="4">1/J18</f>
        <v>1.042E-2</v>
      </c>
      <c r="M18" s="5">
        <f t="shared" ref="M18:M27" si="5">C18</f>
        <v>0.52100000000000002</v>
      </c>
    </row>
    <row r="19" spans="2:13" x14ac:dyDescent="0.25">
      <c r="B19" s="3">
        <v>100</v>
      </c>
      <c r="C19" s="3">
        <v>0.69899999999999995</v>
      </c>
      <c r="D19" s="1">
        <v>0</v>
      </c>
      <c r="F19" s="1">
        <f t="shared" si="0"/>
        <v>0.01</v>
      </c>
      <c r="G19" s="1">
        <f t="shared" si="1"/>
        <v>1.4306151645207441</v>
      </c>
      <c r="I19" s="1">
        <f t="shared" si="2"/>
        <v>100</v>
      </c>
      <c r="J19" s="1">
        <f t="shared" si="3"/>
        <v>143.06151645207441</v>
      </c>
      <c r="L19" s="5">
        <f t="shared" si="4"/>
        <v>6.9899999999999988E-3</v>
      </c>
      <c r="M19" s="5">
        <f t="shared" si="5"/>
        <v>0.69899999999999995</v>
      </c>
    </row>
    <row r="20" spans="2:13" x14ac:dyDescent="0.25">
      <c r="B20" s="3">
        <v>300</v>
      </c>
      <c r="C20" s="3">
        <v>1.1100000000000001</v>
      </c>
      <c r="D20" s="1">
        <v>0</v>
      </c>
      <c r="F20" s="1">
        <f t="shared" si="0"/>
        <v>3.3333333333333335E-3</v>
      </c>
      <c r="G20" s="1">
        <f t="shared" si="1"/>
        <v>0.9009009009009008</v>
      </c>
      <c r="I20" s="1">
        <f t="shared" si="2"/>
        <v>300</v>
      </c>
      <c r="J20" s="1">
        <f t="shared" si="3"/>
        <v>270.27027027027026</v>
      </c>
      <c r="L20" s="5">
        <f t="shared" si="4"/>
        <v>3.7000000000000002E-3</v>
      </c>
      <c r="M20" s="5">
        <f t="shared" si="5"/>
        <v>1.1100000000000001</v>
      </c>
    </row>
    <row r="21" spans="2:13" x14ac:dyDescent="0.25">
      <c r="B21" s="3">
        <v>700</v>
      </c>
      <c r="C21" s="3">
        <v>1.33</v>
      </c>
      <c r="D21" s="1">
        <v>0</v>
      </c>
      <c r="F21" s="1">
        <f t="shared" si="0"/>
        <v>1.4285714285714286E-3</v>
      </c>
      <c r="G21" s="1">
        <f t="shared" si="1"/>
        <v>0.75187969924812026</v>
      </c>
      <c r="I21" s="1">
        <f t="shared" si="2"/>
        <v>700</v>
      </c>
      <c r="J21" s="1">
        <f t="shared" si="3"/>
        <v>526.31578947368416</v>
      </c>
      <c r="L21" s="5">
        <f t="shared" si="4"/>
        <v>1.9000000000000002E-3</v>
      </c>
      <c r="M21" s="5">
        <f t="shared" si="5"/>
        <v>1.33</v>
      </c>
    </row>
    <row r="22" spans="2:13" x14ac:dyDescent="0.25">
      <c r="B22" s="1">
        <v>0</v>
      </c>
      <c r="C22" s="1">
        <v>0</v>
      </c>
      <c r="D22" s="1">
        <v>0</v>
      </c>
      <c r="F22" s="1" t="e">
        <f t="shared" si="0"/>
        <v>#DIV/0!</v>
      </c>
      <c r="G22" s="1" t="e">
        <f t="shared" si="1"/>
        <v>#DIV/0!</v>
      </c>
      <c r="I22" s="1">
        <f t="shared" si="2"/>
        <v>0</v>
      </c>
      <c r="J22" s="1" t="e">
        <f t="shared" si="3"/>
        <v>#DIV/0!</v>
      </c>
      <c r="L22" s="5" t="e">
        <f t="shared" si="4"/>
        <v>#DIV/0!</v>
      </c>
      <c r="M22" s="5">
        <f t="shared" si="5"/>
        <v>0</v>
      </c>
    </row>
    <row r="23" spans="2:13" x14ac:dyDescent="0.25">
      <c r="B23" s="1">
        <v>0</v>
      </c>
      <c r="C23" s="1">
        <v>0</v>
      </c>
      <c r="D23" s="1">
        <v>0</v>
      </c>
      <c r="F23" s="1" t="e">
        <f t="shared" si="0"/>
        <v>#DIV/0!</v>
      </c>
      <c r="G23" s="1" t="e">
        <f t="shared" si="1"/>
        <v>#DIV/0!</v>
      </c>
      <c r="I23" s="1">
        <f t="shared" si="2"/>
        <v>0</v>
      </c>
      <c r="J23" s="1" t="e">
        <f t="shared" si="3"/>
        <v>#DIV/0!</v>
      </c>
      <c r="L23" s="5" t="e">
        <f t="shared" si="4"/>
        <v>#DIV/0!</v>
      </c>
      <c r="M23" s="5">
        <f t="shared" si="5"/>
        <v>0</v>
      </c>
    </row>
    <row r="24" spans="2:13" x14ac:dyDescent="0.25">
      <c r="B24" s="1">
        <v>0</v>
      </c>
      <c r="C24" s="1">
        <v>0</v>
      </c>
      <c r="D24" s="1">
        <v>0</v>
      </c>
      <c r="F24" s="1" t="e">
        <f t="shared" si="0"/>
        <v>#DIV/0!</v>
      </c>
      <c r="G24" s="1" t="e">
        <f t="shared" si="1"/>
        <v>#DIV/0!</v>
      </c>
      <c r="I24" s="1">
        <f t="shared" si="2"/>
        <v>0</v>
      </c>
      <c r="J24" s="1" t="e">
        <f t="shared" si="3"/>
        <v>#DIV/0!</v>
      </c>
      <c r="L24" s="5" t="e">
        <f t="shared" si="4"/>
        <v>#DIV/0!</v>
      </c>
      <c r="M24" s="5">
        <f t="shared" si="5"/>
        <v>0</v>
      </c>
    </row>
    <row r="25" spans="2:13" x14ac:dyDescent="0.25">
      <c r="B25" s="1">
        <v>0</v>
      </c>
      <c r="C25" s="1">
        <v>0</v>
      </c>
      <c r="D25" s="1">
        <v>0</v>
      </c>
      <c r="F25" s="1" t="e">
        <f t="shared" si="0"/>
        <v>#DIV/0!</v>
      </c>
      <c r="G25" s="1" t="e">
        <f t="shared" si="1"/>
        <v>#DIV/0!</v>
      </c>
      <c r="I25" s="1">
        <f t="shared" si="2"/>
        <v>0</v>
      </c>
      <c r="J25" s="1" t="e">
        <f t="shared" si="3"/>
        <v>#DIV/0!</v>
      </c>
      <c r="L25" s="5" t="e">
        <f t="shared" si="4"/>
        <v>#DIV/0!</v>
      </c>
      <c r="M25" s="5">
        <f t="shared" si="5"/>
        <v>0</v>
      </c>
    </row>
    <row r="26" spans="2:13" x14ac:dyDescent="0.25">
      <c r="B26" s="1">
        <v>0</v>
      </c>
      <c r="C26" s="1">
        <v>0</v>
      </c>
      <c r="D26" s="1">
        <v>0</v>
      </c>
      <c r="F26" s="1" t="e">
        <f t="shared" si="0"/>
        <v>#DIV/0!</v>
      </c>
      <c r="G26" s="1" t="e">
        <f t="shared" si="1"/>
        <v>#DIV/0!</v>
      </c>
      <c r="I26" s="1">
        <f t="shared" si="2"/>
        <v>0</v>
      </c>
      <c r="J26" s="1" t="e">
        <f t="shared" si="3"/>
        <v>#DIV/0!</v>
      </c>
      <c r="L26" s="5" t="e">
        <f t="shared" si="4"/>
        <v>#DIV/0!</v>
      </c>
      <c r="M26" s="5">
        <f t="shared" si="5"/>
        <v>0</v>
      </c>
    </row>
    <row r="27" spans="2:13" x14ac:dyDescent="0.25">
      <c r="B27" s="1">
        <v>0</v>
      </c>
      <c r="C27" s="1">
        <v>0</v>
      </c>
      <c r="D27" s="1">
        <v>0</v>
      </c>
      <c r="F27" s="1" t="e">
        <f t="shared" si="0"/>
        <v>#DIV/0!</v>
      </c>
      <c r="G27" s="1" t="e">
        <f t="shared" si="1"/>
        <v>#DIV/0!</v>
      </c>
      <c r="I27" s="1">
        <f t="shared" si="2"/>
        <v>0</v>
      </c>
      <c r="J27" s="1" t="e">
        <f t="shared" si="3"/>
        <v>#DIV/0!</v>
      </c>
      <c r="L27" s="5" t="e">
        <f t="shared" si="4"/>
        <v>#DIV/0!</v>
      </c>
      <c r="M27" s="5">
        <f t="shared" si="5"/>
        <v>0</v>
      </c>
    </row>
    <row r="47" spans="6:13" x14ac:dyDescent="0.25">
      <c r="F47" s="15" t="s">
        <v>15</v>
      </c>
      <c r="G47" s="15"/>
      <c r="I47" s="15" t="s">
        <v>22</v>
      </c>
      <c r="J47" s="15"/>
      <c r="L47" s="16" t="s">
        <v>23</v>
      </c>
      <c r="M47" s="16"/>
    </row>
    <row r="48" spans="6:13" x14ac:dyDescent="0.25">
      <c r="F48" s="11" t="s">
        <v>9</v>
      </c>
      <c r="G48" s="11">
        <f>G11</f>
        <v>2.5042843232716652</v>
      </c>
      <c r="I48" s="11" t="s">
        <v>9</v>
      </c>
      <c r="J48" s="11">
        <f>G11</f>
        <v>2.5042843232716652</v>
      </c>
      <c r="L48" s="9" t="s">
        <v>9</v>
      </c>
      <c r="M48" s="9">
        <f>M49*M50</f>
        <v>1</v>
      </c>
    </row>
    <row r="49" spans="6:13" x14ac:dyDescent="0.25">
      <c r="F49" s="11" t="s">
        <v>10</v>
      </c>
      <c r="G49" s="11">
        <f>1/G51</f>
        <v>1.4688601645123385</v>
      </c>
      <c r="I49" s="11" t="s">
        <v>10</v>
      </c>
      <c r="J49" s="11">
        <f>G12</f>
        <v>0.97370983446932824</v>
      </c>
      <c r="L49" s="9" t="s">
        <v>10</v>
      </c>
      <c r="M49" s="9">
        <f>1/M51</f>
        <v>1</v>
      </c>
    </row>
    <row r="50" spans="6:13" x14ac:dyDescent="0.25">
      <c r="F50" s="11" t="s">
        <v>13</v>
      </c>
      <c r="G50" s="11">
        <v>5.3170000000000002</v>
      </c>
      <c r="I50" s="11" t="s">
        <v>13</v>
      </c>
      <c r="J50" s="11">
        <v>1</v>
      </c>
      <c r="L50" s="9" t="s">
        <v>13</v>
      </c>
      <c r="M50" s="9">
        <v>1</v>
      </c>
    </row>
    <row r="51" spans="6:13" x14ac:dyDescent="0.25">
      <c r="F51" s="11" t="s">
        <v>14</v>
      </c>
      <c r="G51" s="11">
        <v>0.68079999999999996</v>
      </c>
      <c r="I51" s="11" t="s">
        <v>14</v>
      </c>
      <c r="J51" s="11">
        <v>1</v>
      </c>
      <c r="L51" s="9" t="s">
        <v>14</v>
      </c>
      <c r="M51" s="9">
        <v>1</v>
      </c>
    </row>
    <row r="52" spans="6:13" x14ac:dyDescent="0.25">
      <c r="F52" s="11" t="s">
        <v>21</v>
      </c>
      <c r="G52" s="11">
        <f>G49*G50</f>
        <v>7.8099294947121036</v>
      </c>
      <c r="I52" s="11" t="s">
        <v>24</v>
      </c>
      <c r="J52" s="11">
        <f>1/J51</f>
        <v>1</v>
      </c>
    </row>
    <row r="53" spans="6:13" x14ac:dyDescent="0.25">
      <c r="F53" s="11" t="s">
        <v>20</v>
      </c>
      <c r="G53" s="11">
        <f>D14/((G52/G48)-1)</f>
        <v>1.0384082110982746</v>
      </c>
      <c r="I53" s="11" t="s">
        <v>20</v>
      </c>
      <c r="J53" s="11">
        <f>G14/((J52/J48)-1)</f>
        <v>-1.7097166806913069</v>
      </c>
    </row>
    <row r="55" spans="6:13" x14ac:dyDescent="0.25">
      <c r="F55" s="2" t="s">
        <v>0</v>
      </c>
      <c r="G55" s="2" t="s">
        <v>1</v>
      </c>
    </row>
    <row r="56" spans="6:13" x14ac:dyDescent="0.25">
      <c r="F56" s="1">
        <f t="shared" ref="F56:F66" si="6">1/B17</f>
        <v>0.05</v>
      </c>
      <c r="G56" s="1" t="e">
        <f t="shared" ref="G56:G66" si="7">1/D17</f>
        <v>#DIV/0!</v>
      </c>
      <c r="I56" s="2" t="s">
        <v>0</v>
      </c>
      <c r="J56" s="2" t="s">
        <v>1</v>
      </c>
      <c r="L56" s="2" t="s">
        <v>0</v>
      </c>
      <c r="M56" s="2" t="s">
        <v>1</v>
      </c>
    </row>
    <row r="57" spans="6:13" x14ac:dyDescent="0.25">
      <c r="F57" s="1">
        <f t="shared" si="6"/>
        <v>0.02</v>
      </c>
      <c r="G57" s="1" t="e">
        <f t="shared" si="7"/>
        <v>#DIV/0!</v>
      </c>
      <c r="I57" s="1">
        <f t="shared" ref="I57:I67" si="8">1/B17</f>
        <v>0.05</v>
      </c>
      <c r="J57" s="1" t="e">
        <f>1/D17</f>
        <v>#DIV/0!</v>
      </c>
      <c r="L57" s="1">
        <f t="shared" ref="L57:L67" si="9">1/B17</f>
        <v>0.05</v>
      </c>
      <c r="M57" s="1" t="e">
        <f t="shared" ref="M57:M67" si="10">1/D17</f>
        <v>#DIV/0!</v>
      </c>
    </row>
    <row r="58" spans="6:13" x14ac:dyDescent="0.25">
      <c r="F58" s="1">
        <f t="shared" si="6"/>
        <v>0.01</v>
      </c>
      <c r="G58" s="1" t="e">
        <f t="shared" si="7"/>
        <v>#DIV/0!</v>
      </c>
      <c r="I58" s="1">
        <f t="shared" si="8"/>
        <v>0.02</v>
      </c>
      <c r="J58" s="1" t="e">
        <f t="shared" ref="J58:J67" si="11">1/D18</f>
        <v>#DIV/0!</v>
      </c>
      <c r="L58" s="1">
        <f t="shared" si="9"/>
        <v>0.02</v>
      </c>
      <c r="M58" s="1" t="e">
        <f t="shared" si="10"/>
        <v>#DIV/0!</v>
      </c>
    </row>
    <row r="59" spans="6:13" x14ac:dyDescent="0.25">
      <c r="F59" s="1">
        <f t="shared" si="6"/>
        <v>3.3333333333333335E-3</v>
      </c>
      <c r="G59" s="1" t="e">
        <f t="shared" si="7"/>
        <v>#DIV/0!</v>
      </c>
      <c r="I59" s="1">
        <f t="shared" si="8"/>
        <v>0.01</v>
      </c>
      <c r="J59" s="1" t="e">
        <f t="shared" si="11"/>
        <v>#DIV/0!</v>
      </c>
      <c r="L59" s="1">
        <f t="shared" si="9"/>
        <v>0.01</v>
      </c>
      <c r="M59" s="1" t="e">
        <f t="shared" si="10"/>
        <v>#DIV/0!</v>
      </c>
    </row>
    <row r="60" spans="6:13" x14ac:dyDescent="0.25">
      <c r="F60" s="1">
        <f t="shared" si="6"/>
        <v>1.4285714285714286E-3</v>
      </c>
      <c r="G60" s="1" t="e">
        <f t="shared" si="7"/>
        <v>#DIV/0!</v>
      </c>
      <c r="I60" s="1">
        <f t="shared" si="8"/>
        <v>3.3333333333333335E-3</v>
      </c>
      <c r="J60" s="1" t="e">
        <f t="shared" si="11"/>
        <v>#DIV/0!</v>
      </c>
      <c r="L60" s="1">
        <f t="shared" si="9"/>
        <v>3.3333333333333335E-3</v>
      </c>
      <c r="M60" s="1" t="e">
        <f t="shared" si="10"/>
        <v>#DIV/0!</v>
      </c>
    </row>
    <row r="61" spans="6:13" x14ac:dyDescent="0.25">
      <c r="F61" s="1" t="e">
        <f t="shared" si="6"/>
        <v>#DIV/0!</v>
      </c>
      <c r="G61" s="1" t="e">
        <f t="shared" si="7"/>
        <v>#DIV/0!</v>
      </c>
      <c r="I61" s="1">
        <f t="shared" si="8"/>
        <v>1.4285714285714286E-3</v>
      </c>
      <c r="J61" s="1" t="e">
        <f t="shared" si="11"/>
        <v>#DIV/0!</v>
      </c>
      <c r="L61" s="1">
        <f t="shared" si="9"/>
        <v>1.4285714285714286E-3</v>
      </c>
      <c r="M61" s="1" t="e">
        <f t="shared" si="10"/>
        <v>#DIV/0!</v>
      </c>
    </row>
    <row r="62" spans="6:13" x14ac:dyDescent="0.25">
      <c r="F62" s="1" t="e">
        <f t="shared" si="6"/>
        <v>#DIV/0!</v>
      </c>
      <c r="G62" s="1" t="e">
        <f t="shared" si="7"/>
        <v>#DIV/0!</v>
      </c>
      <c r="I62" s="1" t="e">
        <f t="shared" si="8"/>
        <v>#DIV/0!</v>
      </c>
      <c r="J62" s="1" t="e">
        <f t="shared" si="11"/>
        <v>#DIV/0!</v>
      </c>
      <c r="L62" s="1" t="e">
        <f t="shared" si="9"/>
        <v>#DIV/0!</v>
      </c>
      <c r="M62" s="1" t="e">
        <f t="shared" si="10"/>
        <v>#DIV/0!</v>
      </c>
    </row>
    <row r="63" spans="6:13" x14ac:dyDescent="0.25">
      <c r="F63" s="1" t="e">
        <f t="shared" si="6"/>
        <v>#DIV/0!</v>
      </c>
      <c r="G63" s="1" t="e">
        <f t="shared" si="7"/>
        <v>#DIV/0!</v>
      </c>
      <c r="I63" s="1" t="e">
        <f t="shared" si="8"/>
        <v>#DIV/0!</v>
      </c>
      <c r="J63" s="1" t="e">
        <f t="shared" si="11"/>
        <v>#DIV/0!</v>
      </c>
      <c r="L63" s="1" t="e">
        <f t="shared" si="9"/>
        <v>#DIV/0!</v>
      </c>
      <c r="M63" s="1" t="e">
        <f t="shared" si="10"/>
        <v>#DIV/0!</v>
      </c>
    </row>
    <row r="64" spans="6:13" x14ac:dyDescent="0.25">
      <c r="F64" s="1" t="e">
        <f t="shared" si="6"/>
        <v>#DIV/0!</v>
      </c>
      <c r="G64" s="1" t="e">
        <f t="shared" si="7"/>
        <v>#DIV/0!</v>
      </c>
      <c r="I64" s="1" t="e">
        <f t="shared" si="8"/>
        <v>#DIV/0!</v>
      </c>
      <c r="J64" s="1" t="e">
        <f t="shared" si="11"/>
        <v>#DIV/0!</v>
      </c>
      <c r="L64" s="1" t="e">
        <f t="shared" si="9"/>
        <v>#DIV/0!</v>
      </c>
      <c r="M64" s="1" t="e">
        <f t="shared" si="10"/>
        <v>#DIV/0!</v>
      </c>
    </row>
    <row r="65" spans="6:13" x14ac:dyDescent="0.25">
      <c r="F65" s="1" t="e">
        <f t="shared" si="6"/>
        <v>#DIV/0!</v>
      </c>
      <c r="G65" s="1" t="e">
        <f t="shared" si="7"/>
        <v>#DIV/0!</v>
      </c>
      <c r="I65" s="1" t="e">
        <f t="shared" si="8"/>
        <v>#DIV/0!</v>
      </c>
      <c r="J65" s="1" t="e">
        <f t="shared" si="11"/>
        <v>#DIV/0!</v>
      </c>
      <c r="L65" s="1" t="e">
        <f t="shared" si="9"/>
        <v>#DIV/0!</v>
      </c>
      <c r="M65" s="1" t="e">
        <f t="shared" si="10"/>
        <v>#DIV/0!</v>
      </c>
    </row>
    <row r="66" spans="6:13" x14ac:dyDescent="0.25">
      <c r="F66" s="1" t="e">
        <f t="shared" si="6"/>
        <v>#DIV/0!</v>
      </c>
      <c r="G66" s="1" t="e">
        <f t="shared" si="7"/>
        <v>#DIV/0!</v>
      </c>
      <c r="I66" s="1" t="e">
        <f t="shared" si="8"/>
        <v>#DIV/0!</v>
      </c>
      <c r="J66" s="1" t="e">
        <f t="shared" si="11"/>
        <v>#DIV/0!</v>
      </c>
      <c r="L66" s="1" t="e">
        <f t="shared" si="9"/>
        <v>#DIV/0!</v>
      </c>
      <c r="M66" s="1" t="e">
        <f t="shared" si="10"/>
        <v>#DIV/0!</v>
      </c>
    </row>
    <row r="67" spans="6:13" x14ac:dyDescent="0.25">
      <c r="I67" s="1" t="e">
        <f t="shared" si="8"/>
        <v>#DIV/0!</v>
      </c>
      <c r="J67" s="1" t="e">
        <f t="shared" si="11"/>
        <v>#DIV/0!</v>
      </c>
      <c r="L67" s="1" t="e">
        <f t="shared" si="9"/>
        <v>#DIV/0!</v>
      </c>
      <c r="M67" s="1" t="e">
        <f t="shared" si="10"/>
        <v>#DIV/0!</v>
      </c>
    </row>
  </sheetData>
  <mergeCells count="6">
    <mergeCell ref="F10:G10"/>
    <mergeCell ref="I10:J10"/>
    <mergeCell ref="L10:M10"/>
    <mergeCell ref="F47:G47"/>
    <mergeCell ref="I47:J47"/>
    <mergeCell ref="L47:M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maia</dc:creator>
  <cp:lastModifiedBy>isaac miranda</cp:lastModifiedBy>
  <dcterms:created xsi:type="dcterms:W3CDTF">2022-11-30T13:06:58Z</dcterms:created>
  <dcterms:modified xsi:type="dcterms:W3CDTF">2023-01-17T22:47:18Z</dcterms:modified>
</cp:coreProperties>
</file>