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naij04\Downloads\"/>
    </mc:Choice>
  </mc:AlternateContent>
  <bookViews>
    <workbookView xWindow="0" yWindow="0" windowWidth="28710" windowHeight="660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" i="1" l="1"/>
  <c r="Q14" i="1"/>
  <c r="S14" i="1" s="1"/>
  <c r="Q15" i="1"/>
  <c r="S15" i="1" s="1"/>
  <c r="Q16" i="1"/>
  <c r="S16" i="1" s="1"/>
  <c r="Q17" i="1"/>
  <c r="S17" i="1" s="1"/>
  <c r="Q18" i="1"/>
  <c r="Q19" i="1"/>
  <c r="Q20" i="1"/>
  <c r="S20" i="1" s="1"/>
  <c r="Q21" i="1"/>
  <c r="S21" i="1" s="1"/>
  <c r="Q12" i="1"/>
  <c r="S13" i="1"/>
  <c r="S18" i="1"/>
  <c r="S19" i="1"/>
  <c r="R13" i="1"/>
  <c r="R14" i="1"/>
  <c r="R15" i="1"/>
  <c r="R16" i="1"/>
  <c r="R17" i="1"/>
  <c r="R18" i="1"/>
  <c r="R19" i="1"/>
  <c r="R20" i="1"/>
  <c r="R21" i="1"/>
  <c r="N13" i="1"/>
  <c r="N14" i="1"/>
  <c r="N15" i="1"/>
  <c r="N16" i="1"/>
  <c r="N17" i="1"/>
  <c r="N18" i="1"/>
  <c r="N19" i="1"/>
  <c r="N20" i="1"/>
  <c r="N21" i="1"/>
  <c r="R12" i="1"/>
  <c r="N12" i="1"/>
  <c r="S12" i="1" l="1"/>
  <c r="O12" i="1" l="1"/>
  <c r="L12" i="1"/>
  <c r="J12" i="1"/>
  <c r="J13" i="1"/>
  <c r="J14" i="1"/>
  <c r="J15" i="1"/>
  <c r="J16" i="1"/>
  <c r="J17" i="1"/>
  <c r="J18" i="1"/>
  <c r="J19" i="1"/>
  <c r="J20" i="1"/>
  <c r="J21" i="1"/>
  <c r="I12" i="1"/>
  <c r="G12" i="1"/>
  <c r="I20" i="1"/>
  <c r="I21" i="1"/>
  <c r="I19" i="1"/>
  <c r="I18" i="1"/>
  <c r="I17" i="1"/>
  <c r="I16" i="1"/>
  <c r="I15" i="1"/>
  <c r="I14" i="1"/>
  <c r="I13" i="1"/>
  <c r="P13" i="1"/>
  <c r="P14" i="1"/>
  <c r="P15" i="1"/>
  <c r="P16" i="1"/>
  <c r="P17" i="1"/>
  <c r="P18" i="1"/>
  <c r="P19" i="1"/>
  <c r="P20" i="1"/>
  <c r="P21" i="1"/>
  <c r="P12" i="1"/>
  <c r="O13" i="1"/>
  <c r="O14" i="1"/>
  <c r="O15" i="1"/>
  <c r="O16" i="1"/>
  <c r="O17" i="1"/>
  <c r="O18" i="1"/>
  <c r="O19" i="1"/>
  <c r="O20" i="1"/>
  <c r="O21" i="1"/>
  <c r="M13" i="1"/>
  <c r="M14" i="1"/>
  <c r="M15" i="1"/>
  <c r="M16" i="1"/>
  <c r="M17" i="1"/>
  <c r="M18" i="1"/>
  <c r="M19" i="1"/>
  <c r="M20" i="1"/>
  <c r="M21" i="1"/>
  <c r="M12" i="1"/>
  <c r="L13" i="1"/>
  <c r="L14" i="1"/>
  <c r="L15" i="1"/>
  <c r="L16" i="1"/>
  <c r="L17" i="1"/>
  <c r="L18" i="1"/>
  <c r="L19" i="1"/>
  <c r="L20" i="1"/>
  <c r="L21" i="1"/>
  <c r="H13" i="1"/>
  <c r="H14" i="1"/>
  <c r="H15" i="1"/>
  <c r="H16" i="1"/>
  <c r="H17" i="1"/>
  <c r="H18" i="1"/>
  <c r="H19" i="1"/>
  <c r="H20" i="1"/>
  <c r="H21" i="1"/>
  <c r="H12" i="1"/>
  <c r="G13" i="1"/>
  <c r="G14" i="1"/>
  <c r="G15" i="1"/>
  <c r="G16" i="1"/>
  <c r="G17" i="1"/>
  <c r="G18" i="1"/>
  <c r="G19" i="1"/>
  <c r="G20" i="1"/>
  <c r="G21" i="1"/>
  <c r="D13" i="1"/>
  <c r="D14" i="1"/>
  <c r="D15" i="1"/>
  <c r="D16" i="1"/>
  <c r="D17" i="1"/>
  <c r="D18" i="1"/>
  <c r="D19" i="1"/>
  <c r="D20" i="1"/>
  <c r="D21" i="1"/>
  <c r="D12" i="1"/>
</calcChain>
</file>

<file path=xl/comments1.xml><?xml version="1.0" encoding="utf-8"?>
<comments xmlns="http://schemas.openxmlformats.org/spreadsheetml/2006/main">
  <authors>
    <author/>
  </authors>
  <commentList>
    <comment ref="F11" authorId="0" shapeId="0">
      <text>
        <r>
          <rPr>
            <sz val="11"/>
            <color theme="1"/>
            <rFont val="Arial"/>
            <family val="2"/>
          </rPr>
          <t>Fórmula q subtraia dias a trabalhar menos dias trabalhados.</t>
        </r>
      </text>
    </comment>
    <comment ref="G11" authorId="0" shapeId="0">
      <text>
        <r>
          <rPr>
            <sz val="11"/>
            <color theme="1"/>
            <rFont val="Arial"/>
            <family val="2"/>
          </rPr>
          <t>Fórmula q divida salário base por 30.</t>
        </r>
      </text>
    </comment>
    <comment ref="H11" authorId="0" shapeId="0">
      <text>
        <r>
          <rPr>
            <sz val="11"/>
            <color theme="1"/>
            <rFont val="Arial"/>
            <family val="2"/>
          </rPr>
          <t>Vr. da diária dividido por 8.</t>
        </r>
      </text>
    </comment>
    <comment ref="I11" authorId="0" shapeId="0">
      <text>
        <r>
          <rPr>
            <sz val="11"/>
            <color theme="1"/>
            <rFont val="Arial"/>
            <family val="2"/>
          </rPr>
          <t>Faltas vezes vr. da diária.</t>
        </r>
      </text>
    </comment>
    <comment ref="J11" authorId="0" shapeId="0">
      <text>
        <r>
          <rPr>
            <sz val="11"/>
            <color theme="1"/>
            <rFont val="Arial"/>
            <family val="2"/>
          </rPr>
          <t>Se o funcionário tiver zero falta a função deverá retornar cálculo ref. a 12% do sal. Base, mas caso o funcionário tenha falta(s) a função deverá retornar 0 (zero) valor.</t>
        </r>
      </text>
    </comment>
    <comment ref="L11" authorId="0" shapeId="0">
      <text>
        <r>
          <rPr>
            <sz val="11"/>
            <color theme="1"/>
            <rFont val="Arial"/>
            <family val="2"/>
          </rPr>
          <t>Se o salário do funcionário for maior que R$ 610 receberá R$ 22 por filho. Caso contrário receberá 31,22 por filho.</t>
        </r>
      </text>
    </comment>
    <comment ref="M11" authorId="0" shapeId="0">
      <text>
        <r>
          <rPr>
            <sz val="11"/>
            <color theme="1"/>
            <rFont val="Arial"/>
            <family val="2"/>
          </rPr>
          <t>Se o funcionário trabalhar no turno noite a função deverá retornar cálculo referente a 20% do sal. Base, mas caso o funcionário não trabalhe no turno noite a função deverá retornar 0(zero) valor.</t>
        </r>
      </text>
    </comment>
    <comment ref="N11" authorId="0" shapeId="0">
      <text>
        <r>
          <rPr>
            <sz val="11"/>
            <color theme="1"/>
            <rFont val="Arial"/>
            <family val="2"/>
          </rPr>
          <t>Cálculo ref. A 9% do salário base.</t>
        </r>
      </text>
    </comment>
    <comment ref="O11" authorId="0" shapeId="0">
      <text>
        <r>
          <rPr>
            <sz val="11"/>
            <color theme="1"/>
            <rFont val="Arial"/>
            <family val="2"/>
          </rPr>
          <t>Cálculo ref. A 6% do salário base.</t>
        </r>
      </text>
    </comment>
    <comment ref="P11" authorId="0" shapeId="0">
      <text>
        <r>
          <rPr>
            <sz val="11"/>
            <color theme="1"/>
            <rFont val="Arial"/>
            <family val="2"/>
          </rPr>
          <t>Cálculo ref. A 8% do salário base.</t>
        </r>
      </text>
    </comment>
    <comment ref="Q11" authorId="0" shapeId="0">
      <text>
        <r>
          <rPr>
            <sz val="11"/>
            <color theme="1"/>
            <rFont val="Arial"/>
            <family val="2"/>
          </rPr>
          <t>Fórmula q retorne a somatória dos itens: Salário base, vr. a receber por total de h/e, prêmio zero falta, abono fam., adic. Noturno.</t>
        </r>
      </text>
    </comment>
    <comment ref="R11" authorId="0" shapeId="0">
      <text>
        <r>
          <rPr>
            <sz val="11"/>
            <color theme="1"/>
            <rFont val="Arial"/>
            <family val="2"/>
          </rPr>
          <t>Fórmula q retorne a somatória dos itens  Desconto por falta, inss, vale transp.</t>
        </r>
      </text>
    </comment>
    <comment ref="S11" authorId="0" shapeId="0">
      <text>
        <r>
          <rPr>
            <sz val="11"/>
            <color theme="1"/>
            <rFont val="Arial"/>
            <family val="2"/>
          </rPr>
          <t>Total de proventos menos total de descontos.</t>
        </r>
      </text>
    </comment>
  </commentList>
</comments>
</file>

<file path=xl/sharedStrings.xml><?xml version="1.0" encoding="utf-8"?>
<sst xmlns="http://schemas.openxmlformats.org/spreadsheetml/2006/main" count="58" uniqueCount="40">
  <si>
    <t>Cisco Informática do Brasil s/a</t>
  </si>
  <si>
    <t>Soluções em comunicações</t>
  </si>
  <si>
    <t>Salários</t>
  </si>
  <si>
    <t>Secretária</t>
  </si>
  <si>
    <t>Técnico</t>
  </si>
  <si>
    <t>Engenheiro</t>
  </si>
  <si>
    <t>Analist. Sist.</t>
  </si>
  <si>
    <t>Diretor</t>
  </si>
  <si>
    <t>Folha de Pagamento Julho/ 2005</t>
  </si>
  <si>
    <t>Código</t>
  </si>
  <si>
    <t>Funcionário</t>
  </si>
  <si>
    <t>Função</t>
  </si>
  <si>
    <t>Salário Base</t>
  </si>
  <si>
    <t>Turno</t>
  </si>
  <si>
    <t>Faltas</t>
  </si>
  <si>
    <t>Vr. da diária</t>
  </si>
  <si>
    <t>Vr. da hora</t>
  </si>
  <si>
    <t>Desc. por falta</t>
  </si>
  <si>
    <t>Prêmio zero falta 12%</t>
  </si>
  <si>
    <t>Filhos</t>
  </si>
  <si>
    <t xml:space="preserve">Abono Familia </t>
  </si>
  <si>
    <t>Adic. Noturno 20%</t>
  </si>
  <si>
    <t>INSS 9%</t>
  </si>
  <si>
    <t>vale transp 6%</t>
  </si>
  <si>
    <t>FGTS 8%</t>
  </si>
  <si>
    <t>Total de Proventos</t>
  </si>
  <si>
    <t>Total de Descontos</t>
  </si>
  <si>
    <t>Salário Líquido</t>
  </si>
  <si>
    <t>Ana Carla S. Dias</t>
  </si>
  <si>
    <t>Noite</t>
  </si>
  <si>
    <t>Carlos F. Borges</t>
  </si>
  <si>
    <t>Comercial</t>
  </si>
  <si>
    <t>Diana R. Camargo</t>
  </si>
  <si>
    <t>Flávio T. Alencar</t>
  </si>
  <si>
    <t>Gilberto N. Rolim</t>
  </si>
  <si>
    <t>Henrique G. Santos</t>
  </si>
  <si>
    <t>Isa M.ª Lima e Silva</t>
  </si>
  <si>
    <t>Kelber W. Finns</t>
  </si>
  <si>
    <t>Liana S. Sampaio</t>
  </si>
  <si>
    <t>Marcos Q. Vargas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</si>
</sst>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* #,##0.00_-;\-&quot;R$&quot;* #,##0.00_-;_-&quot;R$&quot;* &quot;-&quot;??_-;_-@_-"/>
    <numFmt numFmtId="164" formatCode="_(&quot;R$ &quot;* #,##0.00_);_(&quot;R$ &quot;* \(#,##0.00\);_(&quot;R$ &quot;* &quot;-&quot;??_);_(@_)"/>
  </numFmts>
  <fonts count="10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2"/>
      <color theme="0"/>
      <name val="Calibri"/>
      <family val="2"/>
    </font>
    <font>
      <b/>
      <sz val="11"/>
      <color theme="0"/>
      <name val="Calibri"/>
      <family val="2"/>
    </font>
    <font>
      <b/>
      <sz val="10"/>
      <color rgb="FF000080"/>
      <name val="Arial"/>
      <family val="2"/>
    </font>
    <font>
      <sz val="10"/>
      <color rgb="FFFF6600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8"/>
        <bgColor theme="8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4" fontId="9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/>
    <xf numFmtId="0" fontId="3" fillId="0" borderId="3" xfId="0" applyFont="1" applyBorder="1"/>
    <xf numFmtId="164" fontId="3" fillId="0" borderId="0" xfId="0" applyNumberFormat="1" applyFont="1"/>
    <xf numFmtId="0" fontId="3" fillId="0" borderId="0" xfId="0" applyFont="1"/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6" fillId="0" borderId="0" xfId="0" applyFont="1"/>
    <xf numFmtId="0" fontId="7" fillId="0" borderId="0" xfId="0" applyFont="1"/>
    <xf numFmtId="44" fontId="3" fillId="0" borderId="3" xfId="1" applyFont="1" applyBorder="1"/>
    <xf numFmtId="164" fontId="3" fillId="0" borderId="3" xfId="0" applyNumberFormat="1" applyFont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4" fillId="3" borderId="1" xfId="0" applyFont="1" applyFill="1" applyBorder="1" applyAlignment="1">
      <alignment horizontal="center" vertical="center"/>
    </xf>
    <xf numFmtId="0" fontId="2" fillId="0" borderId="2" xfId="0" applyFon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5"/>
  <sheetViews>
    <sheetView tabSelected="1" workbookViewId="0">
      <selection activeCell="U15" sqref="U15"/>
    </sheetView>
  </sheetViews>
  <sheetFormatPr defaultRowHeight="15" x14ac:dyDescent="0.25"/>
  <cols>
    <col min="2" max="2" width="19.42578125" customWidth="1"/>
    <col min="3" max="3" width="12.42578125" customWidth="1"/>
    <col min="4" max="4" width="17.85546875" customWidth="1"/>
    <col min="5" max="5" width="12.140625" customWidth="1"/>
    <col min="7" max="7" width="10.85546875" customWidth="1"/>
    <col min="9" max="9" width="10.7109375" customWidth="1"/>
    <col min="10" max="10" width="11.7109375" bestFit="1" customWidth="1"/>
    <col min="12" max="12" width="10.140625" bestFit="1" customWidth="1"/>
    <col min="13" max="13" width="12.28515625" customWidth="1"/>
    <col min="14" max="14" width="11.7109375" bestFit="1" customWidth="1"/>
    <col min="15" max="15" width="10.140625" bestFit="1" customWidth="1"/>
    <col min="16" max="16" width="10.7109375" customWidth="1"/>
    <col min="17" max="17" width="13.85546875" customWidth="1"/>
    <col min="18" max="18" width="11.7109375" bestFit="1" customWidth="1"/>
    <col min="19" max="19" width="12.7109375" bestFit="1" customWidth="1"/>
  </cols>
  <sheetData>
    <row r="1" spans="1:19" ht="18.75" x14ac:dyDescent="0.25">
      <c r="A1" s="13" t="s">
        <v>0</v>
      </c>
      <c r="B1" s="14"/>
      <c r="C1" s="14"/>
      <c r="D1" s="14"/>
      <c r="E1" s="14"/>
    </row>
    <row r="2" spans="1:19" x14ac:dyDescent="0.25">
      <c r="A2" s="15" t="s">
        <v>1</v>
      </c>
      <c r="B2" s="16"/>
      <c r="C2" s="16"/>
      <c r="D2" s="16"/>
      <c r="E2" s="16"/>
    </row>
    <row r="3" spans="1:19" ht="15.75" x14ac:dyDescent="0.25">
      <c r="A3" s="17" t="s">
        <v>2</v>
      </c>
      <c r="B3" s="18"/>
      <c r="C3" s="1"/>
      <c r="D3" s="1"/>
      <c r="E3" s="1"/>
    </row>
    <row r="4" spans="1:19" x14ac:dyDescent="0.25">
      <c r="A4" s="2" t="s">
        <v>3</v>
      </c>
      <c r="B4" s="3">
        <v>850</v>
      </c>
      <c r="C4" s="1"/>
      <c r="D4" s="1"/>
      <c r="E4" s="1"/>
    </row>
    <row r="5" spans="1:19" x14ac:dyDescent="0.25">
      <c r="A5" s="2" t="s">
        <v>4</v>
      </c>
      <c r="B5" s="3">
        <v>1300</v>
      </c>
      <c r="C5" s="1"/>
      <c r="D5" s="1"/>
      <c r="E5" s="1"/>
    </row>
    <row r="6" spans="1:19" x14ac:dyDescent="0.25">
      <c r="A6" s="2" t="s">
        <v>5</v>
      </c>
      <c r="B6" s="3">
        <v>8000</v>
      </c>
      <c r="C6" s="1"/>
      <c r="D6" s="1"/>
      <c r="E6" s="1"/>
    </row>
    <row r="7" spans="1:19" x14ac:dyDescent="0.25">
      <c r="A7" s="4" t="s">
        <v>6</v>
      </c>
      <c r="B7" s="3">
        <v>2500</v>
      </c>
      <c r="C7" s="1"/>
      <c r="D7" s="1"/>
      <c r="E7" s="1"/>
    </row>
    <row r="8" spans="1:19" x14ac:dyDescent="0.25">
      <c r="A8" s="4" t="s">
        <v>7</v>
      </c>
      <c r="B8" s="3">
        <v>12000</v>
      </c>
      <c r="C8" s="1"/>
      <c r="D8" s="1"/>
      <c r="E8" s="1"/>
    </row>
    <row r="9" spans="1:19" x14ac:dyDescent="0.25">
      <c r="A9" s="5"/>
    </row>
    <row r="10" spans="1:19" x14ac:dyDescent="0.25">
      <c r="A10" s="6" t="s">
        <v>8</v>
      </c>
    </row>
    <row r="11" spans="1:19" ht="45" x14ac:dyDescent="0.25">
      <c r="A11" s="7" t="s">
        <v>9</v>
      </c>
      <c r="B11" s="8" t="s">
        <v>10</v>
      </c>
      <c r="C11" s="8" t="s">
        <v>11</v>
      </c>
      <c r="D11" s="8" t="s">
        <v>12</v>
      </c>
      <c r="E11" s="8" t="s">
        <v>13</v>
      </c>
      <c r="F11" s="8" t="s">
        <v>14</v>
      </c>
      <c r="G11" s="8" t="s">
        <v>15</v>
      </c>
      <c r="H11" s="8" t="s">
        <v>16</v>
      </c>
      <c r="I11" s="8" t="s">
        <v>17</v>
      </c>
      <c r="J11" s="8" t="s">
        <v>18</v>
      </c>
      <c r="K11" s="8" t="s">
        <v>19</v>
      </c>
      <c r="L11" s="8" t="s">
        <v>20</v>
      </c>
      <c r="M11" s="8" t="s">
        <v>21</v>
      </c>
      <c r="N11" s="8" t="s">
        <v>22</v>
      </c>
      <c r="O11" s="8" t="s">
        <v>23</v>
      </c>
      <c r="P11" s="8" t="s">
        <v>24</v>
      </c>
      <c r="Q11" s="8" t="s">
        <v>25</v>
      </c>
      <c r="R11" s="8" t="s">
        <v>26</v>
      </c>
      <c r="S11" s="8" t="s">
        <v>27</v>
      </c>
    </row>
    <row r="12" spans="1:19" x14ac:dyDescent="0.25">
      <c r="A12" s="4">
        <v>1254</v>
      </c>
      <c r="B12" s="4" t="s">
        <v>28</v>
      </c>
      <c r="C12" s="2" t="s">
        <v>3</v>
      </c>
      <c r="D12" s="12">
        <f>IF(C12=$A$4,$B$4,IF(C12=$A$5,$B$5,IF(C12=$A$6,$B$6,IF(C12=$A$7,$B$7,IF(C12=$A$8,$B$8)))))</f>
        <v>850</v>
      </c>
      <c r="E12" s="2" t="s">
        <v>29</v>
      </c>
      <c r="F12" s="2">
        <v>1</v>
      </c>
      <c r="G12" s="11">
        <f>D12/30</f>
        <v>28.333333333333332</v>
      </c>
      <c r="H12" s="11">
        <f>G12/8</f>
        <v>3.5416666666666665</v>
      </c>
      <c r="I12" s="11">
        <f t="shared" ref="I12:I21" si="0">F12*G12</f>
        <v>28.333333333333332</v>
      </c>
      <c r="J12" s="11">
        <f>IF(F12=0,D12*0.12,0)</f>
        <v>0</v>
      </c>
      <c r="K12" s="2">
        <v>0</v>
      </c>
      <c r="L12" s="11">
        <f>IF(D12&gt;610,22*K12,31.22*K12)</f>
        <v>0</v>
      </c>
      <c r="M12" s="11">
        <f>IF(E12="Noite",D12*20%,0)</f>
        <v>170</v>
      </c>
      <c r="N12" s="11">
        <f>D12*9%</f>
        <v>76.5</v>
      </c>
      <c r="O12" s="11">
        <f>D12*6%</f>
        <v>51</v>
      </c>
      <c r="P12" s="11">
        <f>D12*8%</f>
        <v>68</v>
      </c>
      <c r="Q12" s="3">
        <f>SUM(D12,J12,L12,M12)</f>
        <v>1020</v>
      </c>
      <c r="R12" s="11">
        <f>SUM(I12,N12,O12,P12)</f>
        <v>223.83333333333331</v>
      </c>
      <c r="S12" s="11">
        <f>Q12-R12</f>
        <v>796.16666666666674</v>
      </c>
    </row>
    <row r="13" spans="1:19" x14ac:dyDescent="0.25">
      <c r="A13" s="4">
        <v>2365</v>
      </c>
      <c r="B13" s="4" t="s">
        <v>30</v>
      </c>
      <c r="C13" s="2" t="s">
        <v>4</v>
      </c>
      <c r="D13" s="12">
        <f t="shared" ref="D13:D21" si="1">IF(C13=$A$4,$B$4,IF(C13=$A$5,$B$5,IF(C13=$A$6,$B$6,IF(C13=$A$7,$B$7,IF(C13=$A$8,$B$8)))))</f>
        <v>1300</v>
      </c>
      <c r="E13" s="2" t="s">
        <v>31</v>
      </c>
      <c r="F13" s="2">
        <v>0</v>
      </c>
      <c r="G13" s="11">
        <f t="shared" ref="G13:G21" si="2">D13/30</f>
        <v>43.333333333333336</v>
      </c>
      <c r="H13" s="11">
        <f t="shared" ref="H13:H21" si="3">G13/8</f>
        <v>5.416666666666667</v>
      </c>
      <c r="I13" s="11">
        <f t="shared" si="0"/>
        <v>0</v>
      </c>
      <c r="J13" s="11">
        <f t="shared" ref="J13:J21" si="4">IF(F13=0,D13*0.12,0)</f>
        <v>156</v>
      </c>
      <c r="K13" s="2">
        <v>0</v>
      </c>
      <c r="L13" s="11">
        <f t="shared" ref="L13:L21" si="5">IF(D13&gt;610,22*K13,31.22*K13)</f>
        <v>0</v>
      </c>
      <c r="M13" s="11">
        <f t="shared" ref="M13:M21" si="6">IF(E13="Noite",D13*20%,0)</f>
        <v>0</v>
      </c>
      <c r="N13" s="11">
        <f t="shared" ref="N13:N21" si="7">D13*9%</f>
        <v>117</v>
      </c>
      <c r="O13" s="11">
        <f t="shared" ref="O13:O21" si="8">D13*6%</f>
        <v>78</v>
      </c>
      <c r="P13" s="11">
        <f t="shared" ref="P13:P21" si="9">D13*8%</f>
        <v>104</v>
      </c>
      <c r="Q13" s="3">
        <f t="shared" ref="Q13:Q21" si="10">SUM(D13,J13,L13,M13)</f>
        <v>1456</v>
      </c>
      <c r="R13" s="11">
        <f t="shared" ref="R13:R21" si="11">SUM(I13,N13,O13,P13)</f>
        <v>299</v>
      </c>
      <c r="S13" s="11">
        <f t="shared" ref="S13:S21" si="12">Q13-R13</f>
        <v>1157</v>
      </c>
    </row>
    <row r="14" spans="1:19" x14ac:dyDescent="0.25">
      <c r="A14" s="4">
        <v>2544</v>
      </c>
      <c r="B14" s="4" t="s">
        <v>32</v>
      </c>
      <c r="C14" s="2" t="s">
        <v>3</v>
      </c>
      <c r="D14" s="12">
        <f t="shared" si="1"/>
        <v>850</v>
      </c>
      <c r="E14" s="2" t="s">
        <v>31</v>
      </c>
      <c r="F14" s="2">
        <v>0</v>
      </c>
      <c r="G14" s="11">
        <f t="shared" si="2"/>
        <v>28.333333333333332</v>
      </c>
      <c r="H14" s="11">
        <f t="shared" si="3"/>
        <v>3.5416666666666665</v>
      </c>
      <c r="I14" s="11">
        <f t="shared" si="0"/>
        <v>0</v>
      </c>
      <c r="J14" s="11">
        <f t="shared" si="4"/>
        <v>102</v>
      </c>
      <c r="K14" s="2">
        <v>1</v>
      </c>
      <c r="L14" s="11">
        <f t="shared" si="5"/>
        <v>22</v>
      </c>
      <c r="M14" s="11">
        <f t="shared" si="6"/>
        <v>0</v>
      </c>
      <c r="N14" s="11">
        <f t="shared" si="7"/>
        <v>76.5</v>
      </c>
      <c r="O14" s="11">
        <f t="shared" si="8"/>
        <v>51</v>
      </c>
      <c r="P14" s="11">
        <f t="shared" si="9"/>
        <v>68</v>
      </c>
      <c r="Q14" s="3">
        <f t="shared" si="10"/>
        <v>974</v>
      </c>
      <c r="R14" s="11">
        <f t="shared" si="11"/>
        <v>195.5</v>
      </c>
      <c r="S14" s="11">
        <f t="shared" si="12"/>
        <v>778.5</v>
      </c>
    </row>
    <row r="15" spans="1:19" x14ac:dyDescent="0.25">
      <c r="A15" s="4">
        <v>2598</v>
      </c>
      <c r="B15" s="4" t="s">
        <v>33</v>
      </c>
      <c r="C15" s="2" t="s">
        <v>4</v>
      </c>
      <c r="D15" s="12">
        <f t="shared" si="1"/>
        <v>1300</v>
      </c>
      <c r="E15" s="2" t="s">
        <v>31</v>
      </c>
      <c r="F15" s="2">
        <v>2</v>
      </c>
      <c r="G15" s="11">
        <f t="shared" si="2"/>
        <v>43.333333333333336</v>
      </c>
      <c r="H15" s="11">
        <f t="shared" si="3"/>
        <v>5.416666666666667</v>
      </c>
      <c r="I15" s="11">
        <f t="shared" si="0"/>
        <v>86.666666666666671</v>
      </c>
      <c r="J15" s="11">
        <f t="shared" si="4"/>
        <v>0</v>
      </c>
      <c r="K15" s="2">
        <v>2</v>
      </c>
      <c r="L15" s="11">
        <f t="shared" si="5"/>
        <v>44</v>
      </c>
      <c r="M15" s="11">
        <f t="shared" si="6"/>
        <v>0</v>
      </c>
      <c r="N15" s="11">
        <f t="shared" si="7"/>
        <v>117</v>
      </c>
      <c r="O15" s="11">
        <f t="shared" si="8"/>
        <v>78</v>
      </c>
      <c r="P15" s="11">
        <f t="shared" si="9"/>
        <v>104</v>
      </c>
      <c r="Q15" s="3">
        <f t="shared" si="10"/>
        <v>1344</v>
      </c>
      <c r="R15" s="11">
        <f t="shared" si="11"/>
        <v>385.66666666666669</v>
      </c>
      <c r="S15" s="11">
        <f t="shared" si="12"/>
        <v>958.33333333333326</v>
      </c>
    </row>
    <row r="16" spans="1:19" x14ac:dyDescent="0.25">
      <c r="A16" s="4">
        <v>2354</v>
      </c>
      <c r="B16" s="4" t="s">
        <v>34</v>
      </c>
      <c r="C16" s="2" t="s">
        <v>5</v>
      </c>
      <c r="D16" s="12">
        <f t="shared" si="1"/>
        <v>8000</v>
      </c>
      <c r="E16" s="2" t="s">
        <v>29</v>
      </c>
      <c r="F16" s="2">
        <v>0</v>
      </c>
      <c r="G16" s="11">
        <f t="shared" si="2"/>
        <v>266.66666666666669</v>
      </c>
      <c r="H16" s="11">
        <f t="shared" si="3"/>
        <v>33.333333333333336</v>
      </c>
      <c r="I16" s="11">
        <f t="shared" si="0"/>
        <v>0</v>
      </c>
      <c r="J16" s="11">
        <f t="shared" si="4"/>
        <v>960</v>
      </c>
      <c r="K16" s="2">
        <v>0</v>
      </c>
      <c r="L16" s="11">
        <f t="shared" si="5"/>
        <v>0</v>
      </c>
      <c r="M16" s="11">
        <f t="shared" si="6"/>
        <v>1600</v>
      </c>
      <c r="N16" s="11">
        <f t="shared" si="7"/>
        <v>720</v>
      </c>
      <c r="O16" s="11">
        <f t="shared" si="8"/>
        <v>480</v>
      </c>
      <c r="P16" s="11">
        <f t="shared" si="9"/>
        <v>640</v>
      </c>
      <c r="Q16" s="3">
        <f t="shared" si="10"/>
        <v>10560</v>
      </c>
      <c r="R16" s="11">
        <f t="shared" si="11"/>
        <v>1840</v>
      </c>
      <c r="S16" s="11">
        <f t="shared" si="12"/>
        <v>8720</v>
      </c>
    </row>
    <row r="17" spans="1:19" x14ac:dyDescent="0.25">
      <c r="A17" s="4">
        <v>2365</v>
      </c>
      <c r="B17" s="4" t="s">
        <v>35</v>
      </c>
      <c r="C17" s="2" t="s">
        <v>4</v>
      </c>
      <c r="D17" s="12">
        <f t="shared" si="1"/>
        <v>1300</v>
      </c>
      <c r="E17" s="2" t="s">
        <v>29</v>
      </c>
      <c r="F17" s="2">
        <v>0</v>
      </c>
      <c r="G17" s="11">
        <f t="shared" si="2"/>
        <v>43.333333333333336</v>
      </c>
      <c r="H17" s="11">
        <f t="shared" si="3"/>
        <v>5.416666666666667</v>
      </c>
      <c r="I17" s="11">
        <f t="shared" si="0"/>
        <v>0</v>
      </c>
      <c r="J17" s="11">
        <f t="shared" si="4"/>
        <v>156</v>
      </c>
      <c r="K17" s="2">
        <v>0</v>
      </c>
      <c r="L17" s="11">
        <f t="shared" si="5"/>
        <v>0</v>
      </c>
      <c r="M17" s="11">
        <f t="shared" si="6"/>
        <v>260</v>
      </c>
      <c r="N17" s="11">
        <f t="shared" si="7"/>
        <v>117</v>
      </c>
      <c r="O17" s="11">
        <f t="shared" si="8"/>
        <v>78</v>
      </c>
      <c r="P17" s="11">
        <f t="shared" si="9"/>
        <v>104</v>
      </c>
      <c r="Q17" s="3">
        <f t="shared" si="10"/>
        <v>1716</v>
      </c>
      <c r="R17" s="11">
        <f t="shared" si="11"/>
        <v>299</v>
      </c>
      <c r="S17" s="11">
        <f t="shared" si="12"/>
        <v>1417</v>
      </c>
    </row>
    <row r="18" spans="1:19" x14ac:dyDescent="0.25">
      <c r="A18" s="4">
        <v>2455</v>
      </c>
      <c r="B18" s="4" t="s">
        <v>36</v>
      </c>
      <c r="C18" s="2" t="s">
        <v>6</v>
      </c>
      <c r="D18" s="12">
        <f t="shared" si="1"/>
        <v>2500</v>
      </c>
      <c r="E18" s="2" t="s">
        <v>29</v>
      </c>
      <c r="F18" s="2">
        <v>1</v>
      </c>
      <c r="G18" s="11">
        <f t="shared" si="2"/>
        <v>83.333333333333329</v>
      </c>
      <c r="H18" s="11">
        <f t="shared" si="3"/>
        <v>10.416666666666666</v>
      </c>
      <c r="I18" s="11">
        <f t="shared" si="0"/>
        <v>83.333333333333329</v>
      </c>
      <c r="J18" s="11">
        <f t="shared" si="4"/>
        <v>0</v>
      </c>
      <c r="K18" s="2">
        <v>3</v>
      </c>
      <c r="L18" s="11">
        <f t="shared" si="5"/>
        <v>66</v>
      </c>
      <c r="M18" s="11">
        <f t="shared" si="6"/>
        <v>500</v>
      </c>
      <c r="N18" s="11">
        <f t="shared" si="7"/>
        <v>225</v>
      </c>
      <c r="O18" s="11">
        <f t="shared" si="8"/>
        <v>150</v>
      </c>
      <c r="P18" s="11">
        <f t="shared" si="9"/>
        <v>200</v>
      </c>
      <c r="Q18" s="3">
        <f t="shared" si="10"/>
        <v>3066</v>
      </c>
      <c r="R18" s="11">
        <f t="shared" si="11"/>
        <v>658.33333333333326</v>
      </c>
      <c r="S18" s="11">
        <f t="shared" si="12"/>
        <v>2407.666666666667</v>
      </c>
    </row>
    <row r="19" spans="1:19" x14ac:dyDescent="0.25">
      <c r="A19" s="4">
        <v>2112</v>
      </c>
      <c r="B19" s="4" t="s">
        <v>37</v>
      </c>
      <c r="C19" s="2" t="s">
        <v>6</v>
      </c>
      <c r="D19" s="12">
        <f t="shared" si="1"/>
        <v>2500</v>
      </c>
      <c r="E19" s="2" t="s">
        <v>31</v>
      </c>
      <c r="F19" s="2">
        <v>0</v>
      </c>
      <c r="G19" s="11">
        <f t="shared" si="2"/>
        <v>83.333333333333329</v>
      </c>
      <c r="H19" s="11">
        <f t="shared" si="3"/>
        <v>10.416666666666666</v>
      </c>
      <c r="I19" s="11">
        <f t="shared" si="0"/>
        <v>0</v>
      </c>
      <c r="J19" s="11">
        <f t="shared" si="4"/>
        <v>300</v>
      </c>
      <c r="K19" s="2">
        <v>4</v>
      </c>
      <c r="L19" s="11">
        <f t="shared" si="5"/>
        <v>88</v>
      </c>
      <c r="M19" s="11">
        <f t="shared" si="6"/>
        <v>0</v>
      </c>
      <c r="N19" s="11">
        <f t="shared" si="7"/>
        <v>225</v>
      </c>
      <c r="O19" s="11">
        <f t="shared" si="8"/>
        <v>150</v>
      </c>
      <c r="P19" s="11">
        <f t="shared" si="9"/>
        <v>200</v>
      </c>
      <c r="Q19" s="3">
        <f t="shared" si="10"/>
        <v>2888</v>
      </c>
      <c r="R19" s="11">
        <f t="shared" si="11"/>
        <v>575</v>
      </c>
      <c r="S19" s="11">
        <f t="shared" si="12"/>
        <v>2313</v>
      </c>
    </row>
    <row r="20" spans="1:19" x14ac:dyDescent="0.25">
      <c r="A20" s="4">
        <v>2633</v>
      </c>
      <c r="B20" s="4" t="s">
        <v>38</v>
      </c>
      <c r="C20" s="2" t="s">
        <v>5</v>
      </c>
      <c r="D20" s="12">
        <f t="shared" si="1"/>
        <v>8000</v>
      </c>
      <c r="E20" s="2" t="s">
        <v>31</v>
      </c>
      <c r="F20" s="2">
        <v>1</v>
      </c>
      <c r="G20" s="11">
        <f t="shared" si="2"/>
        <v>266.66666666666669</v>
      </c>
      <c r="H20" s="11">
        <f t="shared" si="3"/>
        <v>33.333333333333336</v>
      </c>
      <c r="I20" s="11">
        <f t="shared" si="0"/>
        <v>266.66666666666669</v>
      </c>
      <c r="J20" s="11">
        <f t="shared" si="4"/>
        <v>0</v>
      </c>
      <c r="K20" s="2">
        <v>1</v>
      </c>
      <c r="L20" s="11">
        <f t="shared" si="5"/>
        <v>22</v>
      </c>
      <c r="M20" s="11">
        <f t="shared" si="6"/>
        <v>0</v>
      </c>
      <c r="N20" s="11">
        <f t="shared" si="7"/>
        <v>720</v>
      </c>
      <c r="O20" s="11">
        <f t="shared" si="8"/>
        <v>480</v>
      </c>
      <c r="P20" s="11">
        <f t="shared" si="9"/>
        <v>640</v>
      </c>
      <c r="Q20" s="3">
        <f t="shared" si="10"/>
        <v>8022</v>
      </c>
      <c r="R20" s="11">
        <f t="shared" si="11"/>
        <v>2106.666666666667</v>
      </c>
      <c r="S20" s="11">
        <f t="shared" si="12"/>
        <v>5915.333333333333</v>
      </c>
    </row>
    <row r="21" spans="1:19" x14ac:dyDescent="0.25">
      <c r="A21" s="4">
        <v>3322</v>
      </c>
      <c r="B21" s="4" t="s">
        <v>39</v>
      </c>
      <c r="C21" s="2" t="s">
        <v>7</v>
      </c>
      <c r="D21" s="12">
        <f t="shared" si="1"/>
        <v>12000</v>
      </c>
      <c r="E21" s="2" t="s">
        <v>31</v>
      </c>
      <c r="F21" s="2">
        <v>0</v>
      </c>
      <c r="G21" s="11">
        <f t="shared" si="2"/>
        <v>400</v>
      </c>
      <c r="H21" s="11">
        <f t="shared" si="3"/>
        <v>50</v>
      </c>
      <c r="I21" s="11">
        <f t="shared" si="0"/>
        <v>0</v>
      </c>
      <c r="J21" s="11">
        <f t="shared" si="4"/>
        <v>1440</v>
      </c>
      <c r="K21" s="2">
        <v>5</v>
      </c>
      <c r="L21" s="11">
        <f t="shared" si="5"/>
        <v>110</v>
      </c>
      <c r="M21" s="11">
        <f t="shared" si="6"/>
        <v>0</v>
      </c>
      <c r="N21" s="11">
        <f t="shared" si="7"/>
        <v>1080</v>
      </c>
      <c r="O21" s="11">
        <f t="shared" si="8"/>
        <v>720</v>
      </c>
      <c r="P21" s="11">
        <f t="shared" si="9"/>
        <v>960</v>
      </c>
      <c r="Q21" s="3">
        <f t="shared" si="10"/>
        <v>13550</v>
      </c>
      <c r="R21" s="11">
        <f t="shared" si="11"/>
        <v>2760</v>
      </c>
      <c r="S21" s="11">
        <f t="shared" si="12"/>
        <v>10790</v>
      </c>
    </row>
    <row r="24" spans="1:19" x14ac:dyDescent="0.25">
      <c r="A24" s="9"/>
    </row>
    <row r="25" spans="1:19" x14ac:dyDescent="0.25">
      <c r="A25" s="10"/>
    </row>
  </sheetData>
  <mergeCells count="3">
    <mergeCell ref="A1:E1"/>
    <mergeCell ref="A2:E2"/>
    <mergeCell ref="A3:B3"/>
  </mergeCell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Juciarias Medeiros</dc:creator>
  <cp:lastModifiedBy>senaij04</cp:lastModifiedBy>
  <dcterms:created xsi:type="dcterms:W3CDTF">2022-03-17T11:24:13Z</dcterms:created>
  <dcterms:modified xsi:type="dcterms:W3CDTF">2022-03-17T13:46:24Z</dcterms:modified>
</cp:coreProperties>
</file>