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xcel1" sheetId="1" r:id="rId1"/>
    <sheet name="Excel2" sheetId="2" r:id="rId2"/>
    <sheet name="Excel3" sheetId="3" r:id="rId3"/>
    <sheet name="Excel4" sheetId="4" r:id="rId4"/>
    <sheet name="Excel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3" i="5" l="1"/>
  <c r="G3" i="5" s="1"/>
  <c r="G4" i="5"/>
  <c r="G5" i="5"/>
  <c r="G6" i="5"/>
  <c r="G7" i="5"/>
  <c r="G8" i="5"/>
  <c r="G9" i="5"/>
  <c r="E8" i="5"/>
  <c r="E9" i="5"/>
  <c r="E7" i="5"/>
  <c r="E6" i="5"/>
  <c r="E5" i="5"/>
  <c r="E4" i="5"/>
  <c r="E3" i="5"/>
  <c r="C9" i="5"/>
  <c r="C8" i="5"/>
  <c r="C7" i="5"/>
  <c r="C6" i="5"/>
  <c r="C5" i="5"/>
  <c r="C4" i="5"/>
  <c r="C3" i="5"/>
  <c r="D9" i="5"/>
  <c r="D8" i="5"/>
  <c r="D7" i="5"/>
  <c r="D6" i="5"/>
  <c r="D5" i="5"/>
  <c r="D4" i="5"/>
  <c r="D3" i="5"/>
  <c r="F9" i="5"/>
  <c r="F8" i="5"/>
  <c r="F7" i="5"/>
  <c r="F6" i="5"/>
  <c r="F5" i="5"/>
  <c r="F4" i="5"/>
  <c r="B14" i="5" l="1"/>
  <c r="B13" i="5"/>
  <c r="B12" i="5"/>
  <c r="B13" i="3" l="1"/>
  <c r="C21" i="4"/>
  <c r="C20" i="4"/>
  <c r="C19" i="4"/>
  <c r="B12" i="3"/>
  <c r="B14" i="3" s="1"/>
  <c r="B15" i="3"/>
  <c r="H10" i="4"/>
  <c r="H4" i="4"/>
  <c r="H5" i="4"/>
  <c r="H6" i="4"/>
  <c r="H7" i="4"/>
  <c r="H8" i="4"/>
  <c r="H9" i="4"/>
  <c r="H11" i="4"/>
  <c r="H12" i="4"/>
  <c r="G16" i="4"/>
  <c r="F16" i="4"/>
  <c r="E16" i="4"/>
  <c r="G15" i="4"/>
  <c r="F15" i="4"/>
  <c r="E15" i="4"/>
  <c r="G14" i="4"/>
  <c r="F14" i="4"/>
  <c r="E14" i="4"/>
  <c r="G3" i="3"/>
  <c r="H3" i="4"/>
  <c r="B11" i="3"/>
  <c r="B10" i="3"/>
  <c r="G8" i="3" l="1"/>
  <c r="G7" i="3"/>
  <c r="G5" i="3"/>
  <c r="G6" i="3"/>
  <c r="G4" i="3"/>
  <c r="F8" i="3"/>
  <c r="F7" i="3"/>
  <c r="F6" i="3"/>
  <c r="F5" i="3"/>
  <c r="F4" i="3"/>
  <c r="F3" i="3"/>
  <c r="E9" i="2" l="1"/>
  <c r="E8" i="2"/>
  <c r="E7" i="2"/>
  <c r="E6" i="2"/>
  <c r="E5" i="2"/>
  <c r="E4" i="2"/>
  <c r="D9" i="2"/>
  <c r="D8" i="2"/>
  <c r="D7" i="2"/>
  <c r="D6" i="2"/>
  <c r="D5" i="2"/>
  <c r="D4" i="2"/>
  <c r="E15" i="1"/>
  <c r="D15" i="1"/>
  <c r="C15" i="1"/>
  <c r="B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<sst xmlns="http://schemas.openxmlformats.org/spreadsheetml/2006/main" count="134" uniqueCount="111">
  <si>
    <t>Mês</t>
  </si>
  <si>
    <t>Engrenagens</t>
  </si>
  <si>
    <t>Parafusos</t>
  </si>
  <si>
    <t>Porcas</t>
  </si>
  <si>
    <t>Arruelas</t>
  </si>
  <si>
    <t>Total Simples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</si>
  <si>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</si>
  <si>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</si>
  <si>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</si>
  <si>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</si>
  <si>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</si>
  <si>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</si>
  <si>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</si>
  <si>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</si>
  <si>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</si>
  <si>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</si>
  <si>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</si>
  <si>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</si>
  <si>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TOTAL:</t>
  </si>
  <si>
    <t>Relação de produtos</t>
  </si>
  <si>
    <t>Qnt.</t>
  </si>
  <si>
    <t>Produto</t>
  </si>
  <si>
    <t>V.Unitario</t>
  </si>
  <si>
    <t>V.Total</t>
  </si>
  <si>
    <t>%</t>
  </si>
  <si>
    <t>Mouse</t>
  </si>
  <si>
    <t>Teclado</t>
  </si>
  <si>
    <t>Monitor 1</t>
  </si>
  <si>
    <t>Tablet</t>
  </si>
  <si>
    <t>Webcam</t>
  </si>
  <si>
    <t>Total:</t>
  </si>
  <si>
    <t>Aluno</t>
  </si>
  <si>
    <t>Nota 1</t>
  </si>
  <si>
    <t>Nota 2</t>
  </si>
  <si>
    <t>Nota 3</t>
  </si>
  <si>
    <t xml:space="preserve">Nota 4 </t>
  </si>
  <si>
    <t>Media</t>
  </si>
  <si>
    <t>Resultado</t>
  </si>
  <si>
    <t>Carlos nacimento</t>
  </si>
  <si>
    <t>Hebe Camargo</t>
  </si>
  <si>
    <t>Silvio Santos</t>
  </si>
  <si>
    <t>Carla Perez</t>
  </si>
  <si>
    <t>Gil Cavalcante</t>
  </si>
  <si>
    <t>Fulano de Tal</t>
  </si>
  <si>
    <t>Maior Media</t>
  </si>
  <si>
    <t>Menor Media</t>
  </si>
  <si>
    <t>N° Aprovados</t>
  </si>
  <si>
    <t>N° Reprovados</t>
  </si>
  <si>
    <t>Porcentagem Aprovados</t>
  </si>
  <si>
    <t>Porcentagem Reprovados</t>
  </si>
  <si>
    <t>Cadastro de Atletas</t>
  </si>
  <si>
    <t>COD</t>
  </si>
  <si>
    <t>Nome</t>
  </si>
  <si>
    <t>Sexo</t>
  </si>
  <si>
    <t>Modalidade</t>
  </si>
  <si>
    <t>Idade</t>
  </si>
  <si>
    <t>Peso</t>
  </si>
  <si>
    <t>Altura</t>
  </si>
  <si>
    <t>Categoria</t>
  </si>
  <si>
    <t>Maria Rosangela Da Silva</t>
  </si>
  <si>
    <t>Marcos Paulo Furlan</t>
  </si>
  <si>
    <t>Maria Paula Rodrigues</t>
  </si>
  <si>
    <t>Eduardo Gomes de Oliveira</t>
  </si>
  <si>
    <t>Anderson Luiz de Melo</t>
  </si>
  <si>
    <t>Fernando Sousa</t>
  </si>
  <si>
    <t>Lucia da Silva</t>
  </si>
  <si>
    <t>Mauricio de Oliveira Neto</t>
  </si>
  <si>
    <t>Vanuza dos Santos</t>
  </si>
  <si>
    <t>Carlos Chagas</t>
  </si>
  <si>
    <t>Masculino</t>
  </si>
  <si>
    <t>Feminino</t>
  </si>
  <si>
    <t>Atletismo</t>
  </si>
  <si>
    <t>Natação</t>
  </si>
  <si>
    <t>Ginástica</t>
  </si>
  <si>
    <t>Juvenil</t>
  </si>
  <si>
    <t>Profissional</t>
  </si>
  <si>
    <t>Master</t>
  </si>
  <si>
    <t>Valores Maximos</t>
  </si>
  <si>
    <t>Valores Minimos</t>
  </si>
  <si>
    <t>Valores Medios</t>
  </si>
  <si>
    <t>Quantia de atletas juvenis</t>
  </si>
  <si>
    <t>Quantia de Atletas Profissionais</t>
  </si>
  <si>
    <t>Quantia de Atletas Masters</t>
  </si>
  <si>
    <t>Folha de pagamento social</t>
  </si>
  <si>
    <t>Funcionario</t>
  </si>
  <si>
    <t>Salario bruto</t>
  </si>
  <si>
    <t>Vale Transporte</t>
  </si>
  <si>
    <t>Vale Refeição</t>
  </si>
  <si>
    <t>Convênio Médico</t>
  </si>
  <si>
    <t>INSS</t>
  </si>
  <si>
    <t>Salário Mínimo</t>
  </si>
  <si>
    <t>MARIO</t>
  </si>
  <si>
    <t>AMANDA</t>
  </si>
  <si>
    <t>MARCIA</t>
  </si>
  <si>
    <t>JULIAN</t>
  </si>
  <si>
    <t>ANGELA</t>
  </si>
  <si>
    <t>ANA</t>
  </si>
  <si>
    <t>DAVID</t>
  </si>
  <si>
    <t>Maior Salario</t>
  </si>
  <si>
    <t>Menor Salario</t>
  </si>
  <si>
    <t>Média Salarial</t>
  </si>
  <si>
    <t>Outros Descontos</t>
  </si>
  <si>
    <t>Salário Liquido</t>
  </si>
  <si>
    <t>Salário-Desconto</t>
  </si>
  <si>
    <t>Descontos para INSS</t>
  </si>
  <si>
    <t>Faixa Salarial</t>
  </si>
  <si>
    <t>De</t>
  </si>
  <si>
    <t>Até</t>
  </si>
  <si>
    <t>Descontos para Convênio Médico</t>
  </si>
  <si>
    <t>Desconto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</si>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</sst>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* #,##0.00_-;\-&quot;R$&quot;* #,##0.00_-;_-&quot;R$&quot;* &quot;-&quot;??_-;_-@_-"/>
    <numFmt numFmtId="164" formatCode="&quot;R$&quot;#,##0.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10" fontId="0" fillId="2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1" fillId="4" borderId="1" xfId="0" applyFont="1" applyFill="1" applyBorder="1"/>
    <xf numFmtId="0" fontId="2" fillId="4" borderId="1" xfId="0" applyFont="1" applyFill="1" applyBorder="1"/>
    <xf numFmtId="165" fontId="0" fillId="5" borderId="1" xfId="0" applyNumberFormat="1" applyFill="1" applyBorder="1"/>
    <xf numFmtId="0" fontId="0" fillId="6" borderId="1" xfId="0" applyFill="1" applyBorder="1"/>
    <xf numFmtId="0" fontId="0" fillId="6" borderId="4" xfId="0" applyFill="1" applyBorder="1" applyAlignment="1">
      <alignment horizontal="right"/>
    </xf>
    <xf numFmtId="0" fontId="0" fillId="5" borderId="4" xfId="0" applyFill="1" applyBorder="1"/>
    <xf numFmtId="0" fontId="0" fillId="0" borderId="0" xfId="0" applyBorder="1"/>
    <xf numFmtId="0" fontId="0" fillId="8" borderId="1" xfId="0" applyFill="1" applyBorder="1"/>
    <xf numFmtId="0" fontId="4" fillId="8" borderId="1" xfId="0" applyFont="1" applyFill="1" applyBorder="1"/>
    <xf numFmtId="0" fontId="1" fillId="5" borderId="1" xfId="0" applyFont="1" applyFill="1" applyBorder="1"/>
    <xf numFmtId="9" fontId="0" fillId="4" borderId="1" xfId="1" applyFont="1" applyFill="1" applyBorder="1"/>
    <xf numFmtId="44" fontId="0" fillId="5" borderId="1" xfId="2" applyFont="1" applyFill="1" applyBorder="1"/>
    <xf numFmtId="0" fontId="1" fillId="9" borderId="1" xfId="0" applyFont="1" applyFill="1" applyBorder="1"/>
    <xf numFmtId="9" fontId="0" fillId="9" borderId="1" xfId="1" applyFont="1" applyFill="1" applyBorder="1"/>
    <xf numFmtId="0" fontId="4" fillId="9" borderId="1" xfId="0" applyFont="1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44" fontId="0" fillId="9" borderId="1" xfId="2" applyFont="1" applyFill="1" applyBorder="1"/>
    <xf numFmtId="0" fontId="4" fillId="4" borderId="1" xfId="0" applyFont="1" applyFill="1" applyBorder="1"/>
    <xf numFmtId="9" fontId="0" fillId="0" borderId="0" xfId="0" applyNumberFormat="1"/>
    <xf numFmtId="44" fontId="0" fillId="5" borderId="1" xfId="2" applyFont="1" applyFill="1" applyBorder="1" applyAlignment="1">
      <alignment horizontal="right"/>
    </xf>
    <xf numFmtId="44" fontId="0" fillId="5" borderId="1" xfId="0" applyNumberFormat="1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6" sqref="F16"/>
    </sheetView>
  </sheetViews>
  <sheetFormatPr defaultRowHeight="15" x14ac:dyDescent="0.25"/>
  <cols>
    <col min="1" max="1" width="10.42578125" bestFit="1" customWidth="1"/>
    <col min="2" max="2" width="12.42578125" customWidth="1"/>
    <col min="3" max="3" width="9.5703125" bestFit="1" customWidth="1"/>
    <col min="6" max="6" width="12.85546875" bestFit="1" customWidth="1"/>
  </cols>
  <sheetData>
    <row r="1" spans="1:6" x14ac:dyDescent="0.2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</row>
    <row r="2" spans="1:6" x14ac:dyDescent="0.25">
      <c r="A2" s="37"/>
      <c r="B2" s="37"/>
      <c r="C2" s="37"/>
      <c r="D2" s="37"/>
      <c r="E2" s="37"/>
      <c r="F2" s="37"/>
    </row>
    <row r="3" spans="1:6" x14ac:dyDescent="0.25">
      <c r="A3" s="4" t="s">
        <v>6</v>
      </c>
      <c r="B3" s="5">
        <v>2</v>
      </c>
      <c r="C3" s="6">
        <v>3</v>
      </c>
      <c r="D3" s="6">
        <v>3</v>
      </c>
      <c r="E3" s="6">
        <v>3</v>
      </c>
      <c r="F3" s="6">
        <f t="shared" ref="F3:F15" si="0">SUM(B3:E3)</f>
        <v>11</v>
      </c>
    </row>
    <row r="4" spans="1:6" x14ac:dyDescent="0.25">
      <c r="A4" s="3" t="s">
        <v>7</v>
      </c>
      <c r="B4" s="2">
        <v>4</v>
      </c>
      <c r="C4" s="1">
        <v>6</v>
      </c>
      <c r="D4" s="1">
        <v>6</v>
      </c>
      <c r="E4" s="1">
        <v>6</v>
      </c>
      <c r="F4" s="1">
        <f t="shared" si="0"/>
        <v>22</v>
      </c>
    </row>
    <row r="5" spans="1:6" x14ac:dyDescent="0.25">
      <c r="A5" s="3" t="s">
        <v>8</v>
      </c>
      <c r="B5" s="2">
        <v>6</v>
      </c>
      <c r="C5" s="1">
        <v>9</v>
      </c>
      <c r="D5" s="1">
        <v>9</v>
      </c>
      <c r="E5" s="1">
        <v>9</v>
      </c>
      <c r="F5" s="1">
        <f t="shared" si="0"/>
        <v>33</v>
      </c>
    </row>
    <row r="6" spans="1:6" x14ac:dyDescent="0.25">
      <c r="A6" s="3" t="s">
        <v>9</v>
      </c>
      <c r="B6" s="2">
        <v>8</v>
      </c>
      <c r="C6" s="1">
        <v>12</v>
      </c>
      <c r="D6" s="1">
        <v>12</v>
      </c>
      <c r="E6" s="1">
        <v>12</v>
      </c>
      <c r="F6" s="1">
        <f t="shared" si="0"/>
        <v>44</v>
      </c>
    </row>
    <row r="7" spans="1:6" x14ac:dyDescent="0.25">
      <c r="A7" s="3" t="s">
        <v>10</v>
      </c>
      <c r="B7" s="2">
        <v>10</v>
      </c>
      <c r="C7" s="1">
        <v>15</v>
      </c>
      <c r="D7" s="1">
        <v>15</v>
      </c>
      <c r="E7" s="1">
        <v>15</v>
      </c>
      <c r="F7" s="1">
        <f t="shared" si="0"/>
        <v>55</v>
      </c>
    </row>
    <row r="8" spans="1:6" x14ac:dyDescent="0.25">
      <c r="A8" s="3" t="s">
        <v>11</v>
      </c>
      <c r="B8" s="2">
        <v>12</v>
      </c>
      <c r="C8" s="1">
        <v>18</v>
      </c>
      <c r="D8" s="1">
        <v>18</v>
      </c>
      <c r="E8" s="1">
        <v>18</v>
      </c>
      <c r="F8" s="1">
        <f t="shared" si="0"/>
        <v>66</v>
      </c>
    </row>
    <row r="9" spans="1:6" x14ac:dyDescent="0.25">
      <c r="A9" s="3" t="s">
        <v>12</v>
      </c>
      <c r="B9" s="2">
        <v>14</v>
      </c>
      <c r="C9" s="1">
        <v>21</v>
      </c>
      <c r="D9" s="1">
        <v>21</v>
      </c>
      <c r="E9" s="1">
        <v>21</v>
      </c>
      <c r="F9" s="1">
        <f t="shared" si="0"/>
        <v>77</v>
      </c>
    </row>
    <row r="10" spans="1:6" x14ac:dyDescent="0.25">
      <c r="A10" s="3" t="s">
        <v>13</v>
      </c>
      <c r="B10" s="2">
        <v>16</v>
      </c>
      <c r="C10" s="1">
        <v>24</v>
      </c>
      <c r="D10" s="1">
        <v>24</v>
      </c>
      <c r="E10" s="1">
        <v>24</v>
      </c>
      <c r="F10" s="1">
        <f t="shared" si="0"/>
        <v>88</v>
      </c>
    </row>
    <row r="11" spans="1:6" x14ac:dyDescent="0.25">
      <c r="A11" s="3" t="s">
        <v>14</v>
      </c>
      <c r="B11" s="2">
        <v>18</v>
      </c>
      <c r="C11" s="1">
        <v>27</v>
      </c>
      <c r="D11" s="1">
        <v>27</v>
      </c>
      <c r="E11" s="1">
        <v>27</v>
      </c>
      <c r="F11" s="1">
        <f t="shared" si="0"/>
        <v>99</v>
      </c>
    </row>
    <row r="12" spans="1:6" x14ac:dyDescent="0.25">
      <c r="A12" s="3" t="s">
        <v>15</v>
      </c>
      <c r="B12" s="2">
        <v>20</v>
      </c>
      <c r="C12" s="1">
        <v>30</v>
      </c>
      <c r="D12" s="1">
        <v>30</v>
      </c>
      <c r="E12" s="1">
        <v>30</v>
      </c>
      <c r="F12" s="1">
        <f t="shared" si="0"/>
        <v>110</v>
      </c>
    </row>
    <row r="13" spans="1:6" x14ac:dyDescent="0.25">
      <c r="A13" s="3" t="s">
        <v>16</v>
      </c>
      <c r="B13" s="2">
        <v>22</v>
      </c>
      <c r="C13" s="1">
        <v>33</v>
      </c>
      <c r="D13" s="1">
        <v>33</v>
      </c>
      <c r="E13" s="1">
        <v>33</v>
      </c>
      <c r="F13" s="1">
        <f t="shared" si="0"/>
        <v>121</v>
      </c>
    </row>
    <row r="14" spans="1:6" x14ac:dyDescent="0.25">
      <c r="A14" s="3" t="s">
        <v>17</v>
      </c>
      <c r="B14" s="2">
        <v>24</v>
      </c>
      <c r="C14" s="1">
        <v>36</v>
      </c>
      <c r="D14" s="1">
        <v>36</v>
      </c>
      <c r="E14" s="1">
        <v>36</v>
      </c>
      <c r="F14" s="1">
        <f t="shared" si="0"/>
        <v>132</v>
      </c>
    </row>
    <row r="15" spans="1:6" x14ac:dyDescent="0.25">
      <c r="A15" s="3" t="s">
        <v>18</v>
      </c>
      <c r="B15" s="2">
        <f>SUM(B3:B14)</f>
        <v>156</v>
      </c>
      <c r="C15" s="1">
        <f>SUM(C3:C14)</f>
        <v>234</v>
      </c>
      <c r="D15" s="1">
        <f>SUM(D3:D14)</f>
        <v>234</v>
      </c>
      <c r="E15" s="1">
        <f>SUM(E3:E14)</f>
        <v>234</v>
      </c>
      <c r="F15" s="1">
        <f>SUM(B15:E15,F3:F14)</f>
        <v>1716</v>
      </c>
    </row>
  </sheetData>
  <mergeCells count="6">
    <mergeCell ref="A1:A2"/>
    <mergeCell ref="F1:F2"/>
    <mergeCell ref="E1:E2"/>
    <mergeCell ref="D1:D2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39" sqref="C39"/>
    </sheetView>
  </sheetViews>
  <sheetFormatPr defaultRowHeight="15" x14ac:dyDescent="0.25"/>
  <cols>
    <col min="1" max="1" width="19.28515625" customWidth="1"/>
    <col min="2" max="2" width="9.5703125" bestFit="1" customWidth="1"/>
    <col min="3" max="3" width="10" bestFit="1" customWidth="1"/>
    <col min="4" max="4" width="10.28515625" bestFit="1" customWidth="1"/>
    <col min="5" max="5" width="12.42578125" bestFit="1" customWidth="1"/>
  </cols>
  <sheetData>
    <row r="1" spans="1:5" x14ac:dyDescent="0.25">
      <c r="A1" s="38" t="s">
        <v>19</v>
      </c>
      <c r="B1" s="39"/>
      <c r="C1" s="39"/>
      <c r="D1" s="39"/>
      <c r="E1" s="40"/>
    </row>
    <row r="2" spans="1:5" x14ac:dyDescent="0.25">
      <c r="A2" s="41"/>
      <c r="B2" s="42"/>
      <c r="C2" s="42"/>
      <c r="D2" s="42"/>
      <c r="E2" s="43"/>
    </row>
    <row r="3" spans="1:5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</row>
    <row r="4" spans="1:5" x14ac:dyDescent="0.25">
      <c r="A4" s="7">
        <v>1</v>
      </c>
      <c r="B4" s="1" t="s">
        <v>25</v>
      </c>
      <c r="C4" s="8">
        <v>20</v>
      </c>
      <c r="D4" s="9">
        <f>C4*A4</f>
        <v>20</v>
      </c>
      <c r="E4" s="10">
        <f>D4/D9</f>
        <v>6.920415224913495E-3</v>
      </c>
    </row>
    <row r="5" spans="1:5" x14ac:dyDescent="0.25">
      <c r="A5" s="7">
        <v>3</v>
      </c>
      <c r="B5" s="1" t="s">
        <v>26</v>
      </c>
      <c r="C5" s="8">
        <v>30</v>
      </c>
      <c r="D5" s="9">
        <f>C5*A5</f>
        <v>90</v>
      </c>
      <c r="E5" s="10">
        <f>D5/D9</f>
        <v>3.1141868512110725E-2</v>
      </c>
    </row>
    <row r="6" spans="1:5" x14ac:dyDescent="0.25">
      <c r="A6" s="7">
        <v>5</v>
      </c>
      <c r="B6" s="1" t="s">
        <v>27</v>
      </c>
      <c r="C6" s="8">
        <v>400</v>
      </c>
      <c r="D6" s="9">
        <f>C6*A6</f>
        <v>2000</v>
      </c>
      <c r="E6" s="10">
        <f>D6/D9</f>
        <v>0.69204152249134943</v>
      </c>
    </row>
    <row r="7" spans="1:5" x14ac:dyDescent="0.25">
      <c r="A7" s="7">
        <v>3</v>
      </c>
      <c r="B7" s="1" t="s">
        <v>28</v>
      </c>
      <c r="C7" s="8">
        <v>200</v>
      </c>
      <c r="D7" s="9">
        <f>C7*A7</f>
        <v>600</v>
      </c>
      <c r="E7" s="10">
        <f>D7/D9</f>
        <v>0.20761245674740483</v>
      </c>
    </row>
    <row r="8" spans="1:5" x14ac:dyDescent="0.25">
      <c r="A8" s="7">
        <v>2</v>
      </c>
      <c r="B8" s="1" t="s">
        <v>29</v>
      </c>
      <c r="C8" s="8">
        <v>90</v>
      </c>
      <c r="D8" s="9">
        <f>C8*A8</f>
        <v>180</v>
      </c>
      <c r="E8" s="10">
        <f>D8/D9</f>
        <v>6.228373702422145E-2</v>
      </c>
    </row>
    <row r="9" spans="1:5" x14ac:dyDescent="0.25">
      <c r="C9" s="7" t="s">
        <v>30</v>
      </c>
      <c r="D9" s="9">
        <f>SUM(D4:D8)</f>
        <v>2890</v>
      </c>
      <c r="E9" s="10">
        <f>SUM(E4:E8)</f>
        <v>0.99999999999999989</v>
      </c>
    </row>
  </sheetData>
  <mergeCells count="1">
    <mergeCell ref="A1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G25" sqref="G25"/>
    </sheetView>
  </sheetViews>
  <sheetFormatPr defaultRowHeight="15" x14ac:dyDescent="0.25"/>
  <cols>
    <col min="1" max="1" width="17.7109375" bestFit="1" customWidth="1"/>
    <col min="2" max="2" width="15.85546875" bestFit="1" customWidth="1"/>
    <col min="7" max="7" width="12.42578125" bestFit="1" customWidth="1"/>
  </cols>
  <sheetData>
    <row r="1" spans="1:7" x14ac:dyDescent="0.25">
      <c r="A1" s="11" t="s">
        <v>31</v>
      </c>
      <c r="B1" s="12" t="s">
        <v>32</v>
      </c>
      <c r="C1" s="12" t="s">
        <v>33</v>
      </c>
      <c r="D1" s="12" t="s">
        <v>34</v>
      </c>
      <c r="E1" s="12" t="s">
        <v>35</v>
      </c>
      <c r="F1" s="12" t="s">
        <v>36</v>
      </c>
      <c r="G1" s="12" t="s">
        <v>37</v>
      </c>
    </row>
    <row r="2" spans="1:7" x14ac:dyDescent="0.25">
      <c r="A2" s="12"/>
      <c r="B2" s="12"/>
      <c r="C2" s="12"/>
      <c r="D2" s="12"/>
      <c r="E2" s="12"/>
      <c r="F2" s="12"/>
      <c r="G2" s="12"/>
    </row>
    <row r="3" spans="1:7" x14ac:dyDescent="0.25">
      <c r="A3" s="13" t="s">
        <v>38</v>
      </c>
      <c r="B3" s="16">
        <v>5</v>
      </c>
      <c r="C3" s="16">
        <v>7</v>
      </c>
      <c r="D3" s="16">
        <v>9</v>
      </c>
      <c r="E3" s="16">
        <v>10</v>
      </c>
      <c r="F3" s="16">
        <f t="shared" ref="F3:F8" si="0">AVERAGE(B3:E3)</f>
        <v>7.75</v>
      </c>
      <c r="G3" s="16" t="str">
        <f>IF(F3&lt;7,"REPROVADO","APROVADO")</f>
        <v>APROVADO</v>
      </c>
    </row>
    <row r="4" spans="1:7" x14ac:dyDescent="0.25">
      <c r="A4" s="13" t="s">
        <v>39</v>
      </c>
      <c r="B4" s="16">
        <v>2</v>
      </c>
      <c r="C4" s="16">
        <v>4</v>
      </c>
      <c r="D4" s="16">
        <v>8</v>
      </c>
      <c r="E4" s="16">
        <v>7</v>
      </c>
      <c r="F4" s="16">
        <f t="shared" si="0"/>
        <v>5.25</v>
      </c>
      <c r="G4" s="16" t="str">
        <f t="shared" ref="G4:G8" si="1">IF(F4&lt;7,"REPROVADO","APROVADO")</f>
        <v>REPROVADO</v>
      </c>
    </row>
    <row r="5" spans="1:7" x14ac:dyDescent="0.25">
      <c r="A5" s="13" t="s">
        <v>40</v>
      </c>
      <c r="B5" s="16">
        <v>4</v>
      </c>
      <c r="C5" s="16">
        <v>3</v>
      </c>
      <c r="D5" s="16">
        <v>5</v>
      </c>
      <c r="E5" s="16">
        <v>10</v>
      </c>
      <c r="F5" s="16">
        <f t="shared" si="0"/>
        <v>5.5</v>
      </c>
      <c r="G5" s="16" t="str">
        <f t="shared" si="1"/>
        <v>REPROVADO</v>
      </c>
    </row>
    <row r="6" spans="1:7" x14ac:dyDescent="0.25">
      <c r="A6" s="13" t="s">
        <v>41</v>
      </c>
      <c r="B6" s="16">
        <v>7</v>
      </c>
      <c r="C6" s="16">
        <v>9</v>
      </c>
      <c r="D6" s="16">
        <v>2</v>
      </c>
      <c r="E6" s="16">
        <v>1</v>
      </c>
      <c r="F6" s="16">
        <f t="shared" si="0"/>
        <v>4.75</v>
      </c>
      <c r="G6" s="16" t="str">
        <f t="shared" si="1"/>
        <v>REPROVADO</v>
      </c>
    </row>
    <row r="7" spans="1:7" x14ac:dyDescent="0.25">
      <c r="A7" s="13" t="s">
        <v>42</v>
      </c>
      <c r="B7" s="16">
        <v>9</v>
      </c>
      <c r="C7" s="16">
        <v>5</v>
      </c>
      <c r="D7" s="16">
        <v>2</v>
      </c>
      <c r="E7" s="16">
        <v>3</v>
      </c>
      <c r="F7" s="16">
        <f t="shared" si="0"/>
        <v>4.75</v>
      </c>
      <c r="G7" s="16" t="str">
        <f t="shared" si="1"/>
        <v>REPROVADO</v>
      </c>
    </row>
    <row r="8" spans="1:7" x14ac:dyDescent="0.25">
      <c r="A8" s="13" t="s">
        <v>43</v>
      </c>
      <c r="B8" s="16">
        <v>7</v>
      </c>
      <c r="C8" s="16">
        <v>9</v>
      </c>
      <c r="D8" s="16">
        <v>4</v>
      </c>
      <c r="E8" s="16">
        <v>10</v>
      </c>
      <c r="F8" s="16">
        <f t="shared" si="0"/>
        <v>7.5</v>
      </c>
      <c r="G8" s="16" t="str">
        <f t="shared" si="1"/>
        <v>APROVADO</v>
      </c>
    </row>
    <row r="10" spans="1:7" x14ac:dyDescent="0.25">
      <c r="A10" s="12" t="s">
        <v>44</v>
      </c>
      <c r="B10" s="12">
        <f>LARGE(F3:F8,1)</f>
        <v>7.75</v>
      </c>
    </row>
    <row r="11" spans="1:7" x14ac:dyDescent="0.25">
      <c r="A11" s="12" t="s">
        <v>45</v>
      </c>
      <c r="B11" s="12">
        <f>SMALL(F3:F8,1)</f>
        <v>4.75</v>
      </c>
    </row>
    <row r="12" spans="1:7" x14ac:dyDescent="0.25">
      <c r="A12" s="12" t="s">
        <v>46</v>
      </c>
      <c r="B12" s="12">
        <f>COUNTIF(G3:G8,"APROVADO")</f>
        <v>2</v>
      </c>
    </row>
    <row r="13" spans="1:7" x14ac:dyDescent="0.25">
      <c r="A13" s="12" t="s">
        <v>47</v>
      </c>
      <c r="B13" s="12">
        <f>COUNTIF(G3:G8,"REPROVADO")</f>
        <v>4</v>
      </c>
    </row>
    <row r="14" spans="1:7" x14ac:dyDescent="0.25">
      <c r="A14" s="14" t="s">
        <v>48</v>
      </c>
      <c r="B14" s="24">
        <f>B12/6</f>
        <v>0.33333333333333331</v>
      </c>
    </row>
    <row r="15" spans="1:7" x14ac:dyDescent="0.25">
      <c r="A15" s="15" t="s">
        <v>49</v>
      </c>
      <c r="B15" s="24">
        <f>B13/6</f>
        <v>0.66666666666666663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24" sqref="E24"/>
    </sheetView>
  </sheetViews>
  <sheetFormatPr defaultRowHeight="15" x14ac:dyDescent="0.25"/>
  <cols>
    <col min="1" max="1" width="8.5703125" customWidth="1"/>
    <col min="2" max="2" width="25.5703125" bestFit="1" customWidth="1"/>
    <col min="3" max="3" width="10" bestFit="1" customWidth="1"/>
    <col min="4" max="4" width="11.5703125" bestFit="1" customWidth="1"/>
    <col min="8" max="8" width="11.42578125" bestFit="1" customWidth="1"/>
    <col min="11" max="11" width="10.42578125" bestFit="1" customWidth="1"/>
  </cols>
  <sheetData>
    <row r="1" spans="1:12" x14ac:dyDescent="0.25">
      <c r="A1" s="47" t="s">
        <v>50</v>
      </c>
      <c r="B1" s="48"/>
      <c r="C1" s="48"/>
      <c r="D1" s="48"/>
      <c r="E1" s="48"/>
      <c r="F1" s="48"/>
      <c r="G1" s="48"/>
      <c r="H1" s="48"/>
      <c r="I1" s="48"/>
    </row>
    <row r="2" spans="1:12" x14ac:dyDescent="0.25">
      <c r="A2" s="18" t="s">
        <v>51</v>
      </c>
      <c r="B2" s="19" t="s">
        <v>52</v>
      </c>
      <c r="C2" s="19" t="s">
        <v>53</v>
      </c>
      <c r="D2" s="19" t="s">
        <v>54</v>
      </c>
      <c r="E2" s="19" t="s">
        <v>55</v>
      </c>
      <c r="F2" s="19" t="s">
        <v>56</v>
      </c>
      <c r="G2" s="19" t="s">
        <v>57</v>
      </c>
      <c r="H2" s="49" t="s">
        <v>58</v>
      </c>
      <c r="I2" s="50"/>
      <c r="J2" s="20"/>
      <c r="K2" s="21" t="s">
        <v>58</v>
      </c>
      <c r="L2" s="21" t="s">
        <v>55</v>
      </c>
    </row>
    <row r="3" spans="1:12" x14ac:dyDescent="0.25">
      <c r="A3" s="17">
        <v>1</v>
      </c>
      <c r="B3" s="13" t="s">
        <v>59</v>
      </c>
      <c r="C3" s="13" t="s">
        <v>70</v>
      </c>
      <c r="D3" s="13" t="s">
        <v>71</v>
      </c>
      <c r="E3" s="13">
        <v>20</v>
      </c>
      <c r="F3" s="13">
        <v>60</v>
      </c>
      <c r="G3" s="13">
        <v>1.67</v>
      </c>
      <c r="H3" s="45" t="str">
        <f t="shared" ref="H3:H12" si="0">IF(E3&lt;18,"Juvenil",IF(E3&lt;=30,"Profissional","Master"))</f>
        <v>Profissional</v>
      </c>
      <c r="I3" s="46"/>
      <c r="K3" s="21" t="s">
        <v>74</v>
      </c>
      <c r="L3" s="21">
        <v>18</v>
      </c>
    </row>
    <row r="4" spans="1:12" x14ac:dyDescent="0.25">
      <c r="A4" s="17">
        <v>2</v>
      </c>
      <c r="B4" s="13" t="s">
        <v>60</v>
      </c>
      <c r="C4" s="13" t="s">
        <v>69</v>
      </c>
      <c r="D4" s="13" t="s">
        <v>72</v>
      </c>
      <c r="E4" s="13">
        <v>22</v>
      </c>
      <c r="F4" s="13">
        <v>77</v>
      </c>
      <c r="G4" s="13">
        <v>1.81</v>
      </c>
      <c r="H4" s="45" t="str">
        <f t="shared" si="0"/>
        <v>Profissional</v>
      </c>
      <c r="I4" s="46"/>
      <c r="K4" s="22" t="s">
        <v>75</v>
      </c>
      <c r="L4" s="21">
        <v>30</v>
      </c>
    </row>
    <row r="5" spans="1:12" x14ac:dyDescent="0.25">
      <c r="A5" s="17">
        <v>3</v>
      </c>
      <c r="B5" s="13" t="s">
        <v>62</v>
      </c>
      <c r="C5" s="13" t="s">
        <v>69</v>
      </c>
      <c r="D5" s="13" t="s">
        <v>72</v>
      </c>
      <c r="E5" s="13">
        <v>18</v>
      </c>
      <c r="F5" s="13">
        <v>75</v>
      </c>
      <c r="G5" s="13">
        <v>1.88</v>
      </c>
      <c r="H5" s="45" t="str">
        <f t="shared" si="0"/>
        <v>Profissional</v>
      </c>
      <c r="I5" s="46"/>
      <c r="K5" s="21" t="s">
        <v>76</v>
      </c>
    </row>
    <row r="6" spans="1:12" x14ac:dyDescent="0.25">
      <c r="A6" s="17">
        <v>4</v>
      </c>
      <c r="B6" s="13" t="s">
        <v>61</v>
      </c>
      <c r="C6" s="13" t="s">
        <v>70</v>
      </c>
      <c r="D6" s="13" t="s">
        <v>73</v>
      </c>
      <c r="E6" s="13">
        <v>15</v>
      </c>
      <c r="F6" s="13">
        <v>54</v>
      </c>
      <c r="G6" s="13">
        <v>1.55</v>
      </c>
      <c r="H6" s="45" t="str">
        <f t="shared" si="0"/>
        <v>Juvenil</v>
      </c>
      <c r="I6" s="46"/>
    </row>
    <row r="7" spans="1:12" x14ac:dyDescent="0.25">
      <c r="A7" s="17">
        <v>5</v>
      </c>
      <c r="B7" s="13" t="s">
        <v>63</v>
      </c>
      <c r="C7" s="13" t="s">
        <v>69</v>
      </c>
      <c r="D7" s="13" t="s">
        <v>71</v>
      </c>
      <c r="E7" s="13">
        <v>21</v>
      </c>
      <c r="F7" s="13">
        <v>67</v>
      </c>
      <c r="G7" s="13">
        <v>1.7</v>
      </c>
      <c r="H7" s="45" t="str">
        <f t="shared" si="0"/>
        <v>Profissional</v>
      </c>
      <c r="I7" s="46"/>
    </row>
    <row r="8" spans="1:12" x14ac:dyDescent="0.25">
      <c r="A8" s="17">
        <v>6</v>
      </c>
      <c r="B8" s="13" t="s">
        <v>64</v>
      </c>
      <c r="C8" s="13" t="s">
        <v>69</v>
      </c>
      <c r="D8" s="13" t="s">
        <v>73</v>
      </c>
      <c r="E8" s="13">
        <v>13</v>
      </c>
      <c r="F8" s="13">
        <v>48</v>
      </c>
      <c r="G8" s="13">
        <v>1.51</v>
      </c>
      <c r="H8" s="45" t="str">
        <f t="shared" si="0"/>
        <v>Juvenil</v>
      </c>
      <c r="I8" s="46"/>
    </row>
    <row r="9" spans="1:12" x14ac:dyDescent="0.25">
      <c r="A9" s="17">
        <v>7</v>
      </c>
      <c r="B9" s="13" t="s">
        <v>65</v>
      </c>
      <c r="C9" s="13" t="s">
        <v>70</v>
      </c>
      <c r="D9" s="13" t="s">
        <v>71</v>
      </c>
      <c r="E9" s="13">
        <v>32</v>
      </c>
      <c r="F9" s="13">
        <v>59</v>
      </c>
      <c r="G9" s="13">
        <v>1.62</v>
      </c>
      <c r="H9" s="45" t="str">
        <f t="shared" si="0"/>
        <v>Master</v>
      </c>
      <c r="I9" s="46"/>
    </row>
    <row r="10" spans="1:12" x14ac:dyDescent="0.25">
      <c r="A10" s="17">
        <v>8</v>
      </c>
      <c r="B10" s="13" t="s">
        <v>66</v>
      </c>
      <c r="C10" s="13" t="s">
        <v>69</v>
      </c>
      <c r="D10" s="13" t="s">
        <v>71</v>
      </c>
      <c r="E10" s="13">
        <v>19</v>
      </c>
      <c r="F10" s="13">
        <v>65</v>
      </c>
      <c r="G10" s="13">
        <v>1.69</v>
      </c>
      <c r="H10" s="45" t="str">
        <f t="shared" si="0"/>
        <v>Profissional</v>
      </c>
      <c r="I10" s="46"/>
    </row>
    <row r="11" spans="1:12" x14ac:dyDescent="0.25">
      <c r="A11" s="17">
        <v>9</v>
      </c>
      <c r="B11" s="13" t="s">
        <v>67</v>
      </c>
      <c r="C11" s="13" t="s">
        <v>70</v>
      </c>
      <c r="D11" s="13" t="s">
        <v>71</v>
      </c>
      <c r="E11" s="13">
        <v>17</v>
      </c>
      <c r="F11" s="13">
        <v>66</v>
      </c>
      <c r="G11" s="13">
        <v>1.77</v>
      </c>
      <c r="H11" s="45" t="str">
        <f t="shared" si="0"/>
        <v>Juvenil</v>
      </c>
      <c r="I11" s="46"/>
    </row>
    <row r="12" spans="1:12" x14ac:dyDescent="0.25">
      <c r="A12" s="17">
        <v>10</v>
      </c>
      <c r="B12" s="13" t="s">
        <v>68</v>
      </c>
      <c r="C12" s="13" t="s">
        <v>69</v>
      </c>
      <c r="D12" s="13" t="s">
        <v>72</v>
      </c>
      <c r="E12" s="13">
        <v>24</v>
      </c>
      <c r="F12" s="13">
        <v>78</v>
      </c>
      <c r="G12" s="13">
        <v>1.82</v>
      </c>
      <c r="H12" s="45" t="str">
        <f t="shared" si="0"/>
        <v>Profissional</v>
      </c>
      <c r="I12" s="46"/>
    </row>
    <row r="14" spans="1:12" x14ac:dyDescent="0.25">
      <c r="B14" s="44" t="s">
        <v>77</v>
      </c>
      <c r="C14" s="44"/>
      <c r="D14" s="44"/>
      <c r="E14" s="12">
        <f>MAX(E3:E12)</f>
        <v>32</v>
      </c>
      <c r="F14" s="12">
        <f>MAX(F3:F12)</f>
        <v>78</v>
      </c>
      <c r="G14" s="12">
        <f>MAX(G3:G12)</f>
        <v>1.88</v>
      </c>
    </row>
    <row r="15" spans="1:12" x14ac:dyDescent="0.25">
      <c r="B15" s="44" t="s">
        <v>78</v>
      </c>
      <c r="C15" s="44"/>
      <c r="D15" s="44"/>
      <c r="E15" s="12">
        <f>MIN(E3:E12)</f>
        <v>13</v>
      </c>
      <c r="F15" s="12">
        <f>MIN(F3:F12)</f>
        <v>48</v>
      </c>
      <c r="G15" s="12">
        <f>MIN(G3:G12)</f>
        <v>1.51</v>
      </c>
    </row>
    <row r="16" spans="1:12" x14ac:dyDescent="0.25">
      <c r="B16" s="44" t="s">
        <v>79</v>
      </c>
      <c r="C16" s="44"/>
      <c r="D16" s="44"/>
      <c r="E16" s="12">
        <f>AVERAGE(E3:E12)</f>
        <v>20.100000000000001</v>
      </c>
      <c r="F16" s="12">
        <f>AVERAGE(F3:F12)</f>
        <v>64.900000000000006</v>
      </c>
      <c r="G16" s="12">
        <f>AVERAGE(G3:G12)</f>
        <v>1.7019999999999995</v>
      </c>
    </row>
    <row r="19" spans="2:3" x14ac:dyDescent="0.25">
      <c r="B19" s="13" t="s">
        <v>80</v>
      </c>
      <c r="C19" s="12">
        <f>COUNTIF(H3:I12,"Juvenil")</f>
        <v>3</v>
      </c>
    </row>
    <row r="20" spans="2:3" x14ac:dyDescent="0.25">
      <c r="B20" s="23" t="s">
        <v>81</v>
      </c>
      <c r="C20" s="12">
        <f>COUNTIF(H2:I12,"Profissional")</f>
        <v>6</v>
      </c>
    </row>
    <row r="21" spans="2:3" x14ac:dyDescent="0.25">
      <c r="B21" s="13" t="s">
        <v>82</v>
      </c>
      <c r="C21" s="12">
        <f>COUNTIF(H2:I12,"Master")</f>
        <v>1</v>
      </c>
    </row>
  </sheetData>
  <mergeCells count="15">
    <mergeCell ref="H3:I3"/>
    <mergeCell ref="H7:I7"/>
    <mergeCell ref="H8:I8"/>
    <mergeCell ref="A1:I1"/>
    <mergeCell ref="H2:I2"/>
    <mergeCell ref="H4:I4"/>
    <mergeCell ref="H5:I5"/>
    <mergeCell ref="H6:I6"/>
    <mergeCell ref="B14:D14"/>
    <mergeCell ref="B15:D15"/>
    <mergeCell ref="B16:D16"/>
    <mergeCell ref="H9:I9"/>
    <mergeCell ref="H10:I10"/>
    <mergeCell ref="H11:I11"/>
    <mergeCell ref="H12:I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9" sqref="E9"/>
    </sheetView>
  </sheetViews>
  <sheetFormatPr defaultRowHeight="15" x14ac:dyDescent="0.25"/>
  <cols>
    <col min="1" max="1" width="11.42578125" bestFit="1" customWidth="1"/>
    <col min="2" max="2" width="12.28515625" bestFit="1" customWidth="1"/>
    <col min="3" max="3" width="15.140625" bestFit="1" customWidth="1"/>
    <col min="4" max="4" width="13.28515625" bestFit="1" customWidth="1"/>
    <col min="5" max="5" width="16.7109375" bestFit="1" customWidth="1"/>
    <col min="6" max="6" width="10.140625" bestFit="1" customWidth="1"/>
    <col min="7" max="7" width="14.28515625" bestFit="1" customWidth="1"/>
  </cols>
  <sheetData>
    <row r="1" spans="1:7" x14ac:dyDescent="0.25">
      <c r="A1" s="56" t="s">
        <v>83</v>
      </c>
      <c r="B1" s="57"/>
      <c r="C1" s="57"/>
      <c r="D1" s="57"/>
      <c r="E1" s="57"/>
      <c r="F1" s="57"/>
      <c r="G1" s="58"/>
    </row>
    <row r="2" spans="1:7" x14ac:dyDescent="0.25">
      <c r="A2" s="12" t="s">
        <v>84</v>
      </c>
      <c r="B2" s="12" t="s">
        <v>85</v>
      </c>
      <c r="C2" s="12" t="s">
        <v>86</v>
      </c>
      <c r="D2" s="12" t="s">
        <v>87</v>
      </c>
      <c r="E2" s="12" t="s">
        <v>88</v>
      </c>
      <c r="F2" s="12" t="s">
        <v>89</v>
      </c>
      <c r="G2" s="12" t="s">
        <v>90</v>
      </c>
    </row>
    <row r="3" spans="1:7" x14ac:dyDescent="0.25">
      <c r="A3" s="12" t="s">
        <v>91</v>
      </c>
      <c r="B3" s="25">
        <v>1010</v>
      </c>
      <c r="C3" s="25">
        <f>B3*B17</f>
        <v>60.599999999999994</v>
      </c>
      <c r="D3" s="25">
        <f>B3*B18</f>
        <v>80.8</v>
      </c>
      <c r="E3" s="34">
        <f>IF(B3&gt;D15,B3*F15,B3*F14)</f>
        <v>202</v>
      </c>
      <c r="F3" s="25">
        <f>IF(B3&gt;E20,B3*F21,B3*F20)</f>
        <v>202</v>
      </c>
      <c r="G3" s="35">
        <f t="shared" ref="G3:G9" si="0">B3-C3-D3-E3-F3</f>
        <v>464.6</v>
      </c>
    </row>
    <row r="4" spans="1:7" x14ac:dyDescent="0.25">
      <c r="A4" s="12" t="s">
        <v>92</v>
      </c>
      <c r="B4" s="25">
        <v>900</v>
      </c>
      <c r="C4" s="25">
        <f>B4*B17</f>
        <v>54</v>
      </c>
      <c r="D4" s="25">
        <f>B4*B18</f>
        <v>72</v>
      </c>
      <c r="E4" s="34">
        <f>IF(B4&gt;D15,B4*F15,B4*F14)</f>
        <v>180</v>
      </c>
      <c r="F4" s="25">
        <f>IF(B4&gt;E20,B4*F21,B4*F20)</f>
        <v>180</v>
      </c>
      <c r="G4" s="35">
        <f t="shared" si="0"/>
        <v>414</v>
      </c>
    </row>
    <row r="5" spans="1:7" x14ac:dyDescent="0.25">
      <c r="A5" s="12" t="s">
        <v>93</v>
      </c>
      <c r="B5" s="25">
        <v>900</v>
      </c>
      <c r="C5" s="25">
        <f>B5*B17</f>
        <v>54</v>
      </c>
      <c r="D5" s="25">
        <f>B5*B18</f>
        <v>72</v>
      </c>
      <c r="E5" s="34">
        <f>IF(B5&gt;D15,B5*F15,B5*F14)</f>
        <v>180</v>
      </c>
      <c r="F5" s="25">
        <f>IF(B5&gt;E20,B5*F21,B5*F20)</f>
        <v>180</v>
      </c>
      <c r="G5" s="35">
        <f t="shared" si="0"/>
        <v>414</v>
      </c>
    </row>
    <row r="6" spans="1:7" x14ac:dyDescent="0.25">
      <c r="A6" s="12" t="s">
        <v>94</v>
      </c>
      <c r="B6" s="25">
        <v>330</v>
      </c>
      <c r="C6" s="25">
        <f>B6*B17</f>
        <v>19.8</v>
      </c>
      <c r="D6" s="25">
        <f>B6*B18</f>
        <v>26.400000000000002</v>
      </c>
      <c r="E6" s="34">
        <f>IF(B6&gt;D15,B6*F15,B6*F14)</f>
        <v>49.5</v>
      </c>
      <c r="F6" s="25">
        <f>IF(B6&gt;E20,B6*F21,B6*F20)</f>
        <v>49.5</v>
      </c>
      <c r="G6" s="35">
        <f t="shared" si="0"/>
        <v>184.8</v>
      </c>
    </row>
    <row r="7" spans="1:7" x14ac:dyDescent="0.25">
      <c r="A7" s="12" t="s">
        <v>95</v>
      </c>
      <c r="B7" s="25">
        <v>550</v>
      </c>
      <c r="C7" s="25">
        <f>B7*B17</f>
        <v>33</v>
      </c>
      <c r="D7" s="25">
        <f>B7*B18</f>
        <v>44</v>
      </c>
      <c r="E7" s="34">
        <f>IF(B7&gt;D15,B7*F15,B7*F14)</f>
        <v>82.5</v>
      </c>
      <c r="F7" s="25">
        <f>IF(B7&gt;E20,B7*F21,B7*F20)</f>
        <v>110</v>
      </c>
      <c r="G7" s="35">
        <f t="shared" si="0"/>
        <v>280.5</v>
      </c>
    </row>
    <row r="8" spans="1:7" x14ac:dyDescent="0.25">
      <c r="A8" s="12" t="s">
        <v>96</v>
      </c>
      <c r="B8" s="25">
        <v>840</v>
      </c>
      <c r="C8" s="25">
        <f>B8*B17</f>
        <v>50.4</v>
      </c>
      <c r="D8" s="25">
        <f>B8*B18</f>
        <v>67.2</v>
      </c>
      <c r="E8" s="34">
        <f>IF(B8&gt;D15,B8*F15,B8*F14)</f>
        <v>168</v>
      </c>
      <c r="F8" s="25">
        <f>IF(B8&gt;E20,B8*F21,B8*F20)</f>
        <v>168</v>
      </c>
      <c r="G8" s="35">
        <f t="shared" si="0"/>
        <v>386.4</v>
      </c>
    </row>
    <row r="9" spans="1:7" x14ac:dyDescent="0.25">
      <c r="A9" s="12" t="s">
        <v>97</v>
      </c>
      <c r="B9" s="25">
        <v>500</v>
      </c>
      <c r="C9" s="25">
        <f>B9*B17</f>
        <v>30</v>
      </c>
      <c r="D9" s="25">
        <f>B9*B18</f>
        <v>40</v>
      </c>
      <c r="E9" s="34">
        <f>IF(B9&gt;D15,B9*F15,B9*F14)</f>
        <v>75</v>
      </c>
      <c r="F9" s="25">
        <f>IF(B9&gt;E20,B9*F21,B9*F20)</f>
        <v>75</v>
      </c>
      <c r="G9" s="35">
        <f t="shared" si="0"/>
        <v>280</v>
      </c>
    </row>
    <row r="10" spans="1:7" x14ac:dyDescent="0.25">
      <c r="D10" s="33"/>
    </row>
    <row r="11" spans="1:7" x14ac:dyDescent="0.25">
      <c r="A11" s="12" t="s">
        <v>110</v>
      </c>
      <c r="B11" s="12"/>
      <c r="D11" s="51" t="s">
        <v>104</v>
      </c>
      <c r="E11" s="53"/>
      <c r="F11" s="52"/>
    </row>
    <row r="12" spans="1:7" x14ac:dyDescent="0.25">
      <c r="A12" s="32" t="s">
        <v>98</v>
      </c>
      <c r="B12" s="25">
        <f>LARGE(B3:B9,1)</f>
        <v>1010</v>
      </c>
      <c r="D12" s="51" t="s">
        <v>105</v>
      </c>
      <c r="E12" s="52"/>
      <c r="F12" s="54" t="s">
        <v>109</v>
      </c>
    </row>
    <row r="13" spans="1:7" x14ac:dyDescent="0.25">
      <c r="A13" s="14" t="s">
        <v>99</v>
      </c>
      <c r="B13" s="25">
        <f>SMALL(B3:B9,1)</f>
        <v>330</v>
      </c>
      <c r="D13" s="30" t="s">
        <v>106</v>
      </c>
      <c r="E13" s="30" t="s">
        <v>107</v>
      </c>
      <c r="F13" s="55"/>
    </row>
    <row r="14" spans="1:7" x14ac:dyDescent="0.25">
      <c r="A14" s="14" t="s">
        <v>100</v>
      </c>
      <c r="B14" s="25">
        <f>AVERAGE(B3:B9)</f>
        <v>718.57142857142856</v>
      </c>
      <c r="D14" s="31">
        <v>0</v>
      </c>
      <c r="E14" s="31">
        <v>752</v>
      </c>
      <c r="F14" s="27">
        <v>0.15</v>
      </c>
    </row>
    <row r="15" spans="1:7" x14ac:dyDescent="0.25">
      <c r="D15" s="31">
        <v>752.63</v>
      </c>
      <c r="E15" s="31">
        <v>2508.7199999999998</v>
      </c>
      <c r="F15" s="27">
        <v>0.2</v>
      </c>
    </row>
    <row r="16" spans="1:7" x14ac:dyDescent="0.25">
      <c r="A16" s="51" t="s">
        <v>101</v>
      </c>
      <c r="B16" s="52"/>
    </row>
    <row r="17" spans="1:6" x14ac:dyDescent="0.25">
      <c r="A17" s="26" t="s">
        <v>86</v>
      </c>
      <c r="B17" s="27">
        <v>0.06</v>
      </c>
      <c r="D17" s="51" t="s">
        <v>108</v>
      </c>
      <c r="E17" s="53"/>
      <c r="F17" s="52"/>
    </row>
    <row r="18" spans="1:6" x14ac:dyDescent="0.25">
      <c r="A18" s="28" t="s">
        <v>87</v>
      </c>
      <c r="B18" s="27">
        <v>0.08</v>
      </c>
      <c r="D18" s="51" t="s">
        <v>105</v>
      </c>
      <c r="E18" s="52"/>
      <c r="F18" s="54" t="s">
        <v>109</v>
      </c>
    </row>
    <row r="19" spans="1:6" x14ac:dyDescent="0.25">
      <c r="A19" s="26" t="s">
        <v>102</v>
      </c>
      <c r="B19" s="26" t="s">
        <v>103</v>
      </c>
      <c r="D19" s="29" t="s">
        <v>106</v>
      </c>
      <c r="E19" s="29" t="s">
        <v>107</v>
      </c>
      <c r="F19" s="55"/>
    </row>
    <row r="20" spans="1:6" x14ac:dyDescent="0.25">
      <c r="D20" s="31">
        <v>0</v>
      </c>
      <c r="E20" s="31">
        <v>500</v>
      </c>
      <c r="F20" s="27">
        <v>0.15</v>
      </c>
    </row>
    <row r="21" spans="1:6" x14ac:dyDescent="0.25">
      <c r="D21" s="31">
        <v>500.01</v>
      </c>
      <c r="E21" s="31">
        <v>1500</v>
      </c>
      <c r="F21" s="27">
        <v>0.2</v>
      </c>
    </row>
  </sheetData>
  <mergeCells count="8">
    <mergeCell ref="A1:G1"/>
    <mergeCell ref="F12:F13"/>
    <mergeCell ref="A16:B16"/>
    <mergeCell ref="D11:F11"/>
    <mergeCell ref="D12:E12"/>
    <mergeCell ref="D18:E18"/>
    <mergeCell ref="D17:F17"/>
    <mergeCell ref="F18:F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Excel1</vt:lpstr>
      <vt:lpstr>Excel2</vt:lpstr>
      <vt:lpstr>Excel3</vt:lpstr>
      <vt:lpstr>Excel4</vt:lpstr>
      <vt:lpstr>Excel5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2022-02-23T11:37:59Z</dcterms:modified>
</cp:coreProperties>
</file>