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fontenele\Downloads\"/>
    </mc:Choice>
  </mc:AlternateContent>
  <bookViews>
    <workbookView showSheetTabs="0" xWindow="0" yWindow="0" windowWidth="28800" windowHeight="12300" tabRatio="959" firstSheet="6" activeTab="24"/>
  </bookViews>
  <sheets>
    <sheet name="Plan1" sheetId="14" r:id="rId1"/>
    <sheet name="Plan2" sheetId="29" r:id="rId2"/>
    <sheet name="Adição" sheetId="1" r:id="rId3"/>
    <sheet name="Subtração" sheetId="4" r:id="rId4"/>
    <sheet name="Multiplicação" sheetId="6" r:id="rId5"/>
    <sheet name="Divisão" sheetId="15" r:id="rId6"/>
    <sheet name="Porcentagem" sheetId="16" r:id="rId7"/>
    <sheet name="Ref.Absoluta" sheetId="12" r:id="rId8"/>
    <sheet name="Soma" sheetId="3" r:id="rId9"/>
    <sheet name="Maximo-Minimo" sheetId="13" r:id="rId10"/>
    <sheet name="MaiorMenor" sheetId="17" r:id="rId11"/>
    <sheet name="Se 1" sheetId="18" r:id="rId12"/>
    <sheet name="Se 2" sheetId="19" r:id="rId13"/>
    <sheet name="Se 3" sheetId="20" r:id="rId14"/>
    <sheet name="Se 4" sheetId="11" r:id="rId15"/>
    <sheet name="Procv 1" sheetId="21" r:id="rId16"/>
    <sheet name="Procv 2" sheetId="24" r:id="rId17"/>
    <sheet name="Procv 3" sheetId="23" r:id="rId18"/>
    <sheet name="Procv 4" sheetId="8" r:id="rId19"/>
    <sheet name="Procv 5" sheetId="7" r:id="rId20"/>
    <sheet name="Procv 6" sheetId="22" r:id="rId21"/>
    <sheet name="Cont.se" sheetId="25" r:id="rId22"/>
    <sheet name="SomaSe" sheetId="26" r:id="rId23"/>
    <sheet name="SomaSe 2" sheetId="27" r:id="rId24"/>
    <sheet name="Menu" sheetId="28" r:id="rId2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22" l="1"/>
  <c r="C5" i="22"/>
  <c r="C6" i="22"/>
  <c r="C7" i="22"/>
  <c r="D5" i="18" l="1"/>
  <c r="D6" i="18"/>
  <c r="D7" i="18"/>
  <c r="D8" i="18"/>
  <c r="D9" i="18"/>
  <c r="D10" i="18"/>
  <c r="AA6" i="25"/>
  <c r="AA7" i="25"/>
  <c r="AA8" i="25"/>
  <c r="AA9" i="25"/>
  <c r="AA10" i="25"/>
  <c r="AA11" i="25"/>
  <c r="AA12" i="25"/>
  <c r="AA13" i="25"/>
  <c r="AA14" i="25"/>
  <c r="AA15" i="25"/>
  <c r="AA16" i="25"/>
  <c r="AA17" i="25"/>
  <c r="AA18" i="25"/>
  <c r="AA5" i="25"/>
  <c r="Z6" i="25"/>
  <c r="Z7" i="25"/>
  <c r="Z8" i="25"/>
  <c r="Z9" i="25"/>
  <c r="Z10" i="25"/>
  <c r="Z11" i="25"/>
  <c r="Z12" i="25"/>
  <c r="Z13" i="25"/>
  <c r="Z14" i="25"/>
  <c r="Z15" i="25"/>
  <c r="Z16" i="25"/>
  <c r="Z17" i="25"/>
  <c r="Z18" i="25"/>
  <c r="Z5" i="25"/>
  <c r="H4" i="17" l="1"/>
  <c r="B11" i="17"/>
  <c r="D16" i="17"/>
  <c r="D15" i="17"/>
  <c r="D14" i="17"/>
  <c r="D13" i="17"/>
  <c r="D12" i="17"/>
  <c r="D11" i="17"/>
  <c r="B16" i="17"/>
  <c r="B15" i="17"/>
  <c r="B13" i="17"/>
  <c r="B14" i="17"/>
  <c r="D5" i="17"/>
  <c r="D6" i="17"/>
  <c r="D7" i="17"/>
  <c r="D8" i="17"/>
  <c r="D4" i="17"/>
  <c r="B12" i="17"/>
  <c r="O9" i="13"/>
  <c r="O10" i="13"/>
  <c r="O11" i="13"/>
  <c r="O12" i="13"/>
  <c r="O13" i="13"/>
  <c r="O14" i="13"/>
  <c r="O15" i="13"/>
  <c r="O16" i="13"/>
  <c r="O17" i="13"/>
  <c r="O18" i="13"/>
  <c r="O19" i="13"/>
  <c r="O8" i="13"/>
  <c r="M9" i="13"/>
  <c r="M10" i="13"/>
  <c r="M11" i="13"/>
  <c r="M12" i="13"/>
  <c r="M13" i="13"/>
  <c r="M14" i="13"/>
  <c r="M15" i="13"/>
  <c r="M16" i="13"/>
  <c r="M17" i="13"/>
  <c r="M18" i="13"/>
  <c r="M19" i="13"/>
  <c r="M8" i="13"/>
  <c r="N9" i="13"/>
  <c r="N10" i="13"/>
  <c r="N11" i="13"/>
  <c r="N12" i="13"/>
  <c r="N13" i="13"/>
  <c r="N14" i="13"/>
  <c r="N15" i="13"/>
  <c r="N16" i="13"/>
  <c r="N17" i="13"/>
  <c r="N18" i="13"/>
  <c r="N19" i="13"/>
  <c r="N8" i="13"/>
  <c r="L9" i="13"/>
  <c r="L10" i="13"/>
  <c r="L11" i="13"/>
  <c r="L12" i="13"/>
  <c r="L13" i="13"/>
  <c r="L14" i="13"/>
  <c r="L15" i="13"/>
  <c r="L16" i="13"/>
  <c r="L17" i="13"/>
  <c r="L18" i="13"/>
  <c r="L19" i="13"/>
  <c r="L8" i="13"/>
  <c r="K9" i="13"/>
  <c r="K10" i="13"/>
  <c r="K11" i="13"/>
  <c r="K12" i="13"/>
  <c r="K13" i="13"/>
  <c r="K14" i="13"/>
  <c r="K15" i="13"/>
  <c r="K16" i="13"/>
  <c r="K17" i="13"/>
  <c r="K18" i="13"/>
  <c r="K19" i="13"/>
  <c r="K8" i="13"/>
  <c r="C26" i="16"/>
  <c r="B24" i="16"/>
  <c r="D18" i="16"/>
  <c r="D8" i="16"/>
  <c r="D17" i="16"/>
  <c r="D7" i="16"/>
  <c r="F4" i="15" a="1"/>
  <c r="F4" i="15" s="1"/>
  <c r="E25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6" i="6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5" i="4"/>
  <c r="E11" i="1"/>
  <c r="E12" i="1"/>
  <c r="E10" i="1"/>
  <c r="E9" i="1"/>
  <c r="E8" i="1"/>
  <c r="E7" i="1"/>
  <c r="E6" i="1"/>
  <c r="E27" i="6" l="1"/>
  <c r="F11" i="15"/>
  <c r="F7" i="15"/>
  <c r="F5" i="15"/>
  <c r="F10" i="15"/>
  <c r="F6" i="15"/>
  <c r="F9" i="15"/>
  <c r="F12" i="15"/>
  <c r="F8" i="15"/>
</calcChain>
</file>

<file path=xl/sharedStrings.xml><?xml version="1.0" encoding="utf-8"?>
<sst xmlns="http://schemas.openxmlformats.org/spreadsheetml/2006/main" count="901" uniqueCount="425">
  <si>
    <t>Total de mercadorias vendidas</t>
  </si>
  <si>
    <t>Mercadorias</t>
  </si>
  <si>
    <t>Janeiro</t>
  </si>
  <si>
    <t>Fevereiro</t>
  </si>
  <si>
    <t>Março</t>
  </si>
  <si>
    <t>Total</t>
  </si>
  <si>
    <t>Bolsa</t>
  </si>
  <si>
    <t>Calça</t>
  </si>
  <si>
    <t>Sapato</t>
  </si>
  <si>
    <t>Cinto</t>
  </si>
  <si>
    <t>Carteira</t>
  </si>
  <si>
    <t>Mochila</t>
  </si>
  <si>
    <t>Tênis</t>
  </si>
  <si>
    <t>Média</t>
  </si>
  <si>
    <t>Matemática</t>
  </si>
  <si>
    <t>História</t>
  </si>
  <si>
    <t>Geografia</t>
  </si>
  <si>
    <t>Física</t>
  </si>
  <si>
    <t>Química</t>
  </si>
  <si>
    <t>Biologia</t>
  </si>
  <si>
    <t>Planilha de Pesquisa de Preços</t>
  </si>
  <si>
    <t>Produtos</t>
  </si>
  <si>
    <t>SuperFeira</t>
  </si>
  <si>
    <t>HiperSam</t>
  </si>
  <si>
    <t>Preço Certo</t>
  </si>
  <si>
    <t>Arroz Dubom</t>
  </si>
  <si>
    <t>Feijão Roçado</t>
  </si>
  <si>
    <t>Macarrão Nápoles</t>
  </si>
  <si>
    <t>Farinha Mand. Ceará</t>
  </si>
  <si>
    <t>Café Maranguape</t>
  </si>
  <si>
    <t>Óleo soja Fanne</t>
  </si>
  <si>
    <t>Margarina Fanne 250g</t>
  </si>
  <si>
    <t>Biscoito Nutritto</t>
  </si>
  <si>
    <t>Açúcar Sol</t>
  </si>
  <si>
    <t>Farinha Trig. Tia Célia</t>
  </si>
  <si>
    <t>Charque Mar&amp;Sol</t>
  </si>
  <si>
    <t>Leite Pacatuba</t>
  </si>
  <si>
    <t>Frango Temp. Jurema</t>
  </si>
  <si>
    <t>Sardinha Paraiba</t>
  </si>
  <si>
    <t>Sabonete Dalilla</t>
  </si>
  <si>
    <t>Papel Hig. Pirilampo</t>
  </si>
  <si>
    <t>Creme Dent. Refresq</t>
  </si>
  <si>
    <t>Detergente Limpex</t>
  </si>
  <si>
    <t>Controle Diário de Caixa</t>
  </si>
  <si>
    <t>Código</t>
  </si>
  <si>
    <t>Preço de Venda</t>
  </si>
  <si>
    <t>Qtd. Vendidas</t>
  </si>
  <si>
    <t>Saia Jeans top</t>
  </si>
  <si>
    <t>Calça Jeans Basic</t>
  </si>
  <si>
    <t>Calça Corsario top</t>
  </si>
  <si>
    <t>Vestido malha basic</t>
  </si>
  <si>
    <t>Vestido Elanca Fashion</t>
  </si>
  <si>
    <t>Vestido Shifont Elegance</t>
  </si>
  <si>
    <t>Short Tactel basic</t>
  </si>
  <si>
    <t>Calça Jeans Masc. Basic</t>
  </si>
  <si>
    <t>Calça Brim Elegance Masc.</t>
  </si>
  <si>
    <t>Calça Microfibra Elegance Masc.</t>
  </si>
  <si>
    <t>Camiseta Exclusiv. Masc.</t>
  </si>
  <si>
    <t>Camisa Social Elegance 1</t>
  </si>
  <si>
    <t>Camisa Social Elegance 2</t>
  </si>
  <si>
    <t>Camisa Social Elegance 3</t>
  </si>
  <si>
    <t>Blusão Brim Elegance</t>
  </si>
  <si>
    <t>Jaqueta Jeans Elegance</t>
  </si>
  <si>
    <t>Blaser Exclusiv. Lanc. Masc.</t>
  </si>
  <si>
    <t>Blaser Exclusiv. Lanc. Femin.</t>
  </si>
  <si>
    <t>Collection Verão Peças Fem.</t>
  </si>
  <si>
    <t>Collection Verão Peças Masc.</t>
  </si>
  <si>
    <t>Total diário de vendas</t>
  </si>
  <si>
    <t>JW Modas</t>
  </si>
  <si>
    <t>Mercadoria</t>
  </si>
  <si>
    <t>Valor</t>
  </si>
  <si>
    <t>Controle de Desconto de Mercadorias</t>
  </si>
  <si>
    <t>Desconto</t>
  </si>
  <si>
    <t>De</t>
  </si>
  <si>
    <t>Até</t>
  </si>
  <si>
    <t xml:space="preserve">Folha de Pagamento </t>
  </si>
  <si>
    <t>Funcionário</t>
  </si>
  <si>
    <t>Salário Bruto</t>
  </si>
  <si>
    <t>Abono Salarial</t>
  </si>
  <si>
    <t>INSS</t>
  </si>
  <si>
    <t>Denise Pereira</t>
  </si>
  <si>
    <t>Tabela Descontos INSS</t>
  </si>
  <si>
    <t>Marcio da Silva</t>
  </si>
  <si>
    <t>Faixa Salarial</t>
  </si>
  <si>
    <t>Moisés Jr.</t>
  </si>
  <si>
    <t>Emerson Freitas</t>
  </si>
  <si>
    <t>Stela Mariz</t>
  </si>
  <si>
    <t>Maria de Andrade</t>
  </si>
  <si>
    <t>Renato Matos</t>
  </si>
  <si>
    <t>Função</t>
  </si>
  <si>
    <t>Ana Carla S. Dias</t>
  </si>
  <si>
    <t>Secretária</t>
  </si>
  <si>
    <t>Carlos F. Borges</t>
  </si>
  <si>
    <t>Técnico</t>
  </si>
  <si>
    <t>Diana R. Camargo</t>
  </si>
  <si>
    <t>Flávio T. Alencar</t>
  </si>
  <si>
    <t>Gilberto N. Rolim</t>
  </si>
  <si>
    <t>Engenheiro</t>
  </si>
  <si>
    <t>Henrique G. Santos</t>
  </si>
  <si>
    <t>Isa M.ª Lima e Silva</t>
  </si>
  <si>
    <t>Analist. Sist.</t>
  </si>
  <si>
    <t>Kelber W. Finns</t>
  </si>
  <si>
    <t>Liana S. Sampaio</t>
  </si>
  <si>
    <t>Marcos Q. Vargas</t>
  </si>
  <si>
    <t>Diretor</t>
  </si>
  <si>
    <t>Turno</t>
  </si>
  <si>
    <t>Noite</t>
  </si>
  <si>
    <t>Comercial</t>
  </si>
  <si>
    <t>Eletricista</t>
  </si>
  <si>
    <t>Auxiliar de escritório</t>
  </si>
  <si>
    <t>Digitador</t>
  </si>
  <si>
    <t>Zelador</t>
  </si>
  <si>
    <t>Vigilante</t>
  </si>
  <si>
    <t>Carmem F. Borges</t>
  </si>
  <si>
    <t>Vendedor</t>
  </si>
  <si>
    <t>Transportadora Tabajara</t>
  </si>
  <si>
    <t>Empresa</t>
  </si>
  <si>
    <t>Transporte</t>
  </si>
  <si>
    <t>J. Macedo</t>
  </si>
  <si>
    <t>Globo</t>
  </si>
  <si>
    <t>Fábrica Fortaleza</t>
  </si>
  <si>
    <t>Casa Pio</t>
  </si>
  <si>
    <t>Peso</t>
  </si>
  <si>
    <t>F-1000</t>
  </si>
  <si>
    <t>Caminhão</t>
  </si>
  <si>
    <t>1º Bimestre</t>
  </si>
  <si>
    <t>Faltas</t>
  </si>
  <si>
    <t>Preço</t>
  </si>
  <si>
    <t>Controle de Planilha de Vendas - Sapataria</t>
  </si>
  <si>
    <t>Comissão de Vendedor</t>
  </si>
  <si>
    <t>Código do vendedor</t>
  </si>
  <si>
    <t>Nome</t>
  </si>
  <si>
    <t>Tipo mercadoria</t>
  </si>
  <si>
    <t>Valor da mercadoria</t>
  </si>
  <si>
    <t>Valor total vendido</t>
  </si>
  <si>
    <t>Pedro</t>
  </si>
  <si>
    <t>Sapato fechado masculino preto</t>
  </si>
  <si>
    <t>Maria</t>
  </si>
  <si>
    <t>Sandália masculina marrom</t>
  </si>
  <si>
    <t>Ana Paula</t>
  </si>
  <si>
    <t>Sapato social masculino</t>
  </si>
  <si>
    <t>Sandália plataforma</t>
  </si>
  <si>
    <t>Sandália feminina salto fino</t>
  </si>
  <si>
    <t>Sandália infantil</t>
  </si>
  <si>
    <t>Tênis preto colegial infantil</t>
  </si>
  <si>
    <t>Chinelo infantil</t>
  </si>
  <si>
    <t>Cisco Informática do Brasil s/a</t>
  </si>
  <si>
    <t>Soluções em comunicações</t>
  </si>
  <si>
    <t>Folha de Pagamento Julho/ 2005</t>
  </si>
  <si>
    <t>Salário Base</t>
  </si>
  <si>
    <t>Vr. da diária</t>
  </si>
  <si>
    <t>Vr. da hora</t>
  </si>
  <si>
    <t>Desc. por falta</t>
  </si>
  <si>
    <t>Filhos</t>
  </si>
  <si>
    <t>Total de Proventos</t>
  </si>
  <si>
    <t>Total de Descontos</t>
  </si>
  <si>
    <t>Salário Líquido</t>
  </si>
  <si>
    <t>Prêmio zero falta 12%</t>
  </si>
  <si>
    <t>Adic. Noturno 20%</t>
  </si>
  <si>
    <t>vale transp 6%</t>
  </si>
  <si>
    <t>Controle de Vendas</t>
  </si>
  <si>
    <t>Quantidade Vendidas</t>
  </si>
  <si>
    <t>Comissão (vendedor)</t>
  </si>
  <si>
    <t>Função:</t>
  </si>
  <si>
    <t xml:space="preserve">100%  =  1 </t>
  </si>
  <si>
    <t xml:space="preserve">50% = 0,5 </t>
  </si>
  <si>
    <t xml:space="preserve">10% = 0,1 </t>
  </si>
  <si>
    <t xml:space="preserve">8% = 0,08 </t>
  </si>
  <si>
    <t>FÓRMULA DA PORCENTAGEM</t>
  </si>
  <si>
    <t xml:space="preserve">Veja outro exemplo. </t>
  </si>
  <si>
    <t xml:space="preserve">Um cliente de sua loja, fez uma compra no valor de R$ 1.000,00 e você deseja dar a ele um </t>
  </si>
  <si>
    <t xml:space="preserve">desconto de 8% em cima do valor da compra.  </t>
  </si>
  <si>
    <t>É um conjunto de instruções que utiliza argumentos para produzir um valor final.</t>
  </si>
  <si>
    <t xml:space="preserve">Produto </t>
  </si>
  <si>
    <t xml:space="preserve">Preço custo </t>
  </si>
  <si>
    <t xml:space="preserve">Preço final </t>
  </si>
  <si>
    <t>Mouse</t>
  </si>
  <si>
    <t xml:space="preserve">Acréscimo </t>
  </si>
  <si>
    <t>Cliente</t>
  </si>
  <si>
    <t>Compra</t>
  </si>
  <si>
    <t>ValorPagar</t>
  </si>
  <si>
    <t xml:space="preserve">Maria  </t>
  </si>
  <si>
    <t xml:space="preserve">Data inicial </t>
  </si>
  <si>
    <t xml:space="preserve">Data Final   </t>
  </si>
  <si>
    <t>Dias</t>
  </si>
  <si>
    <t>Dias entre duas datas</t>
  </si>
  <si>
    <t>SOS Móveis Ltda.</t>
  </si>
  <si>
    <t>Cód. Prod.</t>
  </si>
  <si>
    <t>Descrição</t>
  </si>
  <si>
    <t>Data Compra</t>
  </si>
  <si>
    <t>Valor a prazo</t>
  </si>
  <si>
    <t>Vr. da Prest.</t>
  </si>
  <si>
    <t>Cama Casal EuroBox</t>
  </si>
  <si>
    <t>Ropeiro 6 portas</t>
  </si>
  <si>
    <t>Cristaleira Mógno 4 Port.</t>
  </si>
  <si>
    <t>Mesa 6 lugares Mármore</t>
  </si>
  <si>
    <t>Mesa 6 lugares Vidro</t>
  </si>
  <si>
    <t>Sofá 2 e 3 lugares</t>
  </si>
  <si>
    <t>Namoradeira Standard</t>
  </si>
  <si>
    <t>Mesa Centro Mógno</t>
  </si>
  <si>
    <t>Rack 9 portas Mógno</t>
  </si>
  <si>
    <t>Parcelas</t>
  </si>
  <si>
    <t xml:space="preserve">10% em cima do valor.  </t>
  </si>
  <si>
    <t xml:space="preserve">Um cliente de seu restaurante, fez uma compra no valor de R$ 50,00 e você tem que somar  </t>
  </si>
  <si>
    <t>CONTROLE DE COMISSÕES</t>
  </si>
  <si>
    <t>Salário</t>
  </si>
  <si>
    <t>Total de Vendas</t>
  </si>
  <si>
    <t>Luciano</t>
  </si>
  <si>
    <t>Patrícia</t>
  </si>
  <si>
    <t>Geraldo</t>
  </si>
  <si>
    <t>William</t>
  </si>
  <si>
    <t>Usando as Funções apropriadas, responda os itens abaixo.</t>
  </si>
  <si>
    <t>Soma dos Salários</t>
  </si>
  <si>
    <t>Maior Salário</t>
  </si>
  <si>
    <t>Soma das Vendas</t>
  </si>
  <si>
    <t>Menor Salário</t>
  </si>
  <si>
    <t>3º Maior Salário</t>
  </si>
  <si>
    <t>Maior Venda</t>
  </si>
  <si>
    <t>2º Maior Salário</t>
  </si>
  <si>
    <t>Menor Venda</t>
  </si>
  <si>
    <t>Média Salarial</t>
  </si>
  <si>
    <t>3º Menor Salário</t>
  </si>
  <si>
    <t>Média das Vendas</t>
  </si>
  <si>
    <t>2º Menor Salário</t>
  </si>
  <si>
    <t>BOLETIM DO ESCOLAR</t>
  </si>
  <si>
    <t>Aluno</t>
  </si>
  <si>
    <t>Resultado</t>
  </si>
  <si>
    <t>Eliane</t>
  </si>
  <si>
    <t>Tamara</t>
  </si>
  <si>
    <t>Nágila</t>
  </si>
  <si>
    <t>Caio</t>
  </si>
  <si>
    <t>Júlia</t>
  </si>
  <si>
    <t>Di Assis</t>
  </si>
  <si>
    <t>Avaliação 01</t>
  </si>
  <si>
    <t>Avaliação 02</t>
  </si>
  <si>
    <t>Folha de Pagamento</t>
  </si>
  <si>
    <t>Cargo</t>
  </si>
  <si>
    <t>Recebe Vale?</t>
  </si>
  <si>
    <t>Mariana Alves</t>
  </si>
  <si>
    <t>Atendente</t>
  </si>
  <si>
    <t>SIM</t>
  </si>
  <si>
    <t>Luís Fontes</t>
  </si>
  <si>
    <t>Gerente</t>
  </si>
  <si>
    <t>NÃO</t>
  </si>
  <si>
    <t>Ana Guerra</t>
  </si>
  <si>
    <t>Fiscal</t>
  </si>
  <si>
    <t>Eudes Silva</t>
  </si>
  <si>
    <t>Operador</t>
  </si>
  <si>
    <r>
      <t xml:space="preserve">Se o Funcionário </t>
    </r>
    <r>
      <rPr>
        <sz val="11"/>
        <color rgb="FFC00000"/>
        <rFont val="Benguiat Bk BT"/>
        <family val="1"/>
      </rPr>
      <t>Não</t>
    </r>
    <r>
      <rPr>
        <sz val="11"/>
        <rFont val="Benguiat Bk BT"/>
        <family val="1"/>
      </rPr>
      <t xml:space="preserve"> receber </t>
    </r>
    <r>
      <rPr>
        <sz val="11"/>
        <color rgb="FFC00000"/>
        <rFont val="Benguiat Bk BT"/>
        <family val="1"/>
      </rPr>
      <t>VALE,</t>
    </r>
    <r>
      <rPr>
        <sz val="11"/>
        <rFont val="Benguiat Bk BT"/>
        <family val="1"/>
      </rPr>
      <t xml:space="preserve"> será acrescentado o seguinte valor ao salário:</t>
    </r>
  </si>
  <si>
    <t>Aux. Adm.</t>
  </si>
  <si>
    <t>Luis Fontes</t>
  </si>
  <si>
    <t>Seguro Saúde</t>
  </si>
  <si>
    <t>Se o salário do Funcionário for maior do que R$ 550,00 descontar seguro saúde</t>
  </si>
  <si>
    <t>Locadora</t>
  </si>
  <si>
    <t>Nome do Filme</t>
  </si>
  <si>
    <t>Ghost</t>
  </si>
  <si>
    <t>A Vingança</t>
  </si>
  <si>
    <t>O Corvo</t>
  </si>
  <si>
    <t>Valor Unitário</t>
  </si>
  <si>
    <t>Tróia</t>
  </si>
  <si>
    <t>O Pequenino</t>
  </si>
  <si>
    <t>Batman - Begin</t>
  </si>
  <si>
    <t>As Panteras</t>
  </si>
  <si>
    <t>Uma linda mulher</t>
  </si>
  <si>
    <t>Resident Evil</t>
  </si>
  <si>
    <t>X-Man</t>
  </si>
  <si>
    <t>Se Beber não case</t>
  </si>
  <si>
    <t>As branquelas</t>
  </si>
  <si>
    <t>Brasileirinhas - Ziliane</t>
  </si>
  <si>
    <t>A Menina de ouro</t>
  </si>
  <si>
    <t>O senhor dos aneis</t>
  </si>
  <si>
    <t>Homem aranha</t>
  </si>
  <si>
    <t>Homens de preto</t>
  </si>
  <si>
    <t>Lágrimas do sol</t>
  </si>
  <si>
    <t>Titanic</t>
  </si>
  <si>
    <t>Tropa de elite</t>
  </si>
  <si>
    <t>Romeu tem que morrer</t>
  </si>
  <si>
    <t>Gladiador</t>
  </si>
  <si>
    <t>Tabelas de Preços</t>
  </si>
  <si>
    <t>SOS computadores</t>
  </si>
  <si>
    <t>Americanas</t>
  </si>
  <si>
    <t>Rabelo</t>
  </si>
  <si>
    <t>Padaria Pão Bom</t>
  </si>
  <si>
    <t>Deposito Jucá</t>
  </si>
  <si>
    <t>Scania</t>
  </si>
  <si>
    <t xml:space="preserve">Peso da Mercadoria </t>
  </si>
  <si>
    <t xml:space="preserve">Comando que recebe uma informação, realiza um cálculo e devolve uma resposta ao usuário. </t>
  </si>
  <si>
    <t>Automóveis Norte</t>
  </si>
  <si>
    <t>AUTOMOVEL</t>
  </si>
  <si>
    <t>VALOR</t>
  </si>
  <si>
    <t>ÍNDICE</t>
  </si>
  <si>
    <t>NOVO VALOR</t>
  </si>
  <si>
    <t>Fusca</t>
  </si>
  <si>
    <t>gol</t>
  </si>
  <si>
    <t>Uno Mille</t>
  </si>
  <si>
    <t xml:space="preserve">Corsa </t>
  </si>
  <si>
    <t>INDICE DE AUMENTOS</t>
  </si>
  <si>
    <t>DE</t>
  </si>
  <si>
    <t>ATÉ</t>
  </si>
  <si>
    <t>Tabela de Fretes</t>
  </si>
  <si>
    <t>Destino</t>
  </si>
  <si>
    <t>Km</t>
  </si>
  <si>
    <t>Cascavel</t>
  </si>
  <si>
    <t>Baturité</t>
  </si>
  <si>
    <t>Capistrano</t>
  </si>
  <si>
    <t>Uruburetama</t>
  </si>
  <si>
    <t>Aquiraz</t>
  </si>
  <si>
    <t>Barreira</t>
  </si>
  <si>
    <t>Barbalha</t>
  </si>
  <si>
    <t>Eusebio</t>
  </si>
  <si>
    <t>Caucaia</t>
  </si>
  <si>
    <t>Tabela Base (Km)</t>
  </si>
  <si>
    <t>Iguatu</t>
  </si>
  <si>
    <t>Maracanaú</t>
  </si>
  <si>
    <t>Madalena</t>
  </si>
  <si>
    <t>Meruoca</t>
  </si>
  <si>
    <t>Mulungu</t>
  </si>
  <si>
    <t>Pentecoste</t>
  </si>
  <si>
    <t>Paraipaba</t>
  </si>
  <si>
    <t>Russas</t>
  </si>
  <si>
    <t>Sobral</t>
  </si>
  <si>
    <t>Varjota</t>
  </si>
  <si>
    <t>Tabela de Vendas de Abadás</t>
  </si>
  <si>
    <t>Tabelas de Vendedores</t>
  </si>
  <si>
    <t>Nome do vendedor</t>
  </si>
  <si>
    <t>Código do bloco</t>
  </si>
  <si>
    <t>Bloco</t>
  </si>
  <si>
    <t>Daniel</t>
  </si>
  <si>
    <t>Rita</t>
  </si>
  <si>
    <t>Renato</t>
  </si>
  <si>
    <t>Tabelas dos Blocos</t>
  </si>
  <si>
    <t>Salários</t>
  </si>
  <si>
    <t xml:space="preserve">Abono Familia </t>
  </si>
  <si>
    <t>INSS 8%</t>
  </si>
  <si>
    <t>FGTS 8%</t>
  </si>
  <si>
    <t>Comissão 4%</t>
  </si>
  <si>
    <t>Boletim Escolar</t>
  </si>
  <si>
    <t>Matrícula:</t>
  </si>
  <si>
    <t>Aluno(a):</t>
  </si>
  <si>
    <t>Jessica Moreira Sales</t>
  </si>
  <si>
    <t>Disciplina</t>
  </si>
  <si>
    <t>2º Bimestre</t>
  </si>
  <si>
    <t>3º Bimestre</t>
  </si>
  <si>
    <t>4º Bimestre</t>
  </si>
  <si>
    <t>Total de Pontos</t>
  </si>
  <si>
    <t>Total de Faltas</t>
  </si>
  <si>
    <t>Maior Nota</t>
  </si>
  <si>
    <t>Menor Nota</t>
  </si>
  <si>
    <t>Português</t>
  </si>
  <si>
    <t>Redação</t>
  </si>
  <si>
    <t>Mat. Aplicada</t>
  </si>
  <si>
    <t>Artes</t>
  </si>
  <si>
    <t>Informática</t>
  </si>
  <si>
    <t>Educ. Física</t>
  </si>
  <si>
    <r>
      <t xml:space="preserve">O resultado deve ficar da seguinte maneira: Se a média do aluno for maior ou igual a 7,0 ele será </t>
    </r>
    <r>
      <rPr>
        <b/>
        <sz val="11"/>
        <color theme="3" tint="0.39997558519241921"/>
        <rFont val="Calibri"/>
        <family val="2"/>
        <scheme val="minor"/>
      </rPr>
      <t>Aprovado,</t>
    </r>
    <r>
      <rPr>
        <sz val="11"/>
        <color theme="1"/>
        <rFont val="Calibri"/>
        <family val="2"/>
        <scheme val="minor"/>
      </rPr>
      <t xml:space="preserve"> caso contrário, </t>
    </r>
    <r>
      <rPr>
        <b/>
        <sz val="11"/>
        <color rgb="FFFF0000"/>
        <rFont val="Calibri"/>
        <family val="2"/>
        <scheme val="minor"/>
      </rPr>
      <t>Recuperação.</t>
    </r>
  </si>
  <si>
    <t>João Carlos</t>
  </si>
  <si>
    <t>Maria Lucia</t>
  </si>
  <si>
    <t>Marcos Antonio</t>
  </si>
  <si>
    <t>Leandro Morais</t>
  </si>
  <si>
    <t>Carla Mendes</t>
  </si>
  <si>
    <t>Quantidade de faltas por funcionario</t>
  </si>
  <si>
    <t>seg</t>
  </si>
  <si>
    <t>ter</t>
  </si>
  <si>
    <t>qua</t>
  </si>
  <si>
    <t>qui</t>
  </si>
  <si>
    <t>sex</t>
  </si>
  <si>
    <t>sáb</t>
  </si>
  <si>
    <t>dom</t>
  </si>
  <si>
    <t>Presenças</t>
  </si>
  <si>
    <t>Mateus</t>
  </si>
  <si>
    <t>P</t>
  </si>
  <si>
    <t>F</t>
  </si>
  <si>
    <t>Juliana</t>
  </si>
  <si>
    <t>Carlos</t>
  </si>
  <si>
    <t>Mariana</t>
  </si>
  <si>
    <t>José</t>
  </si>
  <si>
    <t>Antonio</t>
  </si>
  <si>
    <t>Luiz</t>
  </si>
  <si>
    <t>Francisco</t>
  </si>
  <si>
    <t>Edmar</t>
  </si>
  <si>
    <t>Araújo</t>
  </si>
  <si>
    <t>Jaimer</t>
  </si>
  <si>
    <t>Moreira</t>
  </si>
  <si>
    <t>Orlando</t>
  </si>
  <si>
    <t>Alexandre</t>
  </si>
  <si>
    <t xml:space="preserve"> Hospital São Matias</t>
  </si>
  <si>
    <t>Servisos Gerais</t>
  </si>
  <si>
    <t>Nitratto Moda Jovem</t>
  </si>
  <si>
    <t>Tipo de Venda</t>
  </si>
  <si>
    <t>Total por prod. Vend.</t>
  </si>
  <si>
    <t>Cartão</t>
  </si>
  <si>
    <t>Dinheiro</t>
  </si>
  <si>
    <t>Cheque</t>
  </si>
  <si>
    <t>Vendas (Cartão)</t>
  </si>
  <si>
    <t>Vendas (Cheque)</t>
  </si>
  <si>
    <t>Vendas (Dinheiro)</t>
  </si>
  <si>
    <t>Folha de pagamento - Empresa ABC Ltda</t>
  </si>
  <si>
    <t>Seção</t>
  </si>
  <si>
    <t>José da Silva</t>
  </si>
  <si>
    <t>CONTAB</t>
  </si>
  <si>
    <t>Eduardo Paiva</t>
  </si>
  <si>
    <t>ADM</t>
  </si>
  <si>
    <t>Pedro Silva</t>
  </si>
  <si>
    <t>Maria Socorro</t>
  </si>
  <si>
    <t>FINAN</t>
  </si>
  <si>
    <t>João da Silva</t>
  </si>
  <si>
    <t>José da Costa</t>
  </si>
  <si>
    <t>Pedro da Costa</t>
  </si>
  <si>
    <t>Pedro Antonio</t>
  </si>
  <si>
    <t>Maria José</t>
  </si>
  <si>
    <t>Ana Claudia</t>
  </si>
  <si>
    <t>Andre da Silva</t>
  </si>
  <si>
    <t>Bruno Costa</t>
  </si>
  <si>
    <t>Raimundo Cesar</t>
  </si>
  <si>
    <t>Jairo Pereira</t>
  </si>
  <si>
    <t xml:space="preserve">Total de Salário </t>
  </si>
  <si>
    <t xml:space="preserve">Procv </t>
  </si>
  <si>
    <t>Funções Procv</t>
  </si>
  <si>
    <t>ACRESCIMO EM PORCENTAGEM:</t>
  </si>
  <si>
    <t>*=VALOR PRINCIPAL*PERCENTUAL+VALOR PRINCIPAL</t>
  </si>
  <si>
    <t>* = VALOR PRINCIPAL-VALOR PRINCIPAL*PERCENTUAL</t>
  </si>
  <si>
    <t>SALARIO + COMISSAO</t>
  </si>
  <si>
    <t>Estudantes</t>
  </si>
  <si>
    <t>Otimistas</t>
  </si>
  <si>
    <t>Perseverantes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</si>
</sst>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_(&quot;R$ &quot;* #,##0.00_);_(&quot;R$ &quot;* \(#,##0.00\);_(&quot;R$ &quot;* &quot;-&quot;??_);_(@_)"/>
    <numFmt numFmtId="167" formatCode="0.0"/>
    <numFmt numFmtId="168" formatCode="_-[$R$-416]\ * #,##0.00_-;\-[$R$-416]\ * #,##0.00_-;_-[$R$-416]\ * &quot;-&quot;??_-;_-@_-"/>
    <numFmt numFmtId="169" formatCode="dd/mm/yy;@"/>
    <numFmt numFmtId="170" formatCode="_(&quot;R$ &quot;* #,##0.00_);_(&quot;R$ &quot;* \(#,##0.00\);_(&quot;R$ &quot;* \-??_);_(@_)"/>
    <numFmt numFmtId="171" formatCode="_(&quot;R$&quot;* #,##0.00_);_(&quot;R$&quot;* \(#,##0.00\);_(&quot;R$&quot;* &quot;-&quot;??_);_(@_)"/>
    <numFmt numFmtId="172" formatCode="_(* #,##0.0_);_(* \(#,##0.0\);_(* &quot;-&quot;?_);_(@_)"/>
    <numFmt numFmtId="173" formatCode="#,##0.0"/>
    <numFmt numFmtId="174" formatCode="dd/mm/yyyy\ \-\ dddd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10"/>
      <name val="Arial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indexed="10"/>
      <name val="Arial"/>
      <family val="2"/>
    </font>
    <font>
      <b/>
      <sz val="20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14"/>
      <color indexed="9"/>
      <name val="Arial"/>
      <family val="2"/>
    </font>
    <font>
      <b/>
      <sz val="11"/>
      <name val="Arial"/>
      <family val="2"/>
    </font>
    <font>
      <sz val="12"/>
      <color rgb="FF9C650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1" tint="4.9989318521683403E-2"/>
      <name val="Arial"/>
      <family val="2"/>
    </font>
    <font>
      <b/>
      <sz val="10"/>
      <color indexed="18"/>
      <name val="Arial"/>
      <family val="2"/>
    </font>
    <font>
      <sz val="10"/>
      <color indexed="53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indexed="9"/>
      <name val="Garamond"/>
      <family val="1"/>
    </font>
    <font>
      <b/>
      <sz val="10"/>
      <color theme="0"/>
      <name val="Arial"/>
      <family val="2"/>
    </font>
    <font>
      <b/>
      <i/>
      <sz val="11"/>
      <color theme="1"/>
      <name val="Baskerville Old Face"/>
      <family val="1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Benguiat Bk BT"/>
      <family val="1"/>
    </font>
    <font>
      <sz val="11"/>
      <color rgb="FFC00000"/>
      <name val="Benguiat Bk BT"/>
      <family val="1"/>
    </font>
    <font>
      <sz val="11"/>
      <color rgb="FF3F3F3F"/>
      <name val="Calibri"/>
      <family val="2"/>
      <scheme val="minor"/>
    </font>
    <font>
      <b/>
      <sz val="11"/>
      <color theme="0"/>
      <name val="Arial"/>
      <family val="2"/>
    </font>
    <font>
      <sz val="9"/>
      <color theme="1"/>
      <name val="Arial"/>
      <family val="2"/>
    </font>
    <font>
      <sz val="16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0"/>
      <name val="Arial"/>
      <family val="2"/>
    </font>
    <font>
      <b/>
      <sz val="14"/>
      <color theme="0"/>
      <name val="Arial Narrow"/>
      <family val="2"/>
    </font>
    <font>
      <b/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8"/>
      <color theme="0"/>
      <name val="Calibri"/>
      <family val="2"/>
      <scheme val="minor"/>
    </font>
    <font>
      <sz val="14"/>
      <name val="Arial"/>
      <family val="2"/>
    </font>
    <font>
      <sz val="12"/>
      <color indexed="16"/>
      <name val="Arial"/>
      <family val="2"/>
    </font>
    <font>
      <sz val="14"/>
      <color indexed="16"/>
      <name val="Arial"/>
      <family val="2"/>
    </font>
    <font>
      <b/>
      <sz val="14"/>
      <color indexed="16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3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38" fillId="21" borderId="0" applyNumberFormat="0" applyBorder="0" applyAlignment="0" applyProtection="0"/>
    <xf numFmtId="0" fontId="39" fillId="3" borderId="21" applyNumberFormat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16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" fillId="35" borderId="0" applyNumberFormat="0" applyBorder="0" applyAlignment="0" applyProtection="0"/>
    <xf numFmtId="0" fontId="47" fillId="0" borderId="0"/>
    <xf numFmtId="166" fontId="47" fillId="0" borderId="0" applyFont="0" applyFill="0" applyBorder="0" applyAlignment="0" applyProtection="0"/>
    <xf numFmtId="0" fontId="8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</cellStyleXfs>
  <cellXfs count="343">
    <xf numFmtId="0" fontId="0" fillId="0" borderId="0" xfId="0"/>
    <xf numFmtId="0" fontId="0" fillId="0" borderId="0" xfId="0" applyBorder="1"/>
    <xf numFmtId="0" fontId="7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3" fillId="0" borderId="7" xfId="0" applyFont="1" applyBorder="1"/>
    <xf numFmtId="0" fontId="1" fillId="10" borderId="7" xfId="11" applyBorder="1" applyAlignment="1">
      <alignment horizontal="center"/>
    </xf>
    <xf numFmtId="166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9" fontId="12" fillId="0" borderId="0" xfId="0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15" borderId="0" xfId="0" applyFill="1" applyAlignment="1">
      <alignment horizontal="center"/>
    </xf>
    <xf numFmtId="166" fontId="0" fillId="15" borderId="0" xfId="1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0" fillId="15" borderId="0" xfId="0" applyFill="1" applyAlignment="1">
      <alignment horizontal="left"/>
    </xf>
    <xf numFmtId="9" fontId="22" fillId="12" borderId="3" xfId="2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166" fontId="13" fillId="0" borderId="0" xfId="1" applyNumberFormat="1" applyFont="1" applyAlignment="1">
      <alignment horizontal="center"/>
    </xf>
    <xf numFmtId="0" fontId="23" fillId="2" borderId="0" xfId="3" applyFont="1" applyAlignment="1">
      <alignment horizontal="left"/>
    </xf>
    <xf numFmtId="166" fontId="23" fillId="2" borderId="0" xfId="3" applyNumberFormat="1" applyFont="1" applyAlignment="1">
      <alignment horizontal="center"/>
    </xf>
    <xf numFmtId="0" fontId="17" fillId="8" borderId="0" xfId="9" applyFont="1" applyAlignment="1">
      <alignment horizontal="center"/>
    </xf>
    <xf numFmtId="0" fontId="12" fillId="0" borderId="0" xfId="0" applyFont="1" applyBorder="1" applyAlignment="1">
      <alignment vertical="center"/>
    </xf>
    <xf numFmtId="0" fontId="8" fillId="0" borderId="0" xfId="0" applyFont="1" applyBorder="1"/>
    <xf numFmtId="0" fontId="11" fillId="0" borderId="0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center"/>
    </xf>
    <xf numFmtId="0" fontId="26" fillId="0" borderId="0" xfId="0" applyFont="1"/>
    <xf numFmtId="0" fontId="27" fillId="0" borderId="0" xfId="0" applyFont="1"/>
    <xf numFmtId="0" fontId="1" fillId="6" borderId="7" xfId="7" applyBorder="1"/>
    <xf numFmtId="0" fontId="4" fillId="5" borderId="7" xfId="6" applyBorder="1"/>
    <xf numFmtId="0" fontId="0" fillId="0" borderId="0" xfId="0" applyAlignment="1">
      <alignment horizontal="center"/>
    </xf>
    <xf numFmtId="9" fontId="12" fillId="0" borderId="7" xfId="0" applyNumberFormat="1" applyFont="1" applyBorder="1" applyAlignment="1">
      <alignment horizontal="center"/>
    </xf>
    <xf numFmtId="0" fontId="17" fillId="7" borderId="7" xfId="8" applyFont="1" applyBorder="1" applyAlignment="1">
      <alignment horizontal="center"/>
    </xf>
    <xf numFmtId="168" fontId="4" fillId="5" borderId="7" xfId="6" applyNumberFormat="1" applyBorder="1"/>
    <xf numFmtId="168" fontId="1" fillId="6" borderId="7" xfId="7" applyNumberFormat="1" applyBorder="1" applyAlignment="1">
      <alignment horizontal="center"/>
    </xf>
    <xf numFmtId="0" fontId="31" fillId="0" borderId="0" xfId="0" applyFont="1"/>
    <xf numFmtId="0" fontId="0" fillId="0" borderId="0" xfId="0" applyAlignment="1">
      <alignment horizontal="center"/>
    </xf>
    <xf numFmtId="165" fontId="0" fillId="0" borderId="7" xfId="1" applyFont="1" applyBorder="1"/>
    <xf numFmtId="0" fontId="32" fillId="0" borderId="7" xfId="0" applyFont="1" applyBorder="1" applyAlignment="1">
      <alignment horizontal="center"/>
    </xf>
    <xf numFmtId="169" fontId="0" fillId="0" borderId="7" xfId="0" applyNumberFormat="1" applyBorder="1"/>
    <xf numFmtId="9" fontId="0" fillId="0" borderId="7" xfId="0" applyNumberFormat="1" applyBorder="1" applyAlignment="1">
      <alignment horizontal="center"/>
    </xf>
    <xf numFmtId="0" fontId="33" fillId="9" borderId="7" xfId="10" applyFont="1" applyBorder="1" applyAlignment="1">
      <alignment horizontal="center"/>
    </xf>
    <xf numFmtId="0" fontId="15" fillId="8" borderId="18" xfId="9" applyFont="1" applyBorder="1" applyAlignment="1">
      <alignment horizontal="center"/>
    </xf>
    <xf numFmtId="0" fontId="36" fillId="16" borderId="17" xfId="0" applyFont="1" applyFill="1" applyBorder="1" applyAlignment="1">
      <alignment horizontal="center" vertical="center"/>
    </xf>
    <xf numFmtId="0" fontId="36" fillId="16" borderId="17" xfId="0" applyFont="1" applyFill="1" applyBorder="1" applyAlignment="1">
      <alignment horizontal="center" vertical="center" wrapText="1"/>
    </xf>
    <xf numFmtId="0" fontId="0" fillId="17" borderId="16" xfId="0" applyFill="1" applyBorder="1"/>
    <xf numFmtId="14" fontId="0" fillId="17" borderId="16" xfId="0" applyNumberFormat="1" applyFill="1" applyBorder="1" applyAlignment="1">
      <alignment horizontal="center"/>
    </xf>
    <xf numFmtId="166" fontId="0" fillId="17" borderId="7" xfId="1" applyNumberFormat="1" applyFont="1" applyFill="1" applyBorder="1"/>
    <xf numFmtId="0" fontId="0" fillId="17" borderId="7" xfId="0" applyFill="1" applyBorder="1"/>
    <xf numFmtId="0" fontId="0" fillId="18" borderId="7" xfId="0" applyFill="1" applyBorder="1"/>
    <xf numFmtId="14" fontId="0" fillId="18" borderId="7" xfId="0" applyNumberFormat="1" applyFill="1" applyBorder="1" applyAlignment="1">
      <alignment horizontal="center"/>
    </xf>
    <xf numFmtId="166" fontId="0" fillId="18" borderId="7" xfId="1" applyNumberFormat="1" applyFont="1" applyFill="1" applyBorder="1"/>
    <xf numFmtId="14" fontId="0" fillId="17" borderId="7" xfId="0" applyNumberFormat="1" applyFill="1" applyBorder="1" applyAlignment="1">
      <alignment horizontal="center"/>
    </xf>
    <xf numFmtId="0" fontId="36" fillId="16" borderId="17" xfId="0" applyNumberFormat="1" applyFont="1" applyFill="1" applyBorder="1" applyAlignment="1">
      <alignment horizontal="center" vertical="center" wrapText="1"/>
    </xf>
    <xf numFmtId="0" fontId="0" fillId="17" borderId="7" xfId="1" applyNumberFormat="1" applyFont="1" applyFill="1" applyBorder="1" applyAlignment="1">
      <alignment horizontal="center"/>
    </xf>
    <xf numFmtId="0" fontId="0" fillId="18" borderId="7" xfId="1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28" fillId="19" borderId="7" xfId="4" applyFont="1" applyFill="1" applyBorder="1" applyAlignment="1">
      <alignment horizontal="center" vertical="center" wrapText="1"/>
    </xf>
    <xf numFmtId="0" fontId="0" fillId="15" borderId="7" xfId="5" applyFont="1" applyFill="1" applyBorder="1" applyAlignment="1">
      <alignment horizontal="center"/>
    </xf>
    <xf numFmtId="0" fontId="0" fillId="15" borderId="7" xfId="5" applyFont="1" applyFill="1" applyBorder="1"/>
    <xf numFmtId="168" fontId="8" fillId="15" borderId="7" xfId="5" applyNumberFormat="1" applyFont="1" applyFill="1" applyBorder="1"/>
    <xf numFmtId="0" fontId="0" fillId="0" borderId="7" xfId="0" applyBorder="1" applyAlignment="1">
      <alignment horizontal="center"/>
    </xf>
    <xf numFmtId="165" fontId="32" fillId="0" borderId="7" xfId="1" applyFont="1" applyBorder="1"/>
    <xf numFmtId="0" fontId="37" fillId="0" borderId="0" xfId="0" applyFont="1"/>
    <xf numFmtId="14" fontId="0" fillId="0" borderId="0" xfId="0" applyNumberFormat="1"/>
    <xf numFmtId="0" fontId="0" fillId="0" borderId="7" xfId="0" applyFill="1" applyBorder="1" applyAlignment="1"/>
    <xf numFmtId="170" fontId="0" fillId="0" borderId="7" xfId="1" applyNumberFormat="1" applyFont="1" applyFill="1" applyBorder="1" applyAlignment="1" applyProtection="1"/>
    <xf numFmtId="170" fontId="0" fillId="0" borderId="25" xfId="0" applyNumberFormat="1" applyBorder="1"/>
    <xf numFmtId="170" fontId="8" fillId="0" borderId="25" xfId="1" applyNumberFormat="1" applyFont="1" applyBorder="1"/>
    <xf numFmtId="166" fontId="0" fillId="0" borderId="25" xfId="0" applyNumberFormat="1" applyBorder="1"/>
    <xf numFmtId="0" fontId="1" fillId="6" borderId="25" xfId="7" applyBorder="1"/>
    <xf numFmtId="167" fontId="0" fillId="0" borderId="25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4" fillId="24" borderId="25" xfId="16" applyBorder="1" applyAlignment="1">
      <alignment horizontal="center"/>
    </xf>
    <xf numFmtId="0" fontId="4" fillId="24" borderId="7" xfId="16" applyBorder="1" applyAlignment="1">
      <alignment horizontal="center"/>
    </xf>
    <xf numFmtId="0" fontId="4" fillId="24" borderId="26" xfId="16" applyBorder="1" applyAlignment="1">
      <alignment horizontal="center"/>
    </xf>
    <xf numFmtId="0" fontId="0" fillId="0" borderId="16" xfId="0" applyBorder="1"/>
    <xf numFmtId="166" fontId="8" fillId="0" borderId="16" xfId="17" applyBorder="1"/>
    <xf numFmtId="0" fontId="40" fillId="0" borderId="16" xfId="0" applyFont="1" applyBorder="1" applyAlignment="1">
      <alignment horizontal="center"/>
    </xf>
    <xf numFmtId="166" fontId="8" fillId="0" borderId="16" xfId="17" applyBorder="1" applyAlignment="1">
      <alignment horizontal="center"/>
    </xf>
    <xf numFmtId="166" fontId="8" fillId="0" borderId="7" xfId="17" applyBorder="1"/>
    <xf numFmtId="0" fontId="40" fillId="0" borderId="7" xfId="0" applyFont="1" applyBorder="1" applyAlignment="1">
      <alignment horizontal="center"/>
    </xf>
    <xf numFmtId="0" fontId="4" fillId="25" borderId="7" xfId="12" applyFont="1" applyFill="1" applyBorder="1" applyAlignment="1">
      <alignment horizontal="center" vertical="center" wrapText="1"/>
    </xf>
    <xf numFmtId="0" fontId="3" fillId="3" borderId="1" xfId="4" applyAlignment="1">
      <alignment horizontal="center" vertical="center" wrapText="1"/>
    </xf>
    <xf numFmtId="0" fontId="0" fillId="0" borderId="25" xfId="0" applyBorder="1"/>
    <xf numFmtId="170" fontId="0" fillId="0" borderId="25" xfId="1" applyNumberFormat="1" applyFont="1" applyFill="1" applyBorder="1" applyAlignment="1" applyProtection="1"/>
    <xf numFmtId="170" fontId="38" fillId="21" borderId="25" xfId="12" applyNumberFormat="1" applyBorder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left"/>
    </xf>
    <xf numFmtId="171" fontId="8" fillId="0" borderId="7" xfId="18" applyNumberFormat="1" applyFont="1" applyFill="1" applyBorder="1" applyAlignment="1">
      <alignment horizontal="center"/>
    </xf>
    <xf numFmtId="171" fontId="8" fillId="0" borderId="7" xfId="18" applyNumberFormat="1" applyFont="1" applyFill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36" fillId="27" borderId="7" xfId="0" applyFont="1" applyFill="1" applyBorder="1" applyAlignment="1">
      <alignment horizontal="center" vertical="center" wrapText="1"/>
    </xf>
    <xf numFmtId="0" fontId="36" fillId="27" borderId="7" xfId="0" applyFont="1" applyFill="1" applyBorder="1" applyAlignment="1">
      <alignment horizontal="center" vertical="center"/>
    </xf>
    <xf numFmtId="0" fontId="36" fillId="30" borderId="7" xfId="0" applyFont="1" applyFill="1" applyBorder="1" applyAlignment="1">
      <alignment horizontal="center" vertical="center" wrapText="1"/>
    </xf>
    <xf numFmtId="0" fontId="0" fillId="31" borderId="7" xfId="0" applyFill="1" applyBorder="1"/>
    <xf numFmtId="0" fontId="0" fillId="31" borderId="7" xfId="0" applyFill="1" applyBorder="1" applyAlignment="1">
      <alignment horizontal="center"/>
    </xf>
    <xf numFmtId="0" fontId="0" fillId="32" borderId="7" xfId="0" applyFill="1" applyBorder="1" applyAlignment="1">
      <alignment horizontal="center"/>
    </xf>
    <xf numFmtId="0" fontId="45" fillId="0" borderId="0" xfId="0" applyFont="1"/>
    <xf numFmtId="0" fontId="8" fillId="0" borderId="28" xfId="0" applyFont="1" applyFill="1" applyBorder="1"/>
    <xf numFmtId="0" fontId="8" fillId="0" borderId="12" xfId="0" applyFont="1" applyFill="1" applyBorder="1"/>
    <xf numFmtId="0" fontId="8" fillId="0" borderId="12" xfId="0" applyFont="1" applyBorder="1"/>
    <xf numFmtId="166" fontId="8" fillId="0" borderId="0" xfId="1" applyNumberFormat="1" applyFont="1" applyFill="1" applyBorder="1"/>
    <xf numFmtId="9" fontId="8" fillId="0" borderId="0" xfId="0" applyNumberFormat="1" applyFont="1" applyFill="1" applyBorder="1"/>
    <xf numFmtId="0" fontId="36" fillId="26" borderId="3" xfId="0" applyFont="1" applyFill="1" applyBorder="1" applyAlignment="1">
      <alignment horizontal="center" vertical="center" wrapText="1"/>
    </xf>
    <xf numFmtId="0" fontId="36" fillId="26" borderId="4" xfId="0" applyFont="1" applyFill="1" applyBorder="1" applyAlignment="1">
      <alignment horizontal="center" vertical="center" wrapText="1"/>
    </xf>
    <xf numFmtId="0" fontId="8" fillId="29" borderId="4" xfId="0" applyFont="1" applyFill="1" applyBorder="1"/>
    <xf numFmtId="168" fontId="8" fillId="29" borderId="4" xfId="0" applyNumberFormat="1" applyFont="1" applyFill="1" applyBorder="1"/>
    <xf numFmtId="0" fontId="8" fillId="29" borderId="3" xfId="0" applyFont="1" applyFill="1" applyBorder="1"/>
    <xf numFmtId="0" fontId="8" fillId="29" borderId="11" xfId="0" applyFont="1" applyFill="1" applyBorder="1"/>
    <xf numFmtId="0" fontId="12" fillId="29" borderId="3" xfId="0" applyFont="1" applyFill="1" applyBorder="1"/>
    <xf numFmtId="0" fontId="8" fillId="29" borderId="6" xfId="1" applyNumberFormat="1" applyFont="1" applyFill="1" applyBorder="1" applyAlignment="1">
      <alignment horizontal="center" vertical="center"/>
    </xf>
    <xf numFmtId="166" fontId="8" fillId="29" borderId="3" xfId="1" applyNumberFormat="1" applyFont="1" applyFill="1" applyBorder="1"/>
    <xf numFmtId="165" fontId="8" fillId="29" borderId="6" xfId="1" applyFont="1" applyFill="1" applyBorder="1"/>
    <xf numFmtId="166" fontId="8" fillId="29" borderId="27" xfId="1" applyNumberFormat="1" applyFont="1" applyFill="1" applyBorder="1"/>
    <xf numFmtId="166" fontId="8" fillId="29" borderId="11" xfId="1" applyNumberFormat="1" applyFont="1" applyFill="1" applyBorder="1"/>
    <xf numFmtId="0" fontId="12" fillId="29" borderId="3" xfId="0" applyFont="1" applyFill="1" applyBorder="1" applyAlignment="1">
      <alignment horizontal="center"/>
    </xf>
    <xf numFmtId="166" fontId="8" fillId="29" borderId="6" xfId="1" applyNumberFormat="1" applyFont="1" applyFill="1" applyBorder="1"/>
    <xf numFmtId="0" fontId="8" fillId="29" borderId="6" xfId="1" applyNumberFormat="1" applyFont="1" applyFill="1" applyBorder="1" applyAlignment="1">
      <alignment horizontal="center"/>
    </xf>
    <xf numFmtId="9" fontId="8" fillId="29" borderId="11" xfId="0" applyNumberFormat="1" applyFont="1" applyFill="1" applyBorder="1" applyAlignment="1">
      <alignment horizontal="center"/>
    </xf>
    <xf numFmtId="9" fontId="8" fillId="29" borderId="3" xfId="0" applyNumberFormat="1" applyFont="1" applyFill="1" applyBorder="1" applyAlignment="1">
      <alignment horizontal="center"/>
    </xf>
    <xf numFmtId="0" fontId="8" fillId="29" borderId="3" xfId="1" applyNumberFormat="1" applyFont="1" applyFill="1" applyBorder="1" applyAlignment="1">
      <alignment horizontal="center"/>
    </xf>
    <xf numFmtId="0" fontId="36" fillId="26" borderId="4" xfId="0" applyFont="1" applyFill="1" applyBorder="1" applyAlignment="1">
      <alignment horizontal="center" vertical="center"/>
    </xf>
    <xf numFmtId="9" fontId="0" fillId="0" borderId="25" xfId="2" applyFont="1" applyFill="1" applyBorder="1" applyAlignment="1" applyProtection="1">
      <alignment horizontal="center"/>
    </xf>
    <xf numFmtId="0" fontId="10" fillId="22" borderId="25" xfId="14" applyFont="1" applyBorder="1" applyAlignment="1">
      <alignment horizontal="center" vertical="center" wrapText="1"/>
    </xf>
    <xf numFmtId="0" fontId="10" fillId="22" borderId="25" xfId="14" applyFont="1" applyBorder="1" applyAlignment="1">
      <alignment horizontal="center"/>
    </xf>
    <xf numFmtId="9" fontId="0" fillId="0" borderId="25" xfId="0" applyNumberFormat="1" applyBorder="1" applyAlignment="1">
      <alignment horizontal="center"/>
    </xf>
    <xf numFmtId="10" fontId="0" fillId="0" borderId="2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47" fillId="0" borderId="0" xfId="22"/>
    <xf numFmtId="0" fontId="47" fillId="0" borderId="7" xfId="22" applyBorder="1"/>
    <xf numFmtId="166" fontId="47" fillId="0" borderId="7" xfId="23" applyFont="1" applyBorder="1"/>
    <xf numFmtId="0" fontId="49" fillId="0" borderId="7" xfId="22" applyFont="1" applyBorder="1"/>
    <xf numFmtId="0" fontId="49" fillId="0" borderId="7" xfId="22" applyFont="1" applyFill="1" applyBorder="1"/>
    <xf numFmtId="0" fontId="49" fillId="0" borderId="7" xfId="22" applyFont="1" applyBorder="1" applyAlignment="1">
      <alignment horizontal="center"/>
    </xf>
    <xf numFmtId="0" fontId="49" fillId="0" borderId="7" xfId="22" applyFont="1" applyFill="1" applyBorder="1" applyAlignment="1">
      <alignment horizontal="center"/>
    </xf>
    <xf numFmtId="0" fontId="1" fillId="35" borderId="7" xfId="21" applyBorder="1" applyAlignment="1">
      <alignment horizontal="center"/>
    </xf>
    <xf numFmtId="0" fontId="32" fillId="35" borderId="7" xfId="21" applyFont="1" applyBorder="1" applyAlignment="1">
      <alignment horizontal="center"/>
    </xf>
    <xf numFmtId="0" fontId="8" fillId="0" borderId="0" xfId="24"/>
    <xf numFmtId="0" fontId="12" fillId="13" borderId="7" xfId="24" applyFont="1" applyFill="1" applyBorder="1" applyAlignment="1">
      <alignment horizontal="center"/>
    </xf>
    <xf numFmtId="0" fontId="8" fillId="0" borderId="7" xfId="24" applyFont="1" applyFill="1" applyBorder="1" applyAlignment="1">
      <alignment horizontal="center"/>
    </xf>
    <xf numFmtId="0" fontId="8" fillId="0" borderId="7" xfId="24" applyFont="1" applyBorder="1" applyAlignment="1">
      <alignment horizontal="center"/>
    </xf>
    <xf numFmtId="0" fontId="8" fillId="0" borderId="7" xfId="24" applyFont="1" applyFill="1" applyBorder="1" applyAlignment="1">
      <alignment horizontal="left"/>
    </xf>
    <xf numFmtId="0" fontId="8" fillId="0" borderId="0" xfId="24" applyFont="1" applyBorder="1" applyAlignment="1">
      <alignment horizontal="center"/>
    </xf>
    <xf numFmtId="0" fontId="8" fillId="0" borderId="0" xfId="24" applyFont="1" applyBorder="1"/>
    <xf numFmtId="0" fontId="12" fillId="0" borderId="0" xfId="24" applyFont="1" applyFill="1" applyBorder="1" applyAlignment="1"/>
    <xf numFmtId="0" fontId="8" fillId="0" borderId="0" xfId="24" applyFont="1" applyFill="1" applyBorder="1" applyAlignment="1">
      <alignment horizontal="center"/>
    </xf>
    <xf numFmtId="0" fontId="12" fillId="0" borderId="0" xfId="24" applyFont="1" applyFill="1" applyBorder="1" applyAlignment="1">
      <alignment horizontal="center"/>
    </xf>
    <xf numFmtId="0" fontId="8" fillId="0" borderId="0" xfId="24" applyFont="1" applyFill="1" applyBorder="1"/>
    <xf numFmtId="166" fontId="0" fillId="0" borderId="7" xfId="0" applyNumberFormat="1" applyBorder="1"/>
    <xf numFmtId="0" fontId="28" fillId="5" borderId="7" xfId="6" applyFont="1" applyBorder="1" applyAlignment="1">
      <alignment horizontal="center" vertical="center"/>
    </xf>
    <xf numFmtId="0" fontId="28" fillId="5" borderId="7" xfId="6" applyFont="1" applyBorder="1" applyAlignment="1">
      <alignment horizontal="center" vertical="center" wrapText="1"/>
    </xf>
    <xf numFmtId="0" fontId="0" fillId="39" borderId="7" xfId="0" applyFill="1" applyBorder="1"/>
    <xf numFmtId="0" fontId="8" fillId="39" borderId="7" xfId="0" applyFont="1" applyFill="1" applyBorder="1"/>
    <xf numFmtId="0" fontId="12" fillId="39" borderId="7" xfId="0" applyFont="1" applyFill="1" applyBorder="1" applyAlignment="1">
      <alignment horizontal="left" vertical="center"/>
    </xf>
    <xf numFmtId="172" fontId="0" fillId="39" borderId="7" xfId="0" applyNumberFormat="1" applyFill="1" applyBorder="1"/>
    <xf numFmtId="173" fontId="0" fillId="39" borderId="7" xfId="0" applyNumberFormat="1" applyFill="1" applyBorder="1"/>
    <xf numFmtId="0" fontId="0" fillId="0" borderId="0" xfId="0" applyFill="1"/>
    <xf numFmtId="0" fontId="32" fillId="39" borderId="7" xfId="0" applyFont="1" applyFill="1" applyBorder="1" applyAlignment="1">
      <alignment textRotation="90"/>
    </xf>
    <xf numFmtId="0" fontId="32" fillId="39" borderId="7" xfId="0" applyFont="1" applyFill="1" applyBorder="1"/>
    <xf numFmtId="0" fontId="32" fillId="39" borderId="7" xfId="0" applyFont="1" applyFill="1" applyBorder="1" applyAlignment="1">
      <alignment horizontal="center" vertical="center" wrapText="1"/>
    </xf>
    <xf numFmtId="0" fontId="1" fillId="36" borderId="25" xfId="25" applyBorder="1"/>
    <xf numFmtId="0" fontId="4" fillId="8" borderId="7" xfId="9" applyBorder="1" applyAlignment="1">
      <alignment horizontal="center"/>
    </xf>
    <xf numFmtId="0" fontId="1" fillId="36" borderId="26" xfId="25" applyBorder="1"/>
    <xf numFmtId="170" fontId="0" fillId="0" borderId="26" xfId="0" applyNumberFormat="1" applyBorder="1"/>
    <xf numFmtId="170" fontId="8" fillId="0" borderId="26" xfId="1" applyNumberFormat="1" applyFont="1" applyBorder="1"/>
    <xf numFmtId="0" fontId="0" fillId="0" borderId="7" xfId="0" applyFill="1" applyBorder="1"/>
    <xf numFmtId="166" fontId="8" fillId="0" borderId="7" xfId="17" applyFill="1" applyBorder="1"/>
    <xf numFmtId="0" fontId="8" fillId="0" borderId="0" xfId="0" applyFont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16" xfId="0" applyFont="1" applyBorder="1" applyAlignment="1">
      <alignment horizontal="center"/>
    </xf>
    <xf numFmtId="0" fontId="55" fillId="0" borderId="7" xfId="0" applyFont="1" applyBorder="1" applyAlignment="1"/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56" fillId="0" borderId="7" xfId="0" applyFont="1" applyBorder="1" applyAlignment="1"/>
    <xf numFmtId="0" fontId="12" fillId="0" borderId="0" xfId="0" applyFont="1" applyAlignment="1">
      <alignment horizontal="right"/>
    </xf>
    <xf numFmtId="9" fontId="12" fillId="0" borderId="0" xfId="0" applyNumberFormat="1" applyFont="1" applyAlignment="1">
      <alignment horizontal="left"/>
    </xf>
    <xf numFmtId="0" fontId="1" fillId="37" borderId="0" xfId="26"/>
    <xf numFmtId="166" fontId="1" fillId="37" borderId="0" xfId="26" applyNumberFormat="1"/>
    <xf numFmtId="0" fontId="1" fillId="37" borderId="0" xfId="26" applyAlignment="1">
      <alignment horizontal="center"/>
    </xf>
    <xf numFmtId="0" fontId="4" fillId="23" borderId="0" xfId="15" applyAlignment="1">
      <alignment horizontal="center"/>
    </xf>
    <xf numFmtId="0" fontId="28" fillId="23" borderId="0" xfId="15" applyFont="1" applyBorder="1"/>
    <xf numFmtId="166" fontId="28" fillId="23" borderId="0" xfId="15" applyNumberFormat="1" applyFont="1" applyBorder="1"/>
    <xf numFmtId="0" fontId="1" fillId="37" borderId="7" xfId="26" applyBorder="1"/>
    <xf numFmtId="166" fontId="1" fillId="37" borderId="7" xfId="26" applyNumberFormat="1" applyBorder="1"/>
    <xf numFmtId="166" fontId="0" fillId="0" borderId="7" xfId="1" applyNumberFormat="1" applyFont="1" applyBorder="1"/>
    <xf numFmtId="0" fontId="21" fillId="43" borderId="3" xfId="0" applyFont="1" applyFill="1" applyBorder="1"/>
    <xf numFmtId="0" fontId="21" fillId="43" borderId="4" xfId="0" applyFont="1" applyFill="1" applyBorder="1" applyAlignment="1"/>
    <xf numFmtId="0" fontId="59" fillId="12" borderId="3" xfId="0" applyFont="1" applyFill="1" applyBorder="1"/>
    <xf numFmtId="166" fontId="59" fillId="12" borderId="3" xfId="1" applyNumberFormat="1" applyFont="1" applyFill="1" applyBorder="1" applyAlignment="1">
      <alignment horizontal="left"/>
    </xf>
    <xf numFmtId="0" fontId="59" fillId="12" borderId="4" xfId="0" applyFont="1" applyFill="1" applyBorder="1" applyAlignment="1"/>
    <xf numFmtId="0" fontId="58" fillId="0" borderId="3" xfId="0" applyFont="1" applyBorder="1"/>
    <xf numFmtId="0" fontId="21" fillId="43" borderId="3" xfId="0" applyFont="1" applyFill="1" applyBorder="1" applyAlignment="1">
      <alignment horizontal="center"/>
    </xf>
    <xf numFmtId="0" fontId="61" fillId="12" borderId="3" xfId="0" applyFont="1" applyFill="1" applyBorder="1"/>
    <xf numFmtId="166" fontId="60" fillId="12" borderId="3" xfId="1" applyNumberFormat="1" applyFont="1" applyFill="1" applyBorder="1"/>
    <xf numFmtId="0" fontId="5" fillId="43" borderId="3" xfId="0" applyFont="1" applyFill="1" applyBorder="1" applyAlignment="1">
      <alignment horizontal="center"/>
    </xf>
    <xf numFmtId="0" fontId="58" fillId="0" borderId="4" xfId="0" applyFont="1" applyBorder="1"/>
    <xf numFmtId="0" fontId="5" fillId="43" borderId="12" xfId="0" applyFont="1" applyFill="1" applyBorder="1" applyAlignment="1">
      <alignment horizontal="center"/>
    </xf>
    <xf numFmtId="0" fontId="58" fillId="0" borderId="0" xfId="0" applyFont="1" applyFill="1" applyBorder="1" applyAlignment="1">
      <alignment vertical="center"/>
    </xf>
    <xf numFmtId="0" fontId="58" fillId="0" borderId="0" xfId="0" applyFont="1" applyFill="1" applyBorder="1" applyAlignment="1"/>
    <xf numFmtId="0" fontId="60" fillId="0" borderId="0" xfId="0" applyFont="1" applyFill="1" applyBorder="1" applyAlignment="1"/>
    <xf numFmtId="0" fontId="58" fillId="0" borderId="0" xfId="0" applyFont="1" applyFill="1" applyBorder="1"/>
    <xf numFmtId="0" fontId="0" fillId="42" borderId="0" xfId="0" applyFill="1"/>
    <xf numFmtId="0" fontId="63" fillId="42" borderId="0" xfId="0" applyFont="1" applyFill="1"/>
    <xf numFmtId="0" fontId="1" fillId="45" borderId="7" xfId="28" applyBorder="1" applyAlignment="1">
      <alignment horizontal="center"/>
    </xf>
    <xf numFmtId="0" fontId="2" fillId="2" borderId="0" xfId="3"/>
    <xf numFmtId="168" fontId="2" fillId="2" borderId="3" xfId="3" applyNumberFormat="1" applyBorder="1" applyAlignment="1">
      <alignment horizontal="left" vertical="center"/>
    </xf>
    <xf numFmtId="166" fontId="1" fillId="46" borderId="0" xfId="29" applyNumberFormat="1" applyAlignment="1">
      <alignment horizontal="center"/>
    </xf>
    <xf numFmtId="165" fontId="28" fillId="8" borderId="0" xfId="1" applyFont="1" applyFill="1"/>
    <xf numFmtId="165" fontId="1" fillId="10" borderId="7" xfId="11" applyNumberFormat="1" applyBorder="1"/>
    <xf numFmtId="0" fontId="32" fillId="0" borderId="0" xfId="0" applyFont="1"/>
    <xf numFmtId="165" fontId="32" fillId="0" borderId="0" xfId="0" applyNumberFormat="1" applyFont="1"/>
    <xf numFmtId="165" fontId="0" fillId="0" borderId="0" xfId="0" applyNumberFormat="1"/>
    <xf numFmtId="174" fontId="0" fillId="0" borderId="0" xfId="0" applyNumberFormat="1"/>
    <xf numFmtId="164" fontId="1" fillId="44" borderId="7" xfId="27" applyNumberFormat="1" applyBorder="1" applyAlignment="1" applyProtection="1"/>
    <xf numFmtId="0" fontId="0" fillId="0" borderId="7" xfId="0" quotePrefix="1" applyBorder="1" applyAlignment="1">
      <alignment horizontal="center"/>
    </xf>
    <xf numFmtId="0" fontId="65" fillId="0" borderId="0" xfId="0" quotePrefix="1" applyFont="1"/>
    <xf numFmtId="0" fontId="66" fillId="0" borderId="0" xfId="0" quotePrefix="1" applyFont="1"/>
    <xf numFmtId="167" fontId="0" fillId="0" borderId="25" xfId="0" quotePrefix="1" applyNumberFormat="1" applyBorder="1" applyAlignment="1">
      <alignment horizontal="center"/>
    </xf>
    <xf numFmtId="0" fontId="0" fillId="0" borderId="25" xfId="0" quotePrefix="1" applyBorder="1" applyAlignment="1">
      <alignment horizontal="center"/>
    </xf>
    <xf numFmtId="166" fontId="8" fillId="0" borderId="16" xfId="17" quotePrefix="1" applyBorder="1" applyAlignment="1">
      <alignment horizontal="center"/>
    </xf>
    <xf numFmtId="0" fontId="64" fillId="0" borderId="0" xfId="0" applyFont="1" applyAlignment="1">
      <alignment vertical="top" wrapText="1"/>
    </xf>
    <xf numFmtId="0" fontId="62" fillId="42" borderId="0" xfId="0" applyFont="1" applyFill="1" applyAlignment="1"/>
    <xf numFmtId="168" fontId="8" fillId="0" borderId="0" xfId="0" applyNumberFormat="1" applyFont="1" applyFill="1" applyBorder="1"/>
    <xf numFmtId="168" fontId="8" fillId="29" borderId="3" xfId="0" applyNumberFormat="1" applyFont="1" applyFill="1" applyBorder="1"/>
    <xf numFmtId="168" fontId="49" fillId="0" borderId="7" xfId="22" applyNumberFormat="1" applyFont="1" applyBorder="1"/>
    <xf numFmtId="0" fontId="13" fillId="10" borderId="13" xfId="11" applyFont="1" applyBorder="1" applyAlignment="1">
      <alignment horizontal="center" vertical="center"/>
    </xf>
    <xf numFmtId="0" fontId="13" fillId="10" borderId="14" xfId="11" applyFont="1" applyBorder="1" applyAlignment="1">
      <alignment horizontal="center" vertical="center"/>
    </xf>
    <xf numFmtId="0" fontId="13" fillId="10" borderId="15" xfId="11" applyFont="1" applyBorder="1" applyAlignment="1">
      <alignment horizontal="center" vertical="center"/>
    </xf>
    <xf numFmtId="0" fontId="34" fillId="9" borderId="7" xfId="1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5" fillId="11" borderId="3" xfId="0" applyFont="1" applyFill="1" applyBorder="1" applyAlignment="1">
      <alignment horizontal="center" vertical="center"/>
    </xf>
    <xf numFmtId="0" fontId="19" fillId="8" borderId="0" xfId="9" applyFont="1" applyAlignment="1">
      <alignment horizontal="center"/>
    </xf>
    <xf numFmtId="0" fontId="12" fillId="14" borderId="0" xfId="0" applyFont="1" applyFill="1" applyAlignment="1">
      <alignment horizontal="center"/>
    </xf>
    <xf numFmtId="0" fontId="35" fillId="16" borderId="8" xfId="0" applyFont="1" applyFill="1" applyBorder="1" applyAlignment="1">
      <alignment horizontal="center"/>
    </xf>
    <xf numFmtId="0" fontId="35" fillId="16" borderId="10" xfId="0" applyFont="1" applyFill="1" applyBorder="1" applyAlignment="1">
      <alignment horizontal="center"/>
    </xf>
    <xf numFmtId="0" fontId="35" fillId="16" borderId="9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3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32" fillId="0" borderId="14" xfId="0" applyFont="1" applyBorder="1" applyAlignment="1">
      <alignment horizontal="center"/>
    </xf>
    <xf numFmtId="0" fontId="32" fillId="0" borderId="15" xfId="0" applyFont="1" applyBorder="1" applyAlignment="1">
      <alignment horizontal="center"/>
    </xf>
    <xf numFmtId="0" fontId="29" fillId="19" borderId="7" xfId="4" applyFont="1" applyFill="1" applyBorder="1" applyAlignment="1">
      <alignment horizontal="center" vertical="center"/>
    </xf>
    <xf numFmtId="0" fontId="12" fillId="20" borderId="13" xfId="5" applyFont="1" applyFill="1" applyBorder="1" applyAlignment="1">
      <alignment horizontal="center"/>
    </xf>
    <xf numFmtId="0" fontId="12" fillId="20" borderId="15" xfId="5" applyFont="1" applyFill="1" applyBorder="1" applyAlignment="1">
      <alignment horizontal="center"/>
    </xf>
    <xf numFmtId="0" fontId="30" fillId="5" borderId="7" xfId="6" applyFont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0" fillId="12" borderId="35" xfId="0" applyFill="1" applyBorder="1" applyAlignment="1">
      <alignment horizontal="center"/>
    </xf>
    <xf numFmtId="0" fontId="51" fillId="38" borderId="7" xfId="0" applyFont="1" applyFill="1" applyBorder="1" applyAlignment="1">
      <alignment horizontal="center"/>
    </xf>
    <xf numFmtId="0" fontId="0" fillId="39" borderId="7" xfId="0" applyFill="1" applyBorder="1" applyAlignment="1">
      <alignment horizontal="center"/>
    </xf>
    <xf numFmtId="0" fontId="50" fillId="39" borderId="13" xfId="0" applyFont="1" applyFill="1" applyBorder="1" applyAlignment="1">
      <alignment horizontal="left"/>
    </xf>
    <xf numFmtId="0" fontId="50" fillId="39" borderId="14" xfId="0" applyFont="1" applyFill="1" applyBorder="1" applyAlignment="1">
      <alignment horizontal="left"/>
    </xf>
    <xf numFmtId="0" fontId="50" fillId="39" borderId="15" xfId="0" applyFont="1" applyFill="1" applyBorder="1" applyAlignment="1">
      <alignment horizontal="left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39" borderId="15" xfId="0" applyFill="1" applyBorder="1" applyAlignment="1">
      <alignment horizontal="center"/>
    </xf>
    <xf numFmtId="0" fontId="0" fillId="40" borderId="37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0" borderId="38" xfId="0" applyFill="1" applyBorder="1" applyAlignment="1">
      <alignment horizontal="center"/>
    </xf>
    <xf numFmtId="0" fontId="0" fillId="39" borderId="33" xfId="0" applyFill="1" applyBorder="1" applyAlignment="1">
      <alignment horizontal="center"/>
    </xf>
    <xf numFmtId="0" fontId="0" fillId="39" borderId="34" xfId="0" applyFill="1" applyBorder="1" applyAlignment="1">
      <alignment horizontal="center"/>
    </xf>
    <xf numFmtId="0" fontId="0" fillId="39" borderId="35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36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39" borderId="38" xfId="0" applyFill="1" applyBorder="1" applyAlignment="1">
      <alignment horizontal="center"/>
    </xf>
    <xf numFmtId="0" fontId="17" fillId="8" borderId="22" xfId="9" applyFont="1" applyBorder="1" applyAlignment="1">
      <alignment horizontal="center" vertical="center"/>
    </xf>
    <xf numFmtId="0" fontId="17" fillId="8" borderId="23" xfId="9" applyFont="1" applyBorder="1" applyAlignment="1">
      <alignment horizontal="center" vertical="center"/>
    </xf>
    <xf numFmtId="0" fontId="17" fillId="8" borderId="24" xfId="9" applyFont="1" applyBorder="1" applyAlignment="1">
      <alignment horizontal="center" vertical="center"/>
    </xf>
    <xf numFmtId="0" fontId="4" fillId="8" borderId="7" xfId="9" applyBorder="1" applyAlignment="1">
      <alignment horizontal="center"/>
    </xf>
    <xf numFmtId="0" fontId="15" fillId="23" borderId="7" xfId="15" applyFont="1" applyBorder="1" applyAlignment="1">
      <alignment horizontal="center" vertical="center"/>
    </xf>
    <xf numFmtId="0" fontId="0" fillId="3" borderId="7" xfId="13" applyFont="1" applyBorder="1" applyAlignment="1">
      <alignment horizontal="center" vertical="center" wrapText="1"/>
    </xf>
    <xf numFmtId="0" fontId="28" fillId="23" borderId="7" xfId="15" applyFont="1" applyBorder="1" applyAlignment="1">
      <alignment horizontal="center"/>
    </xf>
    <xf numFmtId="0" fontId="16" fillId="25" borderId="7" xfId="12" applyFont="1" applyFill="1" applyBorder="1" applyAlignment="1">
      <alignment horizontal="center" vertical="center"/>
    </xf>
    <xf numFmtId="0" fontId="41" fillId="13" borderId="7" xfId="0" applyFont="1" applyFill="1" applyBorder="1" applyAlignment="1">
      <alignment horizontal="center" vertical="center" wrapText="1"/>
    </xf>
    <xf numFmtId="166" fontId="1" fillId="17" borderId="7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5" fillId="25" borderId="7" xfId="12" applyFont="1" applyFill="1" applyBorder="1" applyAlignment="1">
      <alignment horizontal="center"/>
    </xf>
    <xf numFmtId="0" fontId="43" fillId="3" borderId="1" xfId="4" applyFont="1" applyAlignment="1">
      <alignment horizontal="center" vertical="center" wrapText="1"/>
    </xf>
    <xf numFmtId="0" fontId="29" fillId="5" borderId="0" xfId="6" applyFont="1" applyAlignment="1">
      <alignment horizontal="center" vertical="center"/>
    </xf>
    <xf numFmtId="0" fontId="0" fillId="0" borderId="0" xfId="0" applyAlignment="1">
      <alignment horizontal="center"/>
    </xf>
    <xf numFmtId="0" fontId="17" fillId="33" borderId="7" xfId="19" applyFont="1" applyBorder="1" applyAlignment="1">
      <alignment horizontal="center" vertical="center"/>
    </xf>
    <xf numFmtId="0" fontId="24" fillId="27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12" fillId="0" borderId="7" xfId="24" applyFont="1" applyBorder="1" applyAlignment="1">
      <alignment horizontal="center"/>
    </xf>
    <xf numFmtId="0" fontId="6" fillId="13" borderId="7" xfId="24" applyFont="1" applyFill="1" applyBorder="1" applyAlignment="1">
      <alignment horizontal="center"/>
    </xf>
    <xf numFmtId="0" fontId="34" fillId="34" borderId="7" xfId="20" applyFont="1" applyBorder="1" applyAlignment="1">
      <alignment horizontal="center"/>
    </xf>
    <xf numFmtId="0" fontId="33" fillId="34" borderId="13" xfId="20" applyFont="1" applyBorder="1" applyAlignment="1">
      <alignment horizontal="center"/>
    </xf>
    <xf numFmtId="0" fontId="33" fillId="34" borderId="14" xfId="20" applyFont="1" applyBorder="1" applyAlignment="1">
      <alignment horizontal="center"/>
    </xf>
    <xf numFmtId="0" fontId="33" fillId="34" borderId="15" xfId="20" applyFont="1" applyBorder="1" applyAlignment="1">
      <alignment horizontal="center"/>
    </xf>
    <xf numFmtId="0" fontId="48" fillId="0" borderId="13" xfId="22" applyFont="1" applyBorder="1" applyAlignment="1">
      <alignment horizontal="center"/>
    </xf>
    <xf numFmtId="0" fontId="48" fillId="0" borderId="14" xfId="22" applyFont="1" applyBorder="1" applyAlignment="1">
      <alignment horizontal="center"/>
    </xf>
    <xf numFmtId="0" fontId="48" fillId="0" borderId="15" xfId="22" applyFont="1" applyBorder="1" applyAlignment="1">
      <alignment horizontal="center"/>
    </xf>
    <xf numFmtId="0" fontId="24" fillId="28" borderId="0" xfId="0" applyFont="1" applyFill="1" applyAlignment="1">
      <alignment horizontal="center"/>
    </xf>
    <xf numFmtId="0" fontId="44" fillId="28" borderId="13" xfId="0" applyFont="1" applyFill="1" applyBorder="1" applyAlignment="1">
      <alignment horizontal="center" vertical="center"/>
    </xf>
    <xf numFmtId="0" fontId="44" fillId="28" borderId="14" xfId="0" applyFont="1" applyFill="1" applyBorder="1" applyAlignment="1">
      <alignment horizontal="center" vertical="center"/>
    </xf>
    <xf numFmtId="0" fontId="44" fillId="28" borderId="15" xfId="0" applyFont="1" applyFill="1" applyBorder="1" applyAlignment="1">
      <alignment horizontal="center" vertical="center"/>
    </xf>
    <xf numFmtId="0" fontId="20" fillId="26" borderId="12" xfId="0" applyFont="1" applyFill="1" applyBorder="1" applyAlignment="1">
      <alignment horizontal="center" vertical="center"/>
    </xf>
    <xf numFmtId="0" fontId="12" fillId="29" borderId="3" xfId="0" applyFont="1" applyFill="1" applyBorder="1" applyAlignment="1">
      <alignment horizontal="center"/>
    </xf>
    <xf numFmtId="0" fontId="12" fillId="29" borderId="4" xfId="0" applyFont="1" applyFill="1" applyBorder="1" applyAlignment="1">
      <alignment horizontal="center"/>
    </xf>
    <xf numFmtId="0" fontId="12" fillId="29" borderId="6" xfId="0" applyFont="1" applyFill="1" applyBorder="1" applyAlignment="1">
      <alignment horizontal="center"/>
    </xf>
    <xf numFmtId="0" fontId="20" fillId="26" borderId="5" xfId="0" applyFont="1" applyFill="1" applyBorder="1" applyAlignment="1">
      <alignment horizontal="center" vertical="center"/>
    </xf>
    <xf numFmtId="0" fontId="20" fillId="26" borderId="6" xfId="0" applyFont="1" applyFill="1" applyBorder="1" applyAlignment="1">
      <alignment horizontal="center" vertical="center"/>
    </xf>
    <xf numFmtId="0" fontId="21" fillId="26" borderId="29" xfId="0" applyFont="1" applyFill="1" applyBorder="1" applyAlignment="1">
      <alignment horizontal="center" vertical="center"/>
    </xf>
    <xf numFmtId="0" fontId="21" fillId="26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46" fillId="22" borderId="7" xfId="14" applyFont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54" fillId="0" borderId="7" xfId="0" applyFont="1" applyBorder="1" applyAlignment="1">
      <alignment horizontal="center" vertical="center"/>
    </xf>
    <xf numFmtId="0" fontId="12" fillId="0" borderId="34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2" fillId="41" borderId="7" xfId="0" applyFont="1" applyFill="1" applyBorder="1" applyAlignment="1">
      <alignment horizontal="center" vertical="center" wrapText="1"/>
    </xf>
    <xf numFmtId="0" fontId="57" fillId="23" borderId="0" xfId="15" applyFont="1" applyAlignment="1">
      <alignment horizontal="center"/>
    </xf>
    <xf numFmtId="0" fontId="4" fillId="42" borderId="0" xfId="16" applyFill="1" applyAlignment="1">
      <alignment horizontal="center"/>
    </xf>
    <xf numFmtId="0" fontId="4" fillId="23" borderId="0" xfId="15" applyAlignment="1">
      <alignment horizontal="center"/>
    </xf>
    <xf numFmtId="166" fontId="21" fillId="43" borderId="29" xfId="1" applyNumberFormat="1" applyFont="1" applyFill="1" applyBorder="1" applyAlignment="1">
      <alignment horizontal="center" vertical="center"/>
    </xf>
    <xf numFmtId="166" fontId="21" fillId="43" borderId="30" xfId="1" applyNumberFormat="1" applyFont="1" applyFill="1" applyBorder="1" applyAlignment="1">
      <alignment horizontal="center" vertical="center"/>
    </xf>
    <xf numFmtId="166" fontId="21" fillId="42" borderId="31" xfId="1" applyNumberFormat="1" applyFont="1" applyFill="1" applyBorder="1" applyAlignment="1">
      <alignment horizontal="center" vertical="center"/>
    </xf>
    <xf numFmtId="166" fontId="21" fillId="42" borderId="32" xfId="1" applyNumberFormat="1" applyFont="1" applyFill="1" applyBorder="1" applyAlignment="1">
      <alignment horizontal="center" vertical="center"/>
    </xf>
    <xf numFmtId="0" fontId="62" fillId="42" borderId="0" xfId="0" applyFont="1" applyFill="1" applyAlignment="1">
      <alignment horizontal="center"/>
    </xf>
  </cellXfs>
  <cellStyles count="30">
    <cellStyle name="20% - Ênfase1" xfId="7" builtinId="30"/>
    <cellStyle name="20% - Ênfase2" xfId="27" builtinId="34"/>
    <cellStyle name="20% - Ênfase3" xfId="11" builtinId="38"/>
    <cellStyle name="20% - Ênfase4" xfId="26" builtinId="42"/>
    <cellStyle name="20% - Ênfase6" xfId="29" builtinId="50"/>
    <cellStyle name="40% - Ênfase2" xfId="25" builtinId="35"/>
    <cellStyle name="40% - Ênfase3" xfId="28" builtinId="39"/>
    <cellStyle name="40% - Ênfase6" xfId="21" builtinId="51"/>
    <cellStyle name="60% - Ênfase1" xfId="8" builtinId="32"/>
    <cellStyle name="60% - Ênfase3" xfId="14" builtinId="40"/>
    <cellStyle name="60% - Ênfase4" xfId="16" builtinId="44"/>
    <cellStyle name="Bom" xfId="12" builtinId="26"/>
    <cellStyle name="Cálculo" xfId="13" builtinId="22"/>
    <cellStyle name="Ênfase1" xfId="6" builtinId="29"/>
    <cellStyle name="Ênfase2" xfId="9" builtinId="33"/>
    <cellStyle name="Ênfase3" xfId="10" builtinId="37"/>
    <cellStyle name="Ênfase4" xfId="15" builtinId="41"/>
    <cellStyle name="Ênfase5" xfId="19" builtinId="45"/>
    <cellStyle name="Ênfase6" xfId="20" builtinId="49"/>
    <cellStyle name="Moeda" xfId="1" builtinId="4"/>
    <cellStyle name="Moeda 2" xfId="23"/>
    <cellStyle name="Moeda_exercicio (se)" xfId="17"/>
    <cellStyle name="Moeda_PROCV" xfId="18"/>
    <cellStyle name="Neutra" xfId="3" builtinId="28"/>
    <cellStyle name="Normal" xfId="0" builtinId="0"/>
    <cellStyle name="Normal 2" xfId="22"/>
    <cellStyle name="Normal 3" xfId="24"/>
    <cellStyle name="Nota" xfId="5" builtinId="10"/>
    <cellStyle name="Porcentagem" xfId="2" builtinId="5"/>
    <cellStyle name="Saída" xfId="4" builtinId="21"/>
  </cellStyles>
  <dxfs count="3">
    <dxf>
      <fill>
        <patternFill>
          <bgColor theme="9" tint="0.59996337778862885"/>
        </patternFill>
      </fill>
    </dxf>
    <dxf>
      <font>
        <b/>
        <i val="0"/>
        <color rgb="FF00206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8811723621509083E-2"/>
          <c:y val="0.16286587397115287"/>
          <c:w val="0.93888888888888899"/>
          <c:h val="0.67145778652668431"/>
        </c:manualLayout>
      </c:layout>
      <c:pie3DChart>
        <c:varyColors val="1"/>
        <c:ser>
          <c:idx val="0"/>
          <c:order val="0"/>
          <c:tx>
            <c:strRef>
              <c:f>Adição!$B$5</c:f>
              <c:strCache>
                <c:ptCount val="1"/>
                <c:pt idx="0">
                  <c:v>Janeiro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E92-4029-95B5-7A7625AE30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E92-4029-95B5-7A7625AE30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E92-4029-95B5-7A7625AE30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E92-4029-95B5-7A7625AE30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E92-4029-95B5-7A7625AE30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E92-4029-95B5-7A7625AE303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E92-4029-95B5-7A7625AE30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Adição!$A$6:$A$12</c:f>
              <c:strCache>
                <c:ptCount val="7"/>
                <c:pt idx="0">
                  <c:v>Bolsa</c:v>
                </c:pt>
                <c:pt idx="1">
                  <c:v>Calça</c:v>
                </c:pt>
                <c:pt idx="2">
                  <c:v>Sapato</c:v>
                </c:pt>
                <c:pt idx="3">
                  <c:v>Cinto</c:v>
                </c:pt>
                <c:pt idx="4">
                  <c:v>Carteira</c:v>
                </c:pt>
                <c:pt idx="5">
                  <c:v>Mochila</c:v>
                </c:pt>
                <c:pt idx="6">
                  <c:v>Tênis</c:v>
                </c:pt>
              </c:strCache>
            </c:strRef>
          </c:cat>
          <c:val>
            <c:numRef>
              <c:f>Adição!$B$6:$B$12</c:f>
              <c:numCache>
                <c:formatCode>General</c:formatCode>
                <c:ptCount val="7"/>
                <c:pt idx="0">
                  <c:v>4</c:v>
                </c:pt>
                <c:pt idx="1">
                  <c:v>15</c:v>
                </c:pt>
                <c:pt idx="2">
                  <c:v>21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E92-4029-95B5-7A7625AE3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440152008026829E-2"/>
          <c:y val="0.15872276028536089"/>
          <c:w val="0.89465846326397325"/>
          <c:h val="0.682732593922132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Adição!$D$5</c:f>
              <c:strCache>
                <c:ptCount val="1"/>
                <c:pt idx="0">
                  <c:v>Março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Adição!$A$6:$A$12</c:f>
              <c:strCache>
                <c:ptCount val="7"/>
                <c:pt idx="0">
                  <c:v>Bolsa</c:v>
                </c:pt>
                <c:pt idx="1">
                  <c:v>Calça</c:v>
                </c:pt>
                <c:pt idx="2">
                  <c:v>Sapato</c:v>
                </c:pt>
                <c:pt idx="3">
                  <c:v>Cinto</c:v>
                </c:pt>
                <c:pt idx="4">
                  <c:v>Carteira</c:v>
                </c:pt>
                <c:pt idx="5">
                  <c:v>Mochila</c:v>
                </c:pt>
                <c:pt idx="6">
                  <c:v>Tênis</c:v>
                </c:pt>
              </c:strCache>
            </c:strRef>
          </c:cat>
          <c:val>
            <c:numRef>
              <c:f>Adição!$D$6:$D$12</c:f>
              <c:numCache>
                <c:formatCode>General</c:formatCode>
                <c:ptCount val="7"/>
                <c:pt idx="0">
                  <c:v>3</c:v>
                </c:pt>
                <c:pt idx="1">
                  <c:v>12</c:v>
                </c:pt>
                <c:pt idx="2">
                  <c:v>15</c:v>
                </c:pt>
                <c:pt idx="3">
                  <c:v>10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B-4755-ABCA-554227DC6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74688"/>
        <c:axId val="69124480"/>
      </c:barChart>
      <c:catAx>
        <c:axId val="67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BR"/>
          </a:p>
        </c:txPr>
        <c:crossAx val="69124480"/>
        <c:crosses val="autoZero"/>
        <c:auto val="1"/>
        <c:lblAlgn val="ctr"/>
        <c:lblOffset val="100"/>
        <c:noMultiLvlLbl val="0"/>
      </c:catAx>
      <c:valAx>
        <c:axId val="6912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07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0817343902368515"/>
          <c:y val="7.2803763899049953E-2"/>
          <c:w val="0.75209477060695973"/>
          <c:h val="0.825061267089782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Subtração!$B$4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Subtração!$A$5:$A$24</c:f>
              <c:strCache>
                <c:ptCount val="20"/>
                <c:pt idx="0">
                  <c:v>Saia Jeans top</c:v>
                </c:pt>
                <c:pt idx="1">
                  <c:v>Calça Jeans Basic</c:v>
                </c:pt>
                <c:pt idx="2">
                  <c:v>Calça Corsario top</c:v>
                </c:pt>
                <c:pt idx="3">
                  <c:v>Vestido malha basic</c:v>
                </c:pt>
                <c:pt idx="4">
                  <c:v>Vestido Elanca Fashion</c:v>
                </c:pt>
                <c:pt idx="5">
                  <c:v>Vestido Shifont Elegance</c:v>
                </c:pt>
                <c:pt idx="6">
                  <c:v>Short Tactel basic</c:v>
                </c:pt>
                <c:pt idx="7">
                  <c:v>Calça Jeans Masc. Basic</c:v>
                </c:pt>
                <c:pt idx="8">
                  <c:v>Calça Brim Elegance Masc.</c:v>
                </c:pt>
                <c:pt idx="9">
                  <c:v>Calça Microfibra Elegance Masc.</c:v>
                </c:pt>
                <c:pt idx="10">
                  <c:v>Camiseta Exclusiv. Masc.</c:v>
                </c:pt>
                <c:pt idx="11">
                  <c:v>Camisa Social Elegance 1</c:v>
                </c:pt>
                <c:pt idx="12">
                  <c:v>Camisa Social Elegance 2</c:v>
                </c:pt>
                <c:pt idx="13">
                  <c:v>Camisa Social Elegance 3</c:v>
                </c:pt>
                <c:pt idx="14">
                  <c:v>Blusão Brim Elegance</c:v>
                </c:pt>
                <c:pt idx="15">
                  <c:v>Jaqueta Jeans Elegance</c:v>
                </c:pt>
                <c:pt idx="16">
                  <c:v>Blaser Exclusiv. Lanc. Masc.</c:v>
                </c:pt>
                <c:pt idx="17">
                  <c:v>Blaser Exclusiv. Lanc. Femin.</c:v>
                </c:pt>
                <c:pt idx="18">
                  <c:v>Collection Verão Peças Fem.</c:v>
                </c:pt>
                <c:pt idx="19">
                  <c:v>Collection Verão Peças Masc.</c:v>
                </c:pt>
              </c:strCache>
            </c:strRef>
          </c:cat>
          <c:val>
            <c:numRef>
              <c:f>Subtração!$B$5:$B$24</c:f>
              <c:numCache>
                <c:formatCode>_("R$ "* #,##0.00_);_("R$ "* \(#,##0.00\);_("R$ "* "-"??_);_(@_)</c:formatCode>
                <c:ptCount val="20"/>
                <c:pt idx="0">
                  <c:v>44.9</c:v>
                </c:pt>
                <c:pt idx="1">
                  <c:v>79.900000000000006</c:v>
                </c:pt>
                <c:pt idx="2">
                  <c:v>49.9</c:v>
                </c:pt>
                <c:pt idx="3">
                  <c:v>54.45</c:v>
                </c:pt>
                <c:pt idx="4">
                  <c:v>102.25</c:v>
                </c:pt>
                <c:pt idx="5">
                  <c:v>189.9</c:v>
                </c:pt>
                <c:pt idx="6">
                  <c:v>34.299999999999997</c:v>
                </c:pt>
                <c:pt idx="7">
                  <c:v>84.9</c:v>
                </c:pt>
                <c:pt idx="8">
                  <c:v>46.9</c:v>
                </c:pt>
                <c:pt idx="9">
                  <c:v>68.5</c:v>
                </c:pt>
                <c:pt idx="10">
                  <c:v>34.9</c:v>
                </c:pt>
                <c:pt idx="11">
                  <c:v>65.900000000000006</c:v>
                </c:pt>
                <c:pt idx="12">
                  <c:v>86.3</c:v>
                </c:pt>
                <c:pt idx="13">
                  <c:v>149.9</c:v>
                </c:pt>
                <c:pt idx="14">
                  <c:v>180.9</c:v>
                </c:pt>
                <c:pt idx="15">
                  <c:v>198.5</c:v>
                </c:pt>
                <c:pt idx="16">
                  <c:v>248.5</c:v>
                </c:pt>
                <c:pt idx="17">
                  <c:v>229.9</c:v>
                </c:pt>
                <c:pt idx="18">
                  <c:v>75.5</c:v>
                </c:pt>
                <c:pt idx="19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8-48DF-A01B-0FB53C377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194112"/>
        <c:axId val="69195648"/>
      </c:barChart>
      <c:catAx>
        <c:axId val="69194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 Cond" panose="020B0706030402020204" pitchFamily="34" charset="0"/>
                <a:ea typeface="+mn-ea"/>
                <a:cs typeface="+mn-cs"/>
              </a:defRPr>
            </a:pPr>
            <a:endParaRPr lang="pt-BR"/>
          </a:p>
        </c:txPr>
        <c:crossAx val="69195648"/>
        <c:crosses val="autoZero"/>
        <c:auto val="1"/>
        <c:lblAlgn val="ctr"/>
        <c:lblOffset val="100"/>
        <c:noMultiLvlLbl val="0"/>
      </c:catAx>
      <c:valAx>
        <c:axId val="6919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 &quot;* #,##0.00_);_(&quot;R$ &quot;* \(#,##0.00\);_(&quot;R$ 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19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8392737337198826"/>
          <c:y val="0.12445659318491926"/>
          <c:w val="0.43362826587722153"/>
          <c:h val="0.67328464770919194"/>
        </c:manualLayout>
      </c:layout>
      <c:pieChart>
        <c:varyColors val="1"/>
        <c:ser>
          <c:idx val="0"/>
          <c:order val="0"/>
          <c:tx>
            <c:strRef>
              <c:f>Multiplicação!$C$5</c:f>
              <c:strCache>
                <c:ptCount val="1"/>
                <c:pt idx="0">
                  <c:v>Preço de Venda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38-4295-9183-4BBF5F31E7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38-4295-9183-4BBF5F31E7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38-4295-9183-4BBF5F31E7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D38-4295-9183-4BBF5F31E7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D38-4295-9183-4BBF5F31E7C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D38-4295-9183-4BBF5F31E7C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D38-4295-9183-4BBF5F31E7C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D38-4295-9183-4BBF5F31E7C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D38-4295-9183-4BBF5F31E7C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D38-4295-9183-4BBF5F31E7C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D38-4295-9183-4BBF5F31E7C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D38-4295-9183-4BBF5F31E7C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D38-4295-9183-4BBF5F31E7C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D38-4295-9183-4BBF5F31E7C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D38-4295-9183-4BBF5F31E7C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D38-4295-9183-4BBF5F31E7C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D38-4295-9183-4BBF5F31E7C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D38-4295-9183-4BBF5F31E7C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D38-4295-9183-4BBF5F31E7C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D38-4295-9183-4BBF5F31E7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Multiplicação!$B$6:$B$25</c:f>
              <c:strCache>
                <c:ptCount val="20"/>
                <c:pt idx="0">
                  <c:v>Saia Jeans top</c:v>
                </c:pt>
                <c:pt idx="1">
                  <c:v>Calça Jeans Basic</c:v>
                </c:pt>
                <c:pt idx="2">
                  <c:v>Calça Corsario top</c:v>
                </c:pt>
                <c:pt idx="3">
                  <c:v>Vestido malha basic</c:v>
                </c:pt>
                <c:pt idx="4">
                  <c:v>Vestido Elanca Fashion</c:v>
                </c:pt>
                <c:pt idx="5">
                  <c:v>Vestido Shifont Elegance</c:v>
                </c:pt>
                <c:pt idx="6">
                  <c:v>Short Tactel basic</c:v>
                </c:pt>
                <c:pt idx="7">
                  <c:v>Calça Jeans Masc. Basic</c:v>
                </c:pt>
                <c:pt idx="8">
                  <c:v>Calça Brim Elegance Masc.</c:v>
                </c:pt>
                <c:pt idx="9">
                  <c:v>Calça Microfibra Elegance Masc.</c:v>
                </c:pt>
                <c:pt idx="10">
                  <c:v>Camiseta Exclusiv. Masc.</c:v>
                </c:pt>
                <c:pt idx="11">
                  <c:v>Camisa Social Elegance 1</c:v>
                </c:pt>
                <c:pt idx="12">
                  <c:v>Camisa Social Elegance 2</c:v>
                </c:pt>
                <c:pt idx="13">
                  <c:v>Camisa Social Elegance 3</c:v>
                </c:pt>
                <c:pt idx="14">
                  <c:v>Blusão Brim Elegance</c:v>
                </c:pt>
                <c:pt idx="15">
                  <c:v>Jaqueta Jeans Elegance</c:v>
                </c:pt>
                <c:pt idx="16">
                  <c:v>Blaser Exclusiv. Lanc. Masc.</c:v>
                </c:pt>
                <c:pt idx="17">
                  <c:v>Blaser Exclusiv. Lanc. Femin.</c:v>
                </c:pt>
                <c:pt idx="18">
                  <c:v>Collection Verão Peças Fem.</c:v>
                </c:pt>
                <c:pt idx="19">
                  <c:v>Collection Verão Peças Masc.</c:v>
                </c:pt>
              </c:strCache>
            </c:strRef>
          </c:cat>
          <c:val>
            <c:numRef>
              <c:f>Multiplicação!$C$6:$C$25</c:f>
              <c:numCache>
                <c:formatCode>_("R$ "* #,##0.00_);_("R$ "* \(#,##0.00\);_("R$ "* "-"??_);_(@_)</c:formatCode>
                <c:ptCount val="20"/>
                <c:pt idx="0">
                  <c:v>44.9</c:v>
                </c:pt>
                <c:pt idx="1">
                  <c:v>79.900000000000006</c:v>
                </c:pt>
                <c:pt idx="2">
                  <c:v>49.9</c:v>
                </c:pt>
                <c:pt idx="3">
                  <c:v>54.45</c:v>
                </c:pt>
                <c:pt idx="4">
                  <c:v>102.25</c:v>
                </c:pt>
                <c:pt idx="5">
                  <c:v>189.9</c:v>
                </c:pt>
                <c:pt idx="6">
                  <c:v>34.299999999999997</c:v>
                </c:pt>
                <c:pt idx="7">
                  <c:v>84.9</c:v>
                </c:pt>
                <c:pt idx="8">
                  <c:v>46.9</c:v>
                </c:pt>
                <c:pt idx="9">
                  <c:v>68.5</c:v>
                </c:pt>
                <c:pt idx="10">
                  <c:v>34.9</c:v>
                </c:pt>
                <c:pt idx="11">
                  <c:v>65.900000000000006</c:v>
                </c:pt>
                <c:pt idx="12">
                  <c:v>86.3</c:v>
                </c:pt>
                <c:pt idx="13">
                  <c:v>149.9</c:v>
                </c:pt>
                <c:pt idx="14">
                  <c:v>180.9</c:v>
                </c:pt>
                <c:pt idx="15">
                  <c:v>198.5</c:v>
                </c:pt>
                <c:pt idx="16">
                  <c:v>248.5</c:v>
                </c:pt>
                <c:pt idx="17">
                  <c:v>229.9</c:v>
                </c:pt>
                <c:pt idx="18">
                  <c:v>75.5</c:v>
                </c:pt>
                <c:pt idx="19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D38-4295-9183-4BBF5F31E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hyperlink" Target="#Menu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#'Procv 3'!A1"/><Relationship Id="rId2" Type="http://schemas.openxmlformats.org/officeDocument/2006/relationships/hyperlink" Target="#'Procv 2'!A1"/><Relationship Id="rId1" Type="http://schemas.openxmlformats.org/officeDocument/2006/relationships/hyperlink" Target="#'Procv 1'!A1"/><Relationship Id="rId6" Type="http://schemas.openxmlformats.org/officeDocument/2006/relationships/hyperlink" Target="#'Procv 6'!A1"/><Relationship Id="rId5" Type="http://schemas.openxmlformats.org/officeDocument/2006/relationships/hyperlink" Target="#'Procv 5'!A1"/><Relationship Id="rId4" Type="http://schemas.openxmlformats.org/officeDocument/2006/relationships/hyperlink" Target="#'Procv 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329712</xdr:colOff>
      <xdr:row>0</xdr:row>
      <xdr:rowOff>87922</xdr:rowOff>
    </xdr:from>
    <xdr:to>
      <xdr:col>6</xdr:col>
      <xdr:colOff>527538</xdr:colOff>
      <xdr:row>2</xdr:row>
      <xdr:rowOff>162657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 bwMode="auto">
        <a:xfrm flipH="1">
          <a:off x="4982308" y="87922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  <xdr:twoCellAnchor>
    <xdr:from>
      <xdr:col>5</xdr:col>
      <xdr:colOff>109904</xdr:colOff>
      <xdr:row>2</xdr:row>
      <xdr:rowOff>190500</xdr:rowOff>
    </xdr:from>
    <xdr:to>
      <xdr:col>10</xdr:col>
      <xdr:colOff>373673</xdr:colOff>
      <xdr:row>15</xdr:row>
      <xdr:rowOff>58614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582489</xdr:colOff>
      <xdr:row>3</xdr:row>
      <xdr:rowOff>21980</xdr:rowOff>
    </xdr:from>
    <xdr:to>
      <xdr:col>16</xdr:col>
      <xdr:colOff>51288</xdr:colOff>
      <xdr:row>15</xdr:row>
      <xdr:rowOff>73269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0</xdr:row>
      <xdr:rowOff>152400</xdr:rowOff>
    </xdr:from>
    <xdr:to>
      <xdr:col>5</xdr:col>
      <xdr:colOff>605936</xdr:colOff>
      <xdr:row>2</xdr:row>
      <xdr:rowOff>190500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 bwMode="auto">
        <a:xfrm flipH="1">
          <a:off x="5772150" y="152400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  <xdr:twoCellAnchor>
    <xdr:from>
      <xdr:col>4</xdr:col>
      <xdr:colOff>295275</xdr:colOff>
      <xdr:row>3</xdr:row>
      <xdr:rowOff>4761</xdr:rowOff>
    </xdr:from>
    <xdr:to>
      <xdr:col>19</xdr:col>
      <xdr:colOff>561974</xdr:colOff>
      <xdr:row>27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0</xdr:row>
      <xdr:rowOff>276225</xdr:rowOff>
    </xdr:from>
    <xdr:to>
      <xdr:col>6</xdr:col>
      <xdr:colOff>567836</xdr:colOff>
      <xdr:row>2</xdr:row>
      <xdr:rowOff>171450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 bwMode="auto">
        <a:xfrm flipH="1">
          <a:off x="7153275" y="27622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  <xdr:twoCellAnchor>
    <xdr:from>
      <xdr:col>5</xdr:col>
      <xdr:colOff>485775</xdr:colOff>
      <xdr:row>3</xdr:row>
      <xdr:rowOff>19050</xdr:rowOff>
    </xdr:from>
    <xdr:to>
      <xdr:col>17</xdr:col>
      <xdr:colOff>552450</xdr:colOff>
      <xdr:row>32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269875</xdr:colOff>
      <xdr:row>13</xdr:row>
      <xdr:rowOff>71437</xdr:rowOff>
    </xdr:from>
    <xdr:to>
      <xdr:col>5</xdr:col>
      <xdr:colOff>1075836</xdr:colOff>
      <xdr:row>15</xdr:row>
      <xdr:rowOff>109537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 bwMode="auto">
        <a:xfrm flipH="1">
          <a:off x="5500688" y="265112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402979</xdr:colOff>
      <xdr:row>15</xdr:row>
      <xdr:rowOff>87923</xdr:rowOff>
    </xdr:from>
    <xdr:to>
      <xdr:col>6</xdr:col>
      <xdr:colOff>498230</xdr:colOff>
      <xdr:row>16</xdr:row>
      <xdr:rowOff>183173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 bwMode="auto">
        <a:xfrm flipH="1">
          <a:off x="4169017" y="2784231"/>
          <a:ext cx="703386" cy="28575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65942</xdr:colOff>
      <xdr:row>10</xdr:row>
      <xdr:rowOff>168518</xdr:rowOff>
    </xdr:from>
    <xdr:to>
      <xdr:col>8</xdr:col>
      <xdr:colOff>58616</xdr:colOff>
      <xdr:row>12</xdr:row>
      <xdr:rowOff>117231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 bwMode="auto">
        <a:xfrm flipH="1">
          <a:off x="7524750" y="2315306"/>
          <a:ext cx="600808" cy="329713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580160</xdr:colOff>
      <xdr:row>0</xdr:row>
      <xdr:rowOff>51954</xdr:rowOff>
    </xdr:from>
    <xdr:to>
      <xdr:col>6</xdr:col>
      <xdr:colOff>173848</xdr:colOff>
      <xdr:row>2</xdr:row>
      <xdr:rowOff>3463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 bwMode="auto">
        <a:xfrm flipH="1">
          <a:off x="5663046" y="51954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361950</xdr:colOff>
      <xdr:row>0</xdr:row>
      <xdr:rowOff>114300</xdr:rowOff>
    </xdr:from>
    <xdr:to>
      <xdr:col>16</xdr:col>
      <xdr:colOff>558311</xdr:colOff>
      <xdr:row>2</xdr:row>
      <xdr:rowOff>114300</xdr:rowOff>
    </xdr:to>
    <xdr:sp macro="" textlink="">
      <xdr:nvSpPr>
        <xdr:cNvPr id="3" name="Seta para a direita listrad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 bwMode="auto">
        <a:xfrm flipH="1">
          <a:off x="6886575" y="114300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359019</xdr:colOff>
      <xdr:row>13</xdr:row>
      <xdr:rowOff>102577</xdr:rowOff>
    </xdr:from>
    <xdr:to>
      <xdr:col>5</xdr:col>
      <xdr:colOff>556845</xdr:colOff>
      <xdr:row>15</xdr:row>
      <xdr:rowOff>140677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 bwMode="auto">
        <a:xfrm flipH="1">
          <a:off x="5766288" y="260838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512886</xdr:colOff>
      <xdr:row>14</xdr:row>
      <xdr:rowOff>146538</xdr:rowOff>
    </xdr:from>
    <xdr:to>
      <xdr:col>7</xdr:col>
      <xdr:colOff>102577</xdr:colOff>
      <xdr:row>16</xdr:row>
      <xdr:rowOff>184638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 bwMode="auto">
        <a:xfrm flipH="1">
          <a:off x="4667251" y="243986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29309</xdr:colOff>
      <xdr:row>14</xdr:row>
      <xdr:rowOff>14654</xdr:rowOff>
    </xdr:from>
    <xdr:to>
      <xdr:col>6</xdr:col>
      <xdr:colOff>65942</xdr:colOff>
      <xdr:row>15</xdr:row>
      <xdr:rowOff>139212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 bwMode="auto">
        <a:xfrm flipH="1">
          <a:off x="4894386" y="2732942"/>
          <a:ext cx="644768" cy="315058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8</xdr:col>
      <xdr:colOff>193048</xdr:colOff>
      <xdr:row>8</xdr:row>
      <xdr:rowOff>38100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 bwMode="auto">
        <a:xfrm flipH="1">
          <a:off x="6493565" y="1192696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2</xdr:row>
      <xdr:rowOff>95250</xdr:rowOff>
    </xdr:from>
    <xdr:to>
      <xdr:col>10</xdr:col>
      <xdr:colOff>310661</xdr:colOff>
      <xdr:row>4</xdr:row>
      <xdr:rowOff>123825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 bwMode="auto">
        <a:xfrm flipH="1">
          <a:off x="7153275" y="552450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82826</xdr:colOff>
      <xdr:row>10</xdr:row>
      <xdr:rowOff>182217</xdr:rowOff>
    </xdr:from>
    <xdr:to>
      <xdr:col>6</xdr:col>
      <xdr:colOff>888787</xdr:colOff>
      <xdr:row>13</xdr:row>
      <xdr:rowOff>29817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 bwMode="auto">
        <a:xfrm flipH="1">
          <a:off x="5110369" y="2178326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18</xdr:row>
      <xdr:rowOff>57150</xdr:rowOff>
    </xdr:from>
    <xdr:to>
      <xdr:col>7</xdr:col>
      <xdr:colOff>863111</xdr:colOff>
      <xdr:row>20</xdr:row>
      <xdr:rowOff>95250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 bwMode="auto">
        <a:xfrm flipH="1">
          <a:off x="6238875" y="349567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13</xdr:row>
      <xdr:rowOff>171450</xdr:rowOff>
    </xdr:from>
    <xdr:to>
      <xdr:col>7</xdr:col>
      <xdr:colOff>958361</xdr:colOff>
      <xdr:row>15</xdr:row>
      <xdr:rowOff>190500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 bwMode="auto">
        <a:xfrm flipH="1">
          <a:off x="5372100" y="2800350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14654</xdr:colOff>
      <xdr:row>9</xdr:row>
      <xdr:rowOff>161193</xdr:rowOff>
    </xdr:from>
    <xdr:to>
      <xdr:col>7</xdr:col>
      <xdr:colOff>820615</xdr:colOff>
      <xdr:row>12</xdr:row>
      <xdr:rowOff>8793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 bwMode="auto">
        <a:xfrm flipH="1">
          <a:off x="5964116" y="194163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733425</xdr:colOff>
      <xdr:row>18</xdr:row>
      <xdr:rowOff>76200</xdr:rowOff>
    </xdr:from>
    <xdr:to>
      <xdr:col>9</xdr:col>
      <xdr:colOff>653561</xdr:colOff>
      <xdr:row>20</xdr:row>
      <xdr:rowOff>114300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 bwMode="auto">
        <a:xfrm flipH="1">
          <a:off x="8077200" y="378142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674077</xdr:colOff>
      <xdr:row>9</xdr:row>
      <xdr:rowOff>117231</xdr:rowOff>
    </xdr:from>
    <xdr:to>
      <xdr:col>3</xdr:col>
      <xdr:colOff>1480038</xdr:colOff>
      <xdr:row>11</xdr:row>
      <xdr:rowOff>132686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 bwMode="auto">
        <a:xfrm flipH="1">
          <a:off x="4103077" y="1905000"/>
          <a:ext cx="805961" cy="396455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323849</xdr:colOff>
      <xdr:row>0</xdr:row>
      <xdr:rowOff>28575</xdr:rowOff>
    </xdr:from>
    <xdr:to>
      <xdr:col>26</xdr:col>
      <xdr:colOff>520210</xdr:colOff>
      <xdr:row>2</xdr:row>
      <xdr:rowOff>0</xdr:rowOff>
    </xdr:to>
    <xdr:sp macro="" textlink="">
      <xdr:nvSpPr>
        <xdr:cNvPr id="3" name="Seta para a direita listrad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/>
      </xdr:nvSpPr>
      <xdr:spPr bwMode="auto">
        <a:xfrm flipH="1">
          <a:off x="7105649" y="2857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1200150</xdr:colOff>
      <xdr:row>0</xdr:row>
      <xdr:rowOff>66675</xdr:rowOff>
    </xdr:from>
    <xdr:to>
      <xdr:col>3</xdr:col>
      <xdr:colOff>2006111</xdr:colOff>
      <xdr:row>1</xdr:row>
      <xdr:rowOff>47625</xdr:rowOff>
    </xdr:to>
    <xdr:sp macro="" textlink="">
      <xdr:nvSpPr>
        <xdr:cNvPr id="3" name="Seta para a direita listrad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/>
      </xdr:nvSpPr>
      <xdr:spPr bwMode="auto">
        <a:xfrm flipH="1">
          <a:off x="5848350" y="6667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</xdr:colOff>
      <xdr:row>3</xdr:row>
      <xdr:rowOff>114300</xdr:rowOff>
    </xdr:from>
    <xdr:to>
      <xdr:col>7</xdr:col>
      <xdr:colOff>28575</xdr:colOff>
      <xdr:row>5</xdr:row>
      <xdr:rowOff>9525</xdr:rowOff>
    </xdr:to>
    <xdr:sp macro="" textlink="">
      <xdr:nvSpPr>
        <xdr:cNvPr id="16" name="Retângulo de cantos arredondados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10000000}"/>
            </a:ext>
          </a:extLst>
        </xdr:cNvPr>
        <xdr:cNvSpPr/>
      </xdr:nvSpPr>
      <xdr:spPr>
        <a:xfrm>
          <a:off x="3552825" y="704850"/>
          <a:ext cx="1590675" cy="2571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Procv 1</a:t>
          </a:r>
        </a:p>
      </xdr:txBody>
    </xdr:sp>
    <xdr:clientData/>
  </xdr:twoCellAnchor>
  <xdr:twoCellAnchor>
    <xdr:from>
      <xdr:col>5</xdr:col>
      <xdr:colOff>52388</xdr:colOff>
      <xdr:row>5</xdr:row>
      <xdr:rowOff>114300</xdr:rowOff>
    </xdr:from>
    <xdr:to>
      <xdr:col>7</xdr:col>
      <xdr:colOff>28576</xdr:colOff>
      <xdr:row>7</xdr:row>
      <xdr:rowOff>9525</xdr:rowOff>
    </xdr:to>
    <xdr:sp macro="" textlink="">
      <xdr:nvSpPr>
        <xdr:cNvPr id="17" name="Retângulo de cantos arredondados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800-000011000000}"/>
            </a:ext>
          </a:extLst>
        </xdr:cNvPr>
        <xdr:cNvSpPr/>
      </xdr:nvSpPr>
      <xdr:spPr>
        <a:xfrm>
          <a:off x="3552826" y="1066800"/>
          <a:ext cx="1590675" cy="2571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Procv  2</a:t>
          </a:r>
          <a:endParaRPr lang="pt-BR" sz="1100"/>
        </a:p>
      </xdr:txBody>
    </xdr:sp>
    <xdr:clientData/>
  </xdr:twoCellAnchor>
  <xdr:twoCellAnchor>
    <xdr:from>
      <xdr:col>5</xdr:col>
      <xdr:colOff>42862</xdr:colOff>
      <xdr:row>7</xdr:row>
      <xdr:rowOff>123825</xdr:rowOff>
    </xdr:from>
    <xdr:to>
      <xdr:col>7</xdr:col>
      <xdr:colOff>33338</xdr:colOff>
      <xdr:row>9</xdr:row>
      <xdr:rowOff>19050</xdr:rowOff>
    </xdr:to>
    <xdr:sp macro="" textlink="">
      <xdr:nvSpPr>
        <xdr:cNvPr id="18" name="Retângulo de cantos arredondados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800-000012000000}"/>
            </a:ext>
          </a:extLst>
        </xdr:cNvPr>
        <xdr:cNvSpPr/>
      </xdr:nvSpPr>
      <xdr:spPr>
        <a:xfrm>
          <a:off x="3543300" y="1438275"/>
          <a:ext cx="1604963" cy="2571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Procv  3</a:t>
          </a:r>
          <a:endParaRPr lang="pt-BR" sz="1100"/>
        </a:p>
      </xdr:txBody>
    </xdr:sp>
    <xdr:clientData/>
  </xdr:twoCellAnchor>
  <xdr:twoCellAnchor>
    <xdr:from>
      <xdr:col>5</xdr:col>
      <xdr:colOff>47624</xdr:colOff>
      <xdr:row>9</xdr:row>
      <xdr:rowOff>119063</xdr:rowOff>
    </xdr:from>
    <xdr:to>
      <xdr:col>7</xdr:col>
      <xdr:colOff>38100</xdr:colOff>
      <xdr:row>11</xdr:row>
      <xdr:rowOff>14288</xdr:rowOff>
    </xdr:to>
    <xdr:sp macro="" textlink="">
      <xdr:nvSpPr>
        <xdr:cNvPr id="19" name="Retângulo de cantos arredondados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800-000013000000}"/>
            </a:ext>
          </a:extLst>
        </xdr:cNvPr>
        <xdr:cNvSpPr/>
      </xdr:nvSpPr>
      <xdr:spPr>
        <a:xfrm>
          <a:off x="3548062" y="1795463"/>
          <a:ext cx="1604963" cy="2571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Procv  4</a:t>
          </a:r>
          <a:endParaRPr lang="pt-BR" sz="1100"/>
        </a:p>
      </xdr:txBody>
    </xdr:sp>
    <xdr:clientData/>
  </xdr:twoCellAnchor>
  <xdr:twoCellAnchor>
    <xdr:from>
      <xdr:col>5</xdr:col>
      <xdr:colOff>47625</xdr:colOff>
      <xdr:row>11</xdr:row>
      <xdr:rowOff>114300</xdr:rowOff>
    </xdr:from>
    <xdr:to>
      <xdr:col>7</xdr:col>
      <xdr:colOff>23813</xdr:colOff>
      <xdr:row>13</xdr:row>
      <xdr:rowOff>9525</xdr:rowOff>
    </xdr:to>
    <xdr:sp macro="" textlink="">
      <xdr:nvSpPr>
        <xdr:cNvPr id="20" name="Retângulo de cantos arredondados 1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800-000014000000}"/>
            </a:ext>
          </a:extLst>
        </xdr:cNvPr>
        <xdr:cNvSpPr/>
      </xdr:nvSpPr>
      <xdr:spPr>
        <a:xfrm>
          <a:off x="3548063" y="2152650"/>
          <a:ext cx="1590675" cy="2571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Procv  5</a:t>
          </a:r>
          <a:endParaRPr lang="pt-BR" sz="1100"/>
        </a:p>
      </xdr:txBody>
    </xdr:sp>
    <xdr:clientData/>
  </xdr:twoCellAnchor>
  <xdr:twoCellAnchor>
    <xdr:from>
      <xdr:col>5</xdr:col>
      <xdr:colOff>38100</xdr:colOff>
      <xdr:row>13</xdr:row>
      <xdr:rowOff>128588</xdr:rowOff>
    </xdr:from>
    <xdr:to>
      <xdr:col>7</xdr:col>
      <xdr:colOff>14288</xdr:colOff>
      <xdr:row>15</xdr:row>
      <xdr:rowOff>23813</xdr:rowOff>
    </xdr:to>
    <xdr:sp macro="" textlink="">
      <xdr:nvSpPr>
        <xdr:cNvPr id="21" name="Retângulo de cantos arredondados 2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800-000015000000}"/>
            </a:ext>
          </a:extLst>
        </xdr:cNvPr>
        <xdr:cNvSpPr/>
      </xdr:nvSpPr>
      <xdr:spPr>
        <a:xfrm>
          <a:off x="3538538" y="2528888"/>
          <a:ext cx="1590675" cy="2571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Procv  6</a:t>
          </a:r>
          <a:endParaRPr lang="pt-BR" sz="1100"/>
        </a:p>
      </xdr:txBody>
    </xdr:sp>
    <xdr:clientData/>
  </xdr:twoCellAnchor>
  <xdr:twoCellAnchor>
    <xdr:from>
      <xdr:col>4</xdr:col>
      <xdr:colOff>309563</xdr:colOff>
      <xdr:row>1</xdr:row>
      <xdr:rowOff>157163</xdr:rowOff>
    </xdr:from>
    <xdr:to>
      <xdr:col>7</xdr:col>
      <xdr:colOff>357188</xdr:colOff>
      <xdr:row>15</xdr:row>
      <xdr:rowOff>161925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028301A-3706-450D-B79B-F54456EEFE67}"/>
            </a:ext>
          </a:extLst>
        </xdr:cNvPr>
        <xdr:cNvSpPr/>
      </xdr:nvSpPr>
      <xdr:spPr>
        <a:xfrm>
          <a:off x="3186113" y="338138"/>
          <a:ext cx="2286000" cy="2586037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45" zoomScaleNormal="145" workbookViewId="0">
      <selection activeCell="B9" sqref="B9"/>
    </sheetView>
  </sheetViews>
  <sheetFormatPr defaultRowHeight="15"/>
  <cols>
    <col min="1" max="1" width="12.5703125" customWidth="1"/>
    <col min="2" max="2" width="12.28515625" bestFit="1" customWidth="1"/>
    <col min="3" max="3" width="11.140625" bestFit="1" customWidth="1"/>
    <col min="4" max="4" width="10.42578125" customWidth="1"/>
    <col min="7" max="7" width="9.5703125" bestFit="1" customWidth="1"/>
  </cols>
  <sheetData>
    <row r="1" spans="1:1">
      <c r="A1" s="71" t="s">
        <v>163</v>
      </c>
    </row>
    <row r="2" spans="1:1">
      <c r="A2" s="40" t="s">
        <v>172</v>
      </c>
    </row>
    <row r="3" spans="1:1">
      <c r="A3" s="40" t="s">
        <v>286</v>
      </c>
    </row>
    <row r="4" spans="1:1">
      <c r="A4" s="40"/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sqref="A1:E1"/>
    </sheetView>
  </sheetViews>
  <sheetFormatPr defaultRowHeight="15"/>
  <cols>
    <col min="1" max="1" width="14.85546875" bestFit="1" customWidth="1"/>
    <col min="2" max="3" width="13.42578125" customWidth="1"/>
    <col min="4" max="4" width="12.42578125" bestFit="1" customWidth="1"/>
    <col min="5" max="5" width="15.7109375" customWidth="1"/>
  </cols>
  <sheetData>
    <row r="1" spans="1:5" ht="18.75">
      <c r="A1" s="244" t="s">
        <v>160</v>
      </c>
      <c r="B1" s="244"/>
      <c r="C1" s="244"/>
      <c r="D1" s="244"/>
      <c r="E1" s="244"/>
    </row>
    <row r="2" spans="1:5" ht="8.25" customHeight="1">
      <c r="A2" s="245"/>
      <c r="B2" s="245"/>
      <c r="C2" s="245"/>
      <c r="D2" s="245"/>
      <c r="E2" s="245"/>
    </row>
    <row r="3" spans="1:5" ht="15.75">
      <c r="A3" s="241" t="s">
        <v>0</v>
      </c>
      <c r="B3" s="242"/>
      <c r="C3" s="242"/>
      <c r="D3" s="242"/>
      <c r="E3" s="243"/>
    </row>
    <row r="4" spans="1:5" ht="9" customHeight="1">
      <c r="A4" s="246"/>
      <c r="B4" s="246"/>
      <c r="C4" s="246"/>
      <c r="D4" s="246"/>
      <c r="E4" s="246"/>
    </row>
    <row r="5" spans="1:5">
      <c r="A5" s="46" t="s">
        <v>1</v>
      </c>
      <c r="B5" s="46" t="s">
        <v>2</v>
      </c>
      <c r="C5" s="46" t="s">
        <v>3</v>
      </c>
      <c r="D5" s="46" t="s">
        <v>4</v>
      </c>
      <c r="E5" s="46" t="s">
        <v>5</v>
      </c>
    </row>
    <row r="6" spans="1:5">
      <c r="A6" s="6" t="s">
        <v>6</v>
      </c>
      <c r="B6" s="6">
        <v>4</v>
      </c>
      <c r="C6" s="6">
        <v>5</v>
      </c>
      <c r="D6" s="6">
        <v>3</v>
      </c>
      <c r="E6" s="219">
        <f t="shared" ref="E6:E12" si="0">SUM(B6:D6)</f>
        <v>12</v>
      </c>
    </row>
    <row r="7" spans="1:5">
      <c r="A7" s="6" t="s">
        <v>7</v>
      </c>
      <c r="B7" s="6">
        <v>15</v>
      </c>
      <c r="C7" s="6">
        <v>10</v>
      </c>
      <c r="D7" s="6">
        <v>12</v>
      </c>
      <c r="E7" s="219">
        <f t="shared" si="0"/>
        <v>37</v>
      </c>
    </row>
    <row r="8" spans="1:5">
      <c r="A8" s="6" t="s">
        <v>8</v>
      </c>
      <c r="B8" s="6">
        <v>21</v>
      </c>
      <c r="C8" s="6">
        <v>18</v>
      </c>
      <c r="D8" s="6">
        <v>15</v>
      </c>
      <c r="E8" s="219">
        <f t="shared" si="0"/>
        <v>54</v>
      </c>
    </row>
    <row r="9" spans="1:5">
      <c r="A9" s="6" t="s">
        <v>9</v>
      </c>
      <c r="B9" s="6">
        <v>2</v>
      </c>
      <c r="C9" s="6">
        <v>5</v>
      </c>
      <c r="D9" s="6">
        <v>10</v>
      </c>
      <c r="E9" s="219">
        <f t="shared" si="0"/>
        <v>17</v>
      </c>
    </row>
    <row r="10" spans="1:5">
      <c r="A10" s="6" t="s">
        <v>10</v>
      </c>
      <c r="B10" s="6">
        <v>1</v>
      </c>
      <c r="C10" s="6">
        <v>2</v>
      </c>
      <c r="D10" s="6">
        <v>4</v>
      </c>
      <c r="E10" s="219">
        <f t="shared" si="0"/>
        <v>7</v>
      </c>
    </row>
    <row r="11" spans="1:5">
      <c r="A11" s="6" t="s">
        <v>11</v>
      </c>
      <c r="B11" s="6">
        <v>3</v>
      </c>
      <c r="C11" s="6">
        <v>8</v>
      </c>
      <c r="D11" s="6">
        <v>5</v>
      </c>
      <c r="E11" s="219">
        <f t="shared" si="0"/>
        <v>16</v>
      </c>
    </row>
    <row r="12" spans="1:5">
      <c r="A12" s="6" t="s">
        <v>12</v>
      </c>
      <c r="B12" s="6">
        <v>12</v>
      </c>
      <c r="C12" s="6">
        <v>8</v>
      </c>
      <c r="D12" s="6">
        <v>10</v>
      </c>
      <c r="E12" s="219">
        <f t="shared" si="0"/>
        <v>30</v>
      </c>
    </row>
    <row r="13" spans="1:5" ht="15.75">
      <c r="A13" s="3"/>
      <c r="B13" s="3"/>
      <c r="C13" s="3"/>
      <c r="D13" s="2"/>
      <c r="E13" s="2"/>
    </row>
  </sheetData>
  <mergeCells count="4">
    <mergeCell ref="A3:E3"/>
    <mergeCell ref="A1:E1"/>
    <mergeCell ref="A2:E2"/>
    <mergeCell ref="A4:E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H36" sqref="H36"/>
    </sheetView>
  </sheetViews>
  <sheetFormatPr defaultRowHeight="15"/>
  <cols>
    <col min="1" max="1" width="29.42578125" bestFit="1" customWidth="1"/>
    <col min="2" max="2" width="14.7109375" customWidth="1"/>
    <col min="3" max="3" width="16.85546875" customWidth="1"/>
    <col min="4" max="4" width="19.42578125" customWidth="1"/>
  </cols>
  <sheetData>
    <row r="1" spans="1:10">
      <c r="A1" s="247" t="s">
        <v>71</v>
      </c>
      <c r="B1" s="247"/>
      <c r="C1" s="247"/>
      <c r="D1" s="247"/>
    </row>
    <row r="2" spans="1:10">
      <c r="A2" s="247"/>
      <c r="B2" s="247"/>
      <c r="C2" s="247"/>
      <c r="D2" s="247"/>
    </row>
    <row r="3" spans="1:10" ht="18">
      <c r="A3" s="20"/>
      <c r="B3" s="20"/>
      <c r="C3" s="20"/>
      <c r="D3" s="20"/>
    </row>
    <row r="4" spans="1:10">
      <c r="A4" s="19" t="s">
        <v>69</v>
      </c>
      <c r="B4" s="19" t="s">
        <v>70</v>
      </c>
      <c r="C4" s="19" t="s">
        <v>72</v>
      </c>
      <c r="D4" s="19" t="s">
        <v>5</v>
      </c>
    </row>
    <row r="5" spans="1:10" ht="15.75">
      <c r="A5" s="21" t="s">
        <v>47</v>
      </c>
      <c r="B5" s="22">
        <v>44.9</v>
      </c>
      <c r="C5" s="22">
        <v>5</v>
      </c>
      <c r="D5">
        <f>B5-C5</f>
        <v>39.9</v>
      </c>
    </row>
    <row r="6" spans="1:10" ht="15.75">
      <c r="A6" s="23" t="s">
        <v>48</v>
      </c>
      <c r="B6" s="24">
        <v>79.900000000000006</v>
      </c>
      <c r="C6" s="24">
        <v>3.5</v>
      </c>
      <c r="D6" s="221">
        <f t="shared" ref="D6:D24" si="0">B6-C6</f>
        <v>76.400000000000006</v>
      </c>
    </row>
    <row r="7" spans="1:10" ht="15.75">
      <c r="A7" s="21" t="s">
        <v>49</v>
      </c>
      <c r="B7" s="22">
        <v>49.9</v>
      </c>
      <c r="C7" s="22">
        <v>4</v>
      </c>
      <c r="D7">
        <f t="shared" si="0"/>
        <v>45.9</v>
      </c>
    </row>
    <row r="8" spans="1:10" ht="15.75">
      <c r="A8" s="23" t="s">
        <v>50</v>
      </c>
      <c r="B8" s="24">
        <v>54.45</v>
      </c>
      <c r="C8" s="24">
        <v>4.5</v>
      </c>
      <c r="D8" s="221">
        <f t="shared" si="0"/>
        <v>49.95</v>
      </c>
    </row>
    <row r="9" spans="1:10" ht="15.75">
      <c r="A9" s="21" t="s">
        <v>51</v>
      </c>
      <c r="B9" s="22">
        <v>102.25</v>
      </c>
      <c r="C9" s="22">
        <v>10</v>
      </c>
      <c r="D9">
        <f t="shared" si="0"/>
        <v>92.25</v>
      </c>
    </row>
    <row r="10" spans="1:10" ht="15.75">
      <c r="A10" s="23" t="s">
        <v>52</v>
      </c>
      <c r="B10" s="24">
        <v>189.9</v>
      </c>
      <c r="C10" s="24">
        <v>12</v>
      </c>
      <c r="D10" s="221">
        <f t="shared" si="0"/>
        <v>177.9</v>
      </c>
    </row>
    <row r="11" spans="1:10" ht="15.75">
      <c r="A11" s="21" t="s">
        <v>53</v>
      </c>
      <c r="B11" s="22">
        <v>34.299999999999997</v>
      </c>
      <c r="C11" s="22">
        <v>4.3</v>
      </c>
      <c r="D11">
        <f t="shared" si="0"/>
        <v>29.999999999999996</v>
      </c>
    </row>
    <row r="12" spans="1:10" ht="15.75">
      <c r="A12" s="23" t="s">
        <v>54</v>
      </c>
      <c r="B12" s="24">
        <v>84.9</v>
      </c>
      <c r="C12" s="24">
        <v>1.9</v>
      </c>
      <c r="D12" s="221">
        <f t="shared" si="0"/>
        <v>83</v>
      </c>
    </row>
    <row r="13" spans="1:10" ht="15.75">
      <c r="A13" s="21" t="s">
        <v>55</v>
      </c>
      <c r="B13" s="22">
        <v>46.9</v>
      </c>
      <c r="C13" s="22">
        <v>3.9</v>
      </c>
      <c r="D13">
        <f t="shared" si="0"/>
        <v>43</v>
      </c>
      <c r="J13" s="220"/>
    </row>
    <row r="14" spans="1:10" ht="15.75">
      <c r="A14" s="23" t="s">
        <v>56</v>
      </c>
      <c r="B14" s="24">
        <v>68.5</v>
      </c>
      <c r="C14" s="24">
        <v>5.5</v>
      </c>
      <c r="D14" s="221">
        <f t="shared" si="0"/>
        <v>63</v>
      </c>
    </row>
    <row r="15" spans="1:10" ht="15.75">
      <c r="A15" s="21" t="s">
        <v>57</v>
      </c>
      <c r="B15" s="22">
        <v>34.9</v>
      </c>
      <c r="C15" s="22">
        <v>4.5</v>
      </c>
      <c r="D15">
        <f t="shared" si="0"/>
        <v>30.4</v>
      </c>
    </row>
    <row r="16" spans="1:10" ht="15.75">
      <c r="A16" s="23" t="s">
        <v>58</v>
      </c>
      <c r="B16" s="24">
        <v>65.900000000000006</v>
      </c>
      <c r="C16" s="24">
        <v>5</v>
      </c>
      <c r="D16" s="221">
        <f t="shared" si="0"/>
        <v>60.900000000000006</v>
      </c>
    </row>
    <row r="17" spans="1:4" ht="15.75">
      <c r="A17" s="21" t="s">
        <v>59</v>
      </c>
      <c r="B17" s="22">
        <v>86.3</v>
      </c>
      <c r="C17" s="22">
        <v>6</v>
      </c>
      <c r="D17">
        <f t="shared" si="0"/>
        <v>80.3</v>
      </c>
    </row>
    <row r="18" spans="1:4" ht="15.75">
      <c r="A18" s="23" t="s">
        <v>60</v>
      </c>
      <c r="B18" s="24">
        <v>149.9</v>
      </c>
      <c r="C18" s="24">
        <v>5</v>
      </c>
      <c r="D18" s="221">
        <f t="shared" si="0"/>
        <v>144.9</v>
      </c>
    </row>
    <row r="19" spans="1:4" ht="15.75">
      <c r="A19" s="21" t="s">
        <v>61</v>
      </c>
      <c r="B19" s="22">
        <v>180.9</v>
      </c>
      <c r="C19" s="22">
        <v>8</v>
      </c>
      <c r="D19">
        <f t="shared" si="0"/>
        <v>172.9</v>
      </c>
    </row>
    <row r="20" spans="1:4" ht="15.75">
      <c r="A20" s="23" t="s">
        <v>62</v>
      </c>
      <c r="B20" s="24">
        <v>198.5</v>
      </c>
      <c r="C20" s="24">
        <v>12</v>
      </c>
      <c r="D20" s="220">
        <f t="shared" si="0"/>
        <v>186.5</v>
      </c>
    </row>
    <row r="21" spans="1:4" ht="15.75">
      <c r="A21" s="21" t="s">
        <v>63</v>
      </c>
      <c r="B21" s="22">
        <v>248.5</v>
      </c>
      <c r="C21" s="22">
        <v>15</v>
      </c>
      <c r="D21">
        <f t="shared" si="0"/>
        <v>233.5</v>
      </c>
    </row>
    <row r="22" spans="1:4" ht="15.75">
      <c r="A22" s="23" t="s">
        <v>64</v>
      </c>
      <c r="B22" s="24">
        <v>229.9</v>
      </c>
      <c r="C22" s="24">
        <v>22</v>
      </c>
      <c r="D22" s="221">
        <f t="shared" si="0"/>
        <v>207.9</v>
      </c>
    </row>
    <row r="23" spans="1:4" ht="15.75">
      <c r="A23" s="21" t="s">
        <v>65</v>
      </c>
      <c r="B23" s="22">
        <v>75.5</v>
      </c>
      <c r="C23" s="22">
        <v>6</v>
      </c>
      <c r="D23">
        <f t="shared" si="0"/>
        <v>69.5</v>
      </c>
    </row>
    <row r="24" spans="1:4" ht="15.75">
      <c r="A24" s="23" t="s">
        <v>66</v>
      </c>
      <c r="B24" s="24">
        <v>75.5</v>
      </c>
      <c r="C24" s="24">
        <v>5</v>
      </c>
      <c r="D24" s="221">
        <f t="shared" si="0"/>
        <v>70.5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34" sqref="C34"/>
    </sheetView>
  </sheetViews>
  <sheetFormatPr defaultColWidth="9.140625" defaultRowHeight="15"/>
  <cols>
    <col min="1" max="1" width="9.140625" style="9"/>
    <col min="2" max="2" width="29.42578125" style="16" bestFit="1" customWidth="1"/>
    <col min="3" max="3" width="18.5703125" style="9" customWidth="1"/>
    <col min="4" max="4" width="24" style="9" customWidth="1"/>
    <col min="5" max="5" width="20.5703125" style="9" bestFit="1" customWidth="1"/>
    <col min="6" max="6" width="26.85546875" style="9" customWidth="1"/>
    <col min="7" max="16384" width="9.140625" style="9"/>
  </cols>
  <sheetData>
    <row r="1" spans="1:6" ht="26.25">
      <c r="A1" s="248" t="s">
        <v>68</v>
      </c>
      <c r="B1" s="248"/>
      <c r="C1" s="248"/>
      <c r="D1" s="248"/>
      <c r="E1" s="248"/>
    </row>
    <row r="2" spans="1:6">
      <c r="A2" s="10"/>
    </row>
    <row r="3" spans="1:6">
      <c r="A3" s="249" t="s">
        <v>43</v>
      </c>
      <c r="B3" s="249"/>
      <c r="C3" s="249"/>
      <c r="D3" s="249"/>
      <c r="E3" s="249"/>
    </row>
    <row r="4" spans="1:6">
      <c r="B4" s="17"/>
      <c r="C4" s="11"/>
    </row>
    <row r="5" spans="1:6" ht="15.75">
      <c r="A5" s="25" t="s">
        <v>44</v>
      </c>
      <c r="B5" s="25" t="s">
        <v>21</v>
      </c>
      <c r="C5" s="25" t="s">
        <v>45</v>
      </c>
      <c r="D5" s="25" t="s">
        <v>46</v>
      </c>
      <c r="E5" s="25" t="s">
        <v>5</v>
      </c>
      <c r="F5"/>
    </row>
    <row r="6" spans="1:6">
      <c r="A6" s="9">
        <v>2233</v>
      </c>
      <c r="B6" s="16" t="s">
        <v>47</v>
      </c>
      <c r="C6" s="12">
        <v>44.9</v>
      </c>
      <c r="D6" s="9">
        <v>5</v>
      </c>
      <c r="E6">
        <f>C6*D6</f>
        <v>224.5</v>
      </c>
      <c r="F6"/>
    </row>
    <row r="7" spans="1:6">
      <c r="A7" s="13">
        <v>5265</v>
      </c>
      <c r="B7" s="18" t="s">
        <v>48</v>
      </c>
      <c r="C7" s="14">
        <v>79.900000000000006</v>
      </c>
      <c r="D7" s="13">
        <v>1</v>
      </c>
      <c r="E7" s="222">
        <f t="shared" ref="E7:E24" si="0">C7*D7</f>
        <v>79.900000000000006</v>
      </c>
      <c r="F7"/>
    </row>
    <row r="8" spans="1:6">
      <c r="A8" s="9">
        <v>8895</v>
      </c>
      <c r="B8" s="16" t="s">
        <v>49</v>
      </c>
      <c r="C8" s="12">
        <v>49.9</v>
      </c>
      <c r="D8" s="9">
        <v>3</v>
      </c>
      <c r="E8" s="12">
        <f t="shared" si="0"/>
        <v>149.69999999999999</v>
      </c>
      <c r="F8"/>
    </row>
    <row r="9" spans="1:6">
      <c r="A9" s="13">
        <v>6578</v>
      </c>
      <c r="B9" s="18" t="s">
        <v>50</v>
      </c>
      <c r="C9" s="14">
        <v>54.45</v>
      </c>
      <c r="D9" s="13">
        <v>0</v>
      </c>
      <c r="E9" s="222">
        <f t="shared" si="0"/>
        <v>0</v>
      </c>
    </row>
    <row r="10" spans="1:6">
      <c r="A10" s="9">
        <v>4412</v>
      </c>
      <c r="B10" s="16" t="s">
        <v>51</v>
      </c>
      <c r="C10" s="12">
        <v>102.25</v>
      </c>
      <c r="D10" s="9">
        <v>2</v>
      </c>
      <c r="E10" s="12">
        <f t="shared" si="0"/>
        <v>204.5</v>
      </c>
    </row>
    <row r="11" spans="1:6">
      <c r="A11" s="13">
        <v>2369</v>
      </c>
      <c r="B11" s="18" t="s">
        <v>52</v>
      </c>
      <c r="C11" s="14">
        <v>189.9</v>
      </c>
      <c r="D11" s="13">
        <v>0</v>
      </c>
      <c r="E11" s="222">
        <f t="shared" si="0"/>
        <v>0</v>
      </c>
    </row>
    <row r="12" spans="1:6">
      <c r="A12" s="9">
        <v>5674</v>
      </c>
      <c r="B12" s="16" t="s">
        <v>53</v>
      </c>
      <c r="C12" s="12">
        <v>34.299999999999997</v>
      </c>
      <c r="D12" s="9">
        <v>6</v>
      </c>
      <c r="E12" s="12">
        <f t="shared" si="0"/>
        <v>205.79999999999998</v>
      </c>
    </row>
    <row r="13" spans="1:6">
      <c r="A13" s="13">
        <v>2256</v>
      </c>
      <c r="B13" s="18" t="s">
        <v>54</v>
      </c>
      <c r="C13" s="14">
        <v>84.9</v>
      </c>
      <c r="D13" s="13">
        <v>8</v>
      </c>
      <c r="E13" s="222">
        <f t="shared" si="0"/>
        <v>679.2</v>
      </c>
    </row>
    <row r="14" spans="1:6">
      <c r="A14" s="9">
        <v>3201</v>
      </c>
      <c r="B14" s="16" t="s">
        <v>55</v>
      </c>
      <c r="C14" s="12">
        <v>46.9</v>
      </c>
      <c r="D14" s="9">
        <v>3</v>
      </c>
      <c r="E14" s="12">
        <f t="shared" si="0"/>
        <v>140.69999999999999</v>
      </c>
    </row>
    <row r="15" spans="1:6">
      <c r="A15" s="13">
        <v>2895</v>
      </c>
      <c r="B15" s="18" t="s">
        <v>56</v>
      </c>
      <c r="C15" s="14">
        <v>68.5</v>
      </c>
      <c r="D15" s="13">
        <v>8</v>
      </c>
      <c r="E15" s="222">
        <f t="shared" si="0"/>
        <v>548</v>
      </c>
    </row>
    <row r="16" spans="1:6">
      <c r="A16" s="9">
        <v>6574</v>
      </c>
      <c r="B16" s="16" t="s">
        <v>57</v>
      </c>
      <c r="C16" s="12">
        <v>34.9</v>
      </c>
      <c r="D16" s="9">
        <v>1</v>
      </c>
      <c r="E16" s="12">
        <f t="shared" si="0"/>
        <v>34.9</v>
      </c>
    </row>
    <row r="17" spans="1:5">
      <c r="A17" s="13">
        <v>6598</v>
      </c>
      <c r="B17" s="18" t="s">
        <v>58</v>
      </c>
      <c r="C17" s="14">
        <v>65.900000000000006</v>
      </c>
      <c r="D17" s="13">
        <v>0</v>
      </c>
      <c r="E17" s="222">
        <f t="shared" si="0"/>
        <v>0</v>
      </c>
    </row>
    <row r="18" spans="1:5">
      <c r="A18" s="9">
        <v>1599</v>
      </c>
      <c r="B18" s="16" t="s">
        <v>59</v>
      </c>
      <c r="C18" s="12">
        <v>86.3</v>
      </c>
      <c r="D18" s="9">
        <v>0</v>
      </c>
      <c r="E18" s="12">
        <f t="shared" si="0"/>
        <v>0</v>
      </c>
    </row>
    <row r="19" spans="1:5">
      <c r="A19" s="13">
        <v>9511</v>
      </c>
      <c r="B19" s="18" t="s">
        <v>60</v>
      </c>
      <c r="C19" s="14">
        <v>149.9</v>
      </c>
      <c r="D19" s="13">
        <v>12</v>
      </c>
      <c r="E19" s="222">
        <f t="shared" si="0"/>
        <v>1798.8000000000002</v>
      </c>
    </row>
    <row r="20" spans="1:5">
      <c r="A20" s="9">
        <v>3577</v>
      </c>
      <c r="B20" s="16" t="s">
        <v>61</v>
      </c>
      <c r="C20" s="12">
        <v>180.9</v>
      </c>
      <c r="D20" s="9">
        <v>7</v>
      </c>
      <c r="E20" s="12">
        <f t="shared" si="0"/>
        <v>1266.3</v>
      </c>
    </row>
    <row r="21" spans="1:5">
      <c r="A21" s="13">
        <v>6527</v>
      </c>
      <c r="B21" s="18" t="s">
        <v>62</v>
      </c>
      <c r="C21" s="14">
        <v>198.5</v>
      </c>
      <c r="D21" s="13">
        <v>2</v>
      </c>
      <c r="E21" s="222">
        <f t="shared" si="0"/>
        <v>397</v>
      </c>
    </row>
    <row r="22" spans="1:5">
      <c r="A22" s="9">
        <v>9843</v>
      </c>
      <c r="B22" s="16" t="s">
        <v>63</v>
      </c>
      <c r="C22" s="12">
        <v>248.5</v>
      </c>
      <c r="D22" s="9">
        <v>4</v>
      </c>
      <c r="E22" s="12">
        <f t="shared" si="0"/>
        <v>994</v>
      </c>
    </row>
    <row r="23" spans="1:5">
      <c r="A23" s="13">
        <v>9462</v>
      </c>
      <c r="B23" s="18" t="s">
        <v>64</v>
      </c>
      <c r="C23" s="14">
        <v>229.9</v>
      </c>
      <c r="D23" s="13">
        <v>3</v>
      </c>
      <c r="E23" s="222">
        <f t="shared" si="0"/>
        <v>689.7</v>
      </c>
    </row>
    <row r="24" spans="1:5">
      <c r="A24" s="9">
        <v>1154</v>
      </c>
      <c r="B24" s="16" t="s">
        <v>65</v>
      </c>
      <c r="C24" s="12">
        <v>75.5</v>
      </c>
      <c r="D24" s="9">
        <v>8</v>
      </c>
      <c r="E24" s="12">
        <f t="shared" si="0"/>
        <v>604</v>
      </c>
    </row>
    <row r="25" spans="1:5">
      <c r="A25" s="13">
        <v>1022</v>
      </c>
      <c r="B25" s="18" t="s">
        <v>66</v>
      </c>
      <c r="C25" s="14">
        <v>75.5</v>
      </c>
      <c r="D25" s="13">
        <v>0</v>
      </c>
      <c r="E25" s="222">
        <f>C25*D25</f>
        <v>0</v>
      </c>
    </row>
    <row r="26" spans="1:5" ht="15.75" thickBot="1">
      <c r="E26" s="15"/>
    </row>
    <row r="27" spans="1:5" ht="16.5" thickBot="1">
      <c r="D27" s="47" t="s">
        <v>67</v>
      </c>
      <c r="E27" s="223">
        <f>SUM(E6:E25)</f>
        <v>8017</v>
      </c>
    </row>
    <row r="28" spans="1:5">
      <c r="D28"/>
    </row>
  </sheetData>
  <mergeCells count="2">
    <mergeCell ref="A1:E1"/>
    <mergeCell ref="A3:E3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20" zoomScaleNormal="120" workbookViewId="0">
      <selection activeCell="F18" sqref="F18"/>
    </sheetView>
  </sheetViews>
  <sheetFormatPr defaultRowHeight="15"/>
  <cols>
    <col min="1" max="1" width="15" customWidth="1"/>
    <col min="2" max="2" width="23.140625" bestFit="1" customWidth="1"/>
    <col min="3" max="3" width="13.42578125" customWidth="1"/>
    <col min="4" max="4" width="14.7109375" customWidth="1"/>
    <col min="5" max="5" width="12.140625" style="61" customWidth="1"/>
    <col min="6" max="6" width="17.28515625" customWidth="1"/>
  </cols>
  <sheetData>
    <row r="1" spans="1:6" ht="21.75" thickBot="1">
      <c r="A1" s="250" t="s">
        <v>186</v>
      </c>
      <c r="B1" s="251"/>
      <c r="C1" s="251"/>
      <c r="D1" s="251"/>
      <c r="E1" s="251"/>
      <c r="F1" s="252"/>
    </row>
    <row r="2" spans="1:6" ht="15.75" thickBot="1">
      <c r="A2" s="253"/>
      <c r="B2" s="254"/>
      <c r="C2" s="254"/>
      <c r="D2" s="255"/>
      <c r="E2" s="255"/>
      <c r="F2" s="255"/>
    </row>
    <row r="3" spans="1:6" ht="15.75" thickBot="1">
      <c r="A3" s="48" t="s">
        <v>187</v>
      </c>
      <c r="B3" s="48" t="s">
        <v>188</v>
      </c>
      <c r="C3" s="49" t="s">
        <v>189</v>
      </c>
      <c r="D3" s="49" t="s">
        <v>190</v>
      </c>
      <c r="E3" s="58" t="s">
        <v>201</v>
      </c>
      <c r="F3" s="49" t="s">
        <v>191</v>
      </c>
    </row>
    <row r="4" spans="1:6">
      <c r="A4" s="62">
        <v>45211</v>
      </c>
      <c r="B4" s="50" t="s">
        <v>192</v>
      </c>
      <c r="C4" s="51">
        <v>38533</v>
      </c>
      <c r="D4" s="52">
        <v>518</v>
      </c>
      <c r="E4" s="59">
        <v>5</v>
      </c>
      <c r="F4" s="224">
        <f t="array" ref="F4:F12">D4:D12/E4:E12</f>
        <v>103.6</v>
      </c>
    </row>
    <row r="5" spans="1:6">
      <c r="A5" s="63">
        <v>26538</v>
      </c>
      <c r="B5" s="54" t="s">
        <v>193</v>
      </c>
      <c r="C5" s="55">
        <v>38533</v>
      </c>
      <c r="D5" s="56">
        <v>590</v>
      </c>
      <c r="E5" s="60">
        <v>10</v>
      </c>
      <c r="F5" s="224">
        <v>59</v>
      </c>
    </row>
    <row r="6" spans="1:6">
      <c r="A6" s="64">
        <v>22565</v>
      </c>
      <c r="B6" s="53" t="s">
        <v>194</v>
      </c>
      <c r="C6" s="57">
        <v>38532</v>
      </c>
      <c r="D6" s="52">
        <v>449</v>
      </c>
      <c r="E6" s="59">
        <v>5</v>
      </c>
      <c r="F6" s="224">
        <v>89.8</v>
      </c>
    </row>
    <row r="7" spans="1:6">
      <c r="A7" s="63">
        <v>31245</v>
      </c>
      <c r="B7" s="54" t="s">
        <v>195</v>
      </c>
      <c r="C7" s="55">
        <v>38531</v>
      </c>
      <c r="D7" s="56">
        <v>469</v>
      </c>
      <c r="E7" s="60">
        <v>6</v>
      </c>
      <c r="F7" s="224">
        <v>78.166666666666671</v>
      </c>
    </row>
    <row r="8" spans="1:6">
      <c r="A8" s="64">
        <v>28556</v>
      </c>
      <c r="B8" s="53" t="s">
        <v>196</v>
      </c>
      <c r="C8" s="57">
        <v>38530</v>
      </c>
      <c r="D8" s="52">
        <v>380</v>
      </c>
      <c r="E8" s="59">
        <v>12</v>
      </c>
      <c r="F8" s="224">
        <v>31.666666666666668</v>
      </c>
    </row>
    <row r="9" spans="1:6">
      <c r="A9" s="63">
        <v>23332</v>
      </c>
      <c r="B9" s="54" t="s">
        <v>197</v>
      </c>
      <c r="C9" s="55">
        <v>38530</v>
      </c>
      <c r="D9" s="56">
        <v>420</v>
      </c>
      <c r="E9" s="60">
        <v>2</v>
      </c>
      <c r="F9" s="224">
        <v>210</v>
      </c>
    </row>
    <row r="10" spans="1:6">
      <c r="A10" s="64">
        <v>22001</v>
      </c>
      <c r="B10" s="53" t="s">
        <v>198</v>
      </c>
      <c r="C10" s="57">
        <v>38529</v>
      </c>
      <c r="D10" s="52">
        <v>280</v>
      </c>
      <c r="E10" s="59">
        <v>3</v>
      </c>
      <c r="F10" s="224">
        <v>93.333333333333329</v>
      </c>
    </row>
    <row r="11" spans="1:6">
      <c r="A11" s="63">
        <v>26458</v>
      </c>
      <c r="B11" s="54" t="s">
        <v>199</v>
      </c>
      <c r="C11" s="55">
        <v>38529</v>
      </c>
      <c r="D11" s="56">
        <v>120</v>
      </c>
      <c r="E11" s="60">
        <v>6</v>
      </c>
      <c r="F11" s="224">
        <v>20</v>
      </c>
    </row>
    <row r="12" spans="1:6">
      <c r="A12" s="64">
        <v>22565</v>
      </c>
      <c r="B12" s="53" t="s">
        <v>200</v>
      </c>
      <c r="C12" s="57">
        <v>38893</v>
      </c>
      <c r="D12" s="52">
        <v>460</v>
      </c>
      <c r="E12" s="59">
        <v>12</v>
      </c>
      <c r="F12" s="224">
        <v>38.333333333333336</v>
      </c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0" zoomScaleNormal="130" workbookViewId="0"/>
  </sheetViews>
  <sheetFormatPr defaultRowHeight="15"/>
  <cols>
    <col min="1" max="1" width="12.5703125" customWidth="1"/>
    <col min="2" max="2" width="12.7109375" bestFit="1" customWidth="1"/>
    <col min="3" max="3" width="22" bestFit="1" customWidth="1"/>
    <col min="4" max="4" width="12.7109375" bestFit="1" customWidth="1"/>
  </cols>
  <sheetData>
    <row r="1" spans="1:4">
      <c r="A1" t="s">
        <v>203</v>
      </c>
    </row>
    <row r="2" spans="1:4">
      <c r="A2" t="s">
        <v>202</v>
      </c>
    </row>
    <row r="4" spans="1:4">
      <c r="A4" s="256" t="s">
        <v>168</v>
      </c>
      <c r="B4" s="256"/>
      <c r="C4" s="256"/>
      <c r="D4" s="256"/>
    </row>
    <row r="5" spans="1:4" ht="8.25" customHeight="1">
      <c r="A5" s="257"/>
      <c r="B5" s="257"/>
      <c r="C5" s="257"/>
      <c r="D5" s="257"/>
    </row>
    <row r="6" spans="1:4">
      <c r="A6" s="30" t="s">
        <v>173</v>
      </c>
      <c r="B6" s="30" t="s">
        <v>174</v>
      </c>
      <c r="C6" s="30" t="s">
        <v>177</v>
      </c>
      <c r="D6" s="30" t="s">
        <v>175</v>
      </c>
    </row>
    <row r="7" spans="1:4">
      <c r="A7" s="29" t="s">
        <v>176</v>
      </c>
      <c r="B7" s="42">
        <v>50</v>
      </c>
      <c r="C7" s="45">
        <v>0.1</v>
      </c>
      <c r="D7" s="70">
        <f>B7*C7+B7</f>
        <v>55</v>
      </c>
    </row>
    <row r="8" spans="1:4">
      <c r="A8" s="225" t="s">
        <v>418</v>
      </c>
      <c r="B8" s="225"/>
      <c r="C8" s="225"/>
      <c r="D8" s="226">
        <f>B7*110%</f>
        <v>55.000000000000007</v>
      </c>
    </row>
    <row r="9" spans="1:4">
      <c r="A9" s="225" t="s">
        <v>419</v>
      </c>
      <c r="B9" s="225"/>
      <c r="C9" s="225"/>
      <c r="D9" s="225"/>
    </row>
    <row r="10" spans="1:4">
      <c r="A10" t="s">
        <v>169</v>
      </c>
    </row>
    <row r="11" spans="1:4">
      <c r="A11" t="s">
        <v>170</v>
      </c>
    </row>
    <row r="12" spans="1:4">
      <c r="A12" t="s">
        <v>171</v>
      </c>
    </row>
    <row r="14" spans="1:4">
      <c r="A14" s="256" t="s">
        <v>168</v>
      </c>
      <c r="B14" s="256"/>
      <c r="C14" s="256"/>
      <c r="D14" s="256"/>
    </row>
    <row r="15" spans="1:4" ht="9" customHeight="1">
      <c r="A15" s="258"/>
      <c r="B15" s="259"/>
      <c r="C15" s="259"/>
      <c r="D15" s="260"/>
    </row>
    <row r="16" spans="1:4">
      <c r="A16" s="29" t="s">
        <v>178</v>
      </c>
      <c r="B16" s="29" t="s">
        <v>179</v>
      </c>
      <c r="C16" s="29" t="s">
        <v>72</v>
      </c>
      <c r="D16" s="29" t="s">
        <v>180</v>
      </c>
    </row>
    <row r="17" spans="1:4">
      <c r="A17" s="29" t="s">
        <v>181</v>
      </c>
      <c r="B17" s="42">
        <v>1000</v>
      </c>
      <c r="C17" s="45">
        <v>0.08</v>
      </c>
      <c r="D17" s="70">
        <f>B17-B17*C17</f>
        <v>920</v>
      </c>
    </row>
    <row r="18" spans="1:4">
      <c r="D18" s="227">
        <f>B17*92%</f>
        <v>920</v>
      </c>
    </row>
    <row r="19" spans="1:4">
      <c r="A19" t="s">
        <v>420</v>
      </c>
    </row>
    <row r="21" spans="1:4">
      <c r="A21" s="256" t="s">
        <v>185</v>
      </c>
      <c r="B21" s="256"/>
    </row>
    <row r="22" spans="1:4">
      <c r="A22" s="29" t="s">
        <v>182</v>
      </c>
      <c r="B22" s="44">
        <v>40964</v>
      </c>
    </row>
    <row r="23" spans="1:4">
      <c r="A23" s="29" t="s">
        <v>183</v>
      </c>
      <c r="B23" s="44">
        <v>40949</v>
      </c>
    </row>
    <row r="24" spans="1:4">
      <c r="A24" s="29" t="s">
        <v>184</v>
      </c>
      <c r="B24" s="43">
        <f>B22-B23</f>
        <v>15</v>
      </c>
    </row>
    <row r="26" spans="1:4">
      <c r="C26" s="228">
        <f ca="1">TODAY()</f>
        <v>44617</v>
      </c>
    </row>
    <row r="27" spans="1:4">
      <c r="C27" s="72">
        <v>34261</v>
      </c>
    </row>
    <row r="28" spans="1:4">
      <c r="C28" s="72"/>
    </row>
  </sheetData>
  <mergeCells count="5">
    <mergeCell ref="A4:D4"/>
    <mergeCell ref="A14:D14"/>
    <mergeCell ref="A21:B21"/>
    <mergeCell ref="A5:D5"/>
    <mergeCell ref="A15:D1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30" zoomScaleNormal="130" workbookViewId="0">
      <selection sqref="A1:G1"/>
    </sheetView>
  </sheetViews>
  <sheetFormatPr defaultRowHeight="15"/>
  <cols>
    <col min="1" max="1" width="11.7109375" customWidth="1"/>
    <col min="2" max="2" width="21.28515625" bestFit="1" customWidth="1"/>
    <col min="3" max="3" width="11.140625" customWidth="1"/>
    <col min="4" max="4" width="30" bestFit="1" customWidth="1"/>
    <col min="5" max="5" width="13.5703125" bestFit="1" customWidth="1"/>
    <col min="6" max="6" width="11.28515625" customWidth="1"/>
    <col min="7" max="7" width="12.7109375" customWidth="1"/>
  </cols>
  <sheetData>
    <row r="1" spans="1:7" ht="18.75">
      <c r="A1" s="261" t="s">
        <v>128</v>
      </c>
      <c r="B1" s="261"/>
      <c r="C1" s="261"/>
      <c r="D1" s="261"/>
      <c r="E1" s="261"/>
      <c r="F1" s="261"/>
      <c r="G1" s="261"/>
    </row>
    <row r="3" spans="1:7">
      <c r="A3" s="262" t="s">
        <v>129</v>
      </c>
      <c r="B3" s="263"/>
      <c r="C3" s="36">
        <v>0.02</v>
      </c>
    </row>
    <row r="5" spans="1:7" ht="30">
      <c r="A5" s="65" t="s">
        <v>130</v>
      </c>
      <c r="B5" s="65" t="s">
        <v>131</v>
      </c>
      <c r="C5" s="65" t="s">
        <v>161</v>
      </c>
      <c r="D5" s="65" t="s">
        <v>132</v>
      </c>
      <c r="E5" s="65" t="s">
        <v>133</v>
      </c>
      <c r="F5" s="65" t="s">
        <v>134</v>
      </c>
      <c r="G5" s="65" t="s">
        <v>162</v>
      </c>
    </row>
    <row r="6" spans="1:7">
      <c r="A6" s="66">
        <v>1</v>
      </c>
      <c r="B6" s="67" t="s">
        <v>135</v>
      </c>
      <c r="C6" s="66">
        <v>5</v>
      </c>
      <c r="D6" s="67" t="s">
        <v>136</v>
      </c>
      <c r="E6" s="68">
        <v>80</v>
      </c>
      <c r="F6" s="67"/>
      <c r="G6" s="67"/>
    </row>
    <row r="7" spans="1:7">
      <c r="A7" s="66">
        <v>2</v>
      </c>
      <c r="B7" s="67" t="s">
        <v>137</v>
      </c>
      <c r="C7" s="66">
        <v>10</v>
      </c>
      <c r="D7" s="67" t="s">
        <v>138</v>
      </c>
      <c r="E7" s="68">
        <v>65</v>
      </c>
      <c r="F7" s="67"/>
      <c r="G7" s="67"/>
    </row>
    <row r="8" spans="1:7">
      <c r="A8" s="66">
        <v>3</v>
      </c>
      <c r="B8" s="67" t="s">
        <v>139</v>
      </c>
      <c r="C8" s="66">
        <v>3</v>
      </c>
      <c r="D8" s="67" t="s">
        <v>140</v>
      </c>
      <c r="E8" s="68">
        <v>80</v>
      </c>
      <c r="F8" s="67"/>
      <c r="G8" s="67"/>
    </row>
    <row r="9" spans="1:7">
      <c r="A9" s="66">
        <v>4</v>
      </c>
      <c r="B9" s="67" t="s">
        <v>135</v>
      </c>
      <c r="C9" s="66">
        <v>15</v>
      </c>
      <c r="D9" s="67" t="s">
        <v>141</v>
      </c>
      <c r="E9" s="68">
        <v>75</v>
      </c>
      <c r="F9" s="67"/>
      <c r="G9" s="67"/>
    </row>
    <row r="10" spans="1:7">
      <c r="A10" s="66">
        <v>5</v>
      </c>
      <c r="B10" s="67" t="s">
        <v>139</v>
      </c>
      <c r="C10" s="66">
        <v>8</v>
      </c>
      <c r="D10" s="67" t="s">
        <v>142</v>
      </c>
      <c r="E10" s="68">
        <v>70</v>
      </c>
      <c r="F10" s="67"/>
      <c r="G10" s="67"/>
    </row>
    <row r="11" spans="1:7">
      <c r="A11" s="66">
        <v>6</v>
      </c>
      <c r="B11" s="67" t="s">
        <v>137</v>
      </c>
      <c r="C11" s="66">
        <v>12</v>
      </c>
      <c r="D11" s="67" t="s">
        <v>143</v>
      </c>
      <c r="E11" s="68">
        <v>40</v>
      </c>
      <c r="F11" s="67"/>
      <c r="G11" s="67"/>
    </row>
    <row r="12" spans="1:7">
      <c r="A12" s="66">
        <v>7</v>
      </c>
      <c r="B12" s="67" t="s">
        <v>135</v>
      </c>
      <c r="C12" s="66">
        <v>18</v>
      </c>
      <c r="D12" s="67" t="s">
        <v>144</v>
      </c>
      <c r="E12" s="68">
        <v>45</v>
      </c>
      <c r="F12" s="67"/>
      <c r="G12" s="67"/>
    </row>
    <row r="13" spans="1:7">
      <c r="A13" s="66">
        <v>8</v>
      </c>
      <c r="B13" s="67" t="s">
        <v>137</v>
      </c>
      <c r="C13" s="66">
        <v>5</v>
      </c>
      <c r="D13" s="67" t="s">
        <v>145</v>
      </c>
      <c r="E13" s="68">
        <v>20</v>
      </c>
      <c r="F13" s="67"/>
      <c r="G13" s="67"/>
    </row>
    <row r="14" spans="1:7">
      <c r="A14" s="35"/>
    </row>
  </sheetData>
  <mergeCells count="2">
    <mergeCell ref="A1:G1"/>
    <mergeCell ref="A3:B3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10" zoomScaleNormal="110" workbookViewId="0">
      <selection activeCell="F11" sqref="F11"/>
    </sheetView>
  </sheetViews>
  <sheetFormatPr defaultRowHeight="15"/>
  <cols>
    <col min="1" max="1" width="22.28515625" bestFit="1" customWidth="1"/>
    <col min="2" max="2" width="17.140625" customWidth="1"/>
    <col min="3" max="3" width="16.5703125" customWidth="1"/>
    <col min="4" max="4" width="20.140625" customWidth="1"/>
  </cols>
  <sheetData>
    <row r="1" spans="1:4" ht="21">
      <c r="A1" s="264" t="s">
        <v>20</v>
      </c>
      <c r="B1" s="264"/>
      <c r="C1" s="264"/>
      <c r="D1" s="264"/>
    </row>
    <row r="2" spans="1:4" ht="15.75">
      <c r="A2" s="4"/>
      <c r="B2" s="5"/>
      <c r="C2" s="5"/>
      <c r="D2" s="5"/>
    </row>
    <row r="3" spans="1:4" ht="15.75">
      <c r="A3" s="37" t="s">
        <v>21</v>
      </c>
      <c r="B3" s="37" t="s">
        <v>22</v>
      </c>
      <c r="C3" s="37" t="s">
        <v>23</v>
      </c>
      <c r="D3" s="37" t="s">
        <v>24</v>
      </c>
    </row>
    <row r="4" spans="1:4">
      <c r="A4" s="33" t="s">
        <v>25</v>
      </c>
      <c r="B4" s="39">
        <v>1.56</v>
      </c>
      <c r="C4" s="39">
        <v>1.52</v>
      </c>
      <c r="D4" s="39">
        <v>1.61</v>
      </c>
    </row>
    <row r="5" spans="1:4">
      <c r="A5" s="33" t="s">
        <v>26</v>
      </c>
      <c r="B5" s="39">
        <v>2.4500000000000002</v>
      </c>
      <c r="C5" s="39">
        <v>2.41</v>
      </c>
      <c r="D5" s="39">
        <v>2.42</v>
      </c>
    </row>
    <row r="6" spans="1:4">
      <c r="A6" s="33" t="s">
        <v>27</v>
      </c>
      <c r="B6" s="39">
        <v>1.5</v>
      </c>
      <c r="C6" s="39">
        <v>1.63</v>
      </c>
      <c r="D6" s="39">
        <v>1.65</v>
      </c>
    </row>
    <row r="7" spans="1:4">
      <c r="A7" s="33" t="s">
        <v>28</v>
      </c>
      <c r="B7" s="39">
        <v>1.67</v>
      </c>
      <c r="C7" s="39">
        <v>1.61</v>
      </c>
      <c r="D7" s="39">
        <v>1.65</v>
      </c>
    </row>
    <row r="8" spans="1:4">
      <c r="A8" s="33" t="s">
        <v>29</v>
      </c>
      <c r="B8" s="39">
        <v>1.89</v>
      </c>
      <c r="C8" s="39">
        <v>1.83</v>
      </c>
      <c r="D8" s="39">
        <v>1.9</v>
      </c>
    </row>
    <row r="9" spans="1:4">
      <c r="A9" s="33" t="s">
        <v>30</v>
      </c>
      <c r="B9" s="39">
        <v>2.42</v>
      </c>
      <c r="C9" s="39">
        <v>2.41</v>
      </c>
      <c r="D9" s="39">
        <v>2.42</v>
      </c>
    </row>
    <row r="10" spans="1:4">
      <c r="A10" s="33" t="s">
        <v>31</v>
      </c>
      <c r="B10" s="39">
        <v>1.8</v>
      </c>
      <c r="C10" s="39">
        <v>1.72</v>
      </c>
      <c r="D10" s="39">
        <v>1.68</v>
      </c>
    </row>
    <row r="11" spans="1:4">
      <c r="A11" s="33" t="s">
        <v>32</v>
      </c>
      <c r="B11" s="39">
        <v>2.1</v>
      </c>
      <c r="C11" s="39">
        <v>2</v>
      </c>
      <c r="D11" s="39">
        <v>2.52</v>
      </c>
    </row>
    <row r="12" spans="1:4">
      <c r="A12" s="33" t="s">
        <v>33</v>
      </c>
      <c r="B12" s="39">
        <v>0.95</v>
      </c>
      <c r="C12" s="39">
        <v>0.85</v>
      </c>
      <c r="D12" s="39">
        <v>0.92</v>
      </c>
    </row>
    <row r="13" spans="1:4">
      <c r="A13" s="33" t="s">
        <v>34</v>
      </c>
      <c r="B13" s="39">
        <v>2.9</v>
      </c>
      <c r="C13" s="39">
        <v>0.91</v>
      </c>
      <c r="D13" s="39">
        <v>0.99</v>
      </c>
    </row>
    <row r="14" spans="1:4">
      <c r="A14" s="33" t="s">
        <v>35</v>
      </c>
      <c r="B14" s="39">
        <v>6.25</v>
      </c>
      <c r="C14" s="39">
        <v>6.23</v>
      </c>
      <c r="D14" s="39">
        <v>6.3010000000000002</v>
      </c>
    </row>
    <row r="15" spans="1:4">
      <c r="A15" s="33" t="s">
        <v>36</v>
      </c>
      <c r="B15" s="39">
        <v>2.2999999999999998</v>
      </c>
      <c r="C15" s="39">
        <v>2.4</v>
      </c>
      <c r="D15" s="39">
        <v>2.61</v>
      </c>
    </row>
    <row r="16" spans="1:4">
      <c r="A16" s="33" t="s">
        <v>37</v>
      </c>
      <c r="B16" s="39">
        <v>3.27</v>
      </c>
      <c r="C16" s="39">
        <v>3.22</v>
      </c>
      <c r="D16" s="39">
        <v>3.25</v>
      </c>
    </row>
    <row r="17" spans="1:4">
      <c r="A17" s="33" t="s">
        <v>38</v>
      </c>
      <c r="B17" s="39">
        <v>1.35</v>
      </c>
      <c r="C17" s="39">
        <v>1.39</v>
      </c>
      <c r="D17" s="39">
        <v>1.25</v>
      </c>
    </row>
    <row r="18" spans="1:4">
      <c r="A18" s="33" t="s">
        <v>39</v>
      </c>
      <c r="B18" s="39">
        <v>1.1499999999999999</v>
      </c>
      <c r="C18" s="39">
        <v>1.1599999999999999</v>
      </c>
      <c r="D18" s="39">
        <v>1.17</v>
      </c>
    </row>
    <row r="19" spans="1:4">
      <c r="A19" s="33" t="s">
        <v>40</v>
      </c>
      <c r="B19" s="39">
        <v>2.37</v>
      </c>
      <c r="C19" s="39">
        <v>2.29</v>
      </c>
      <c r="D19" s="39">
        <v>2.31</v>
      </c>
    </row>
    <row r="20" spans="1:4">
      <c r="A20" s="33" t="s">
        <v>41</v>
      </c>
      <c r="B20" s="39">
        <v>2.4</v>
      </c>
      <c r="C20" s="39">
        <v>2.2000000000000002</v>
      </c>
      <c r="D20" s="39">
        <v>2.15</v>
      </c>
    </row>
    <row r="21" spans="1:4">
      <c r="A21" s="33" t="s">
        <v>42</v>
      </c>
      <c r="B21" s="39">
        <v>1.2</v>
      </c>
      <c r="C21" s="39">
        <v>1.1100000000000001</v>
      </c>
      <c r="D21" s="39">
        <v>1.1499999999999999</v>
      </c>
    </row>
    <row r="23" spans="1:4">
      <c r="A23" s="34" t="s">
        <v>5</v>
      </c>
      <c r="B23" s="38"/>
      <c r="C23" s="38"/>
      <c r="D23" s="38"/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8"/>
  <sheetViews>
    <sheetView workbookViewId="0">
      <selection sqref="A1:O1"/>
    </sheetView>
  </sheetViews>
  <sheetFormatPr defaultRowHeight="15"/>
  <cols>
    <col min="1" max="1" width="13.5703125" customWidth="1"/>
    <col min="2" max="2" width="5.140625" customWidth="1"/>
    <col min="3" max="3" width="3.28515625" bestFit="1" customWidth="1"/>
    <col min="4" max="4" width="3.5703125" bestFit="1" customWidth="1"/>
    <col min="5" max="5" width="4" customWidth="1"/>
    <col min="6" max="6" width="3.5703125" bestFit="1" customWidth="1"/>
    <col min="7" max="7" width="3.28515625" bestFit="1" customWidth="1"/>
    <col min="8" max="8" width="3.5703125" bestFit="1" customWidth="1"/>
    <col min="9" max="9" width="3.28515625" bestFit="1" customWidth="1"/>
    <col min="10" max="10" width="2.5703125" customWidth="1"/>
    <col min="11" max="11" width="11.28515625" customWidth="1"/>
    <col min="12" max="12" width="12.28515625" customWidth="1"/>
    <col min="13" max="13" width="9.42578125" customWidth="1"/>
    <col min="14" max="14" width="9.28515625" customWidth="1"/>
    <col min="15" max="15" width="9.7109375" customWidth="1"/>
    <col min="256" max="256" width="13.5703125" customWidth="1"/>
    <col min="257" max="257" width="5.140625" customWidth="1"/>
    <col min="258" max="258" width="3.28515625" bestFit="1" customWidth="1"/>
    <col min="259" max="259" width="3.5703125" bestFit="1" customWidth="1"/>
    <col min="260" max="260" width="4" customWidth="1"/>
    <col min="261" max="261" width="3.5703125" bestFit="1" customWidth="1"/>
    <col min="262" max="262" width="3.28515625" bestFit="1" customWidth="1"/>
    <col min="263" max="263" width="3.5703125" bestFit="1" customWidth="1"/>
    <col min="264" max="264" width="3.28515625" bestFit="1" customWidth="1"/>
    <col min="265" max="265" width="2.5703125" customWidth="1"/>
    <col min="266" max="267" width="7.5703125" bestFit="1" customWidth="1"/>
    <col min="268" max="268" width="5.5703125" bestFit="1" customWidth="1"/>
    <col min="269" max="269" width="6.140625" bestFit="1" customWidth="1"/>
    <col min="270" max="270" width="6" bestFit="1" customWidth="1"/>
    <col min="271" max="271" width="8.7109375" bestFit="1" customWidth="1"/>
    <col min="512" max="512" width="13.5703125" customWidth="1"/>
    <col min="513" max="513" width="5.140625" customWidth="1"/>
    <col min="514" max="514" width="3.28515625" bestFit="1" customWidth="1"/>
    <col min="515" max="515" width="3.5703125" bestFit="1" customWidth="1"/>
    <col min="516" max="516" width="4" customWidth="1"/>
    <col min="517" max="517" width="3.5703125" bestFit="1" customWidth="1"/>
    <col min="518" max="518" width="3.28515625" bestFit="1" customWidth="1"/>
    <col min="519" max="519" width="3.5703125" bestFit="1" customWidth="1"/>
    <col min="520" max="520" width="3.28515625" bestFit="1" customWidth="1"/>
    <col min="521" max="521" width="2.5703125" customWidth="1"/>
    <col min="522" max="523" width="7.5703125" bestFit="1" customWidth="1"/>
    <col min="524" max="524" width="5.5703125" bestFit="1" customWidth="1"/>
    <col min="525" max="525" width="6.140625" bestFit="1" customWidth="1"/>
    <col min="526" max="526" width="6" bestFit="1" customWidth="1"/>
    <col min="527" max="527" width="8.7109375" bestFit="1" customWidth="1"/>
    <col min="768" max="768" width="13.5703125" customWidth="1"/>
    <col min="769" max="769" width="5.140625" customWidth="1"/>
    <col min="770" max="770" width="3.28515625" bestFit="1" customWidth="1"/>
    <col min="771" max="771" width="3.5703125" bestFit="1" customWidth="1"/>
    <col min="772" max="772" width="4" customWidth="1"/>
    <col min="773" max="773" width="3.5703125" bestFit="1" customWidth="1"/>
    <col min="774" max="774" width="3.28515625" bestFit="1" customWidth="1"/>
    <col min="775" max="775" width="3.5703125" bestFit="1" customWidth="1"/>
    <col min="776" max="776" width="3.28515625" bestFit="1" customWidth="1"/>
    <col min="777" max="777" width="2.5703125" customWidth="1"/>
    <col min="778" max="779" width="7.5703125" bestFit="1" customWidth="1"/>
    <col min="780" max="780" width="5.5703125" bestFit="1" customWidth="1"/>
    <col min="781" max="781" width="6.140625" bestFit="1" customWidth="1"/>
    <col min="782" max="782" width="6" bestFit="1" customWidth="1"/>
    <col min="783" max="783" width="8.7109375" bestFit="1" customWidth="1"/>
    <col min="1024" max="1024" width="13.5703125" customWidth="1"/>
    <col min="1025" max="1025" width="5.140625" customWidth="1"/>
    <col min="1026" max="1026" width="3.28515625" bestFit="1" customWidth="1"/>
    <col min="1027" max="1027" width="3.5703125" bestFit="1" customWidth="1"/>
    <col min="1028" max="1028" width="4" customWidth="1"/>
    <col min="1029" max="1029" width="3.5703125" bestFit="1" customWidth="1"/>
    <col min="1030" max="1030" width="3.28515625" bestFit="1" customWidth="1"/>
    <col min="1031" max="1031" width="3.5703125" bestFit="1" customWidth="1"/>
    <col min="1032" max="1032" width="3.28515625" bestFit="1" customWidth="1"/>
    <col min="1033" max="1033" width="2.5703125" customWidth="1"/>
    <col min="1034" max="1035" width="7.5703125" bestFit="1" customWidth="1"/>
    <col min="1036" max="1036" width="5.5703125" bestFit="1" customWidth="1"/>
    <col min="1037" max="1037" width="6.140625" bestFit="1" customWidth="1"/>
    <col min="1038" max="1038" width="6" bestFit="1" customWidth="1"/>
    <col min="1039" max="1039" width="8.7109375" bestFit="1" customWidth="1"/>
    <col min="1280" max="1280" width="13.5703125" customWidth="1"/>
    <col min="1281" max="1281" width="5.140625" customWidth="1"/>
    <col min="1282" max="1282" width="3.28515625" bestFit="1" customWidth="1"/>
    <col min="1283" max="1283" width="3.5703125" bestFit="1" customWidth="1"/>
    <col min="1284" max="1284" width="4" customWidth="1"/>
    <col min="1285" max="1285" width="3.5703125" bestFit="1" customWidth="1"/>
    <col min="1286" max="1286" width="3.28515625" bestFit="1" customWidth="1"/>
    <col min="1287" max="1287" width="3.5703125" bestFit="1" customWidth="1"/>
    <col min="1288" max="1288" width="3.28515625" bestFit="1" customWidth="1"/>
    <col min="1289" max="1289" width="2.5703125" customWidth="1"/>
    <col min="1290" max="1291" width="7.5703125" bestFit="1" customWidth="1"/>
    <col min="1292" max="1292" width="5.5703125" bestFit="1" customWidth="1"/>
    <col min="1293" max="1293" width="6.140625" bestFit="1" customWidth="1"/>
    <col min="1294" max="1294" width="6" bestFit="1" customWidth="1"/>
    <col min="1295" max="1295" width="8.7109375" bestFit="1" customWidth="1"/>
    <col min="1536" max="1536" width="13.5703125" customWidth="1"/>
    <col min="1537" max="1537" width="5.140625" customWidth="1"/>
    <col min="1538" max="1538" width="3.28515625" bestFit="1" customWidth="1"/>
    <col min="1539" max="1539" width="3.5703125" bestFit="1" customWidth="1"/>
    <col min="1540" max="1540" width="4" customWidth="1"/>
    <col min="1541" max="1541" width="3.5703125" bestFit="1" customWidth="1"/>
    <col min="1542" max="1542" width="3.28515625" bestFit="1" customWidth="1"/>
    <col min="1543" max="1543" width="3.5703125" bestFit="1" customWidth="1"/>
    <col min="1544" max="1544" width="3.28515625" bestFit="1" customWidth="1"/>
    <col min="1545" max="1545" width="2.5703125" customWidth="1"/>
    <col min="1546" max="1547" width="7.5703125" bestFit="1" customWidth="1"/>
    <col min="1548" max="1548" width="5.5703125" bestFit="1" customWidth="1"/>
    <col min="1549" max="1549" width="6.140625" bestFit="1" customWidth="1"/>
    <col min="1550" max="1550" width="6" bestFit="1" customWidth="1"/>
    <col min="1551" max="1551" width="8.7109375" bestFit="1" customWidth="1"/>
    <col min="1792" max="1792" width="13.5703125" customWidth="1"/>
    <col min="1793" max="1793" width="5.140625" customWidth="1"/>
    <col min="1794" max="1794" width="3.28515625" bestFit="1" customWidth="1"/>
    <col min="1795" max="1795" width="3.5703125" bestFit="1" customWidth="1"/>
    <col min="1796" max="1796" width="4" customWidth="1"/>
    <col min="1797" max="1797" width="3.5703125" bestFit="1" customWidth="1"/>
    <col min="1798" max="1798" width="3.28515625" bestFit="1" customWidth="1"/>
    <col min="1799" max="1799" width="3.5703125" bestFit="1" customWidth="1"/>
    <col min="1800" max="1800" width="3.28515625" bestFit="1" customWidth="1"/>
    <col min="1801" max="1801" width="2.5703125" customWidth="1"/>
    <col min="1802" max="1803" width="7.5703125" bestFit="1" customWidth="1"/>
    <col min="1804" max="1804" width="5.5703125" bestFit="1" customWidth="1"/>
    <col min="1805" max="1805" width="6.140625" bestFit="1" customWidth="1"/>
    <col min="1806" max="1806" width="6" bestFit="1" customWidth="1"/>
    <col min="1807" max="1807" width="8.7109375" bestFit="1" customWidth="1"/>
    <col min="2048" max="2048" width="13.5703125" customWidth="1"/>
    <col min="2049" max="2049" width="5.140625" customWidth="1"/>
    <col min="2050" max="2050" width="3.28515625" bestFit="1" customWidth="1"/>
    <col min="2051" max="2051" width="3.5703125" bestFit="1" customWidth="1"/>
    <col min="2052" max="2052" width="4" customWidth="1"/>
    <col min="2053" max="2053" width="3.5703125" bestFit="1" customWidth="1"/>
    <col min="2054" max="2054" width="3.28515625" bestFit="1" customWidth="1"/>
    <col min="2055" max="2055" width="3.5703125" bestFit="1" customWidth="1"/>
    <col min="2056" max="2056" width="3.28515625" bestFit="1" customWidth="1"/>
    <col min="2057" max="2057" width="2.5703125" customWidth="1"/>
    <col min="2058" max="2059" width="7.5703125" bestFit="1" customWidth="1"/>
    <col min="2060" max="2060" width="5.5703125" bestFit="1" customWidth="1"/>
    <col min="2061" max="2061" width="6.140625" bestFit="1" customWidth="1"/>
    <col min="2062" max="2062" width="6" bestFit="1" customWidth="1"/>
    <col min="2063" max="2063" width="8.7109375" bestFit="1" customWidth="1"/>
    <col min="2304" max="2304" width="13.5703125" customWidth="1"/>
    <col min="2305" max="2305" width="5.140625" customWidth="1"/>
    <col min="2306" max="2306" width="3.28515625" bestFit="1" customWidth="1"/>
    <col min="2307" max="2307" width="3.5703125" bestFit="1" customWidth="1"/>
    <col min="2308" max="2308" width="4" customWidth="1"/>
    <col min="2309" max="2309" width="3.5703125" bestFit="1" customWidth="1"/>
    <col min="2310" max="2310" width="3.28515625" bestFit="1" customWidth="1"/>
    <col min="2311" max="2311" width="3.5703125" bestFit="1" customWidth="1"/>
    <col min="2312" max="2312" width="3.28515625" bestFit="1" customWidth="1"/>
    <col min="2313" max="2313" width="2.5703125" customWidth="1"/>
    <col min="2314" max="2315" width="7.5703125" bestFit="1" customWidth="1"/>
    <col min="2316" max="2316" width="5.5703125" bestFit="1" customWidth="1"/>
    <col min="2317" max="2317" width="6.140625" bestFit="1" customWidth="1"/>
    <col min="2318" max="2318" width="6" bestFit="1" customWidth="1"/>
    <col min="2319" max="2319" width="8.7109375" bestFit="1" customWidth="1"/>
    <col min="2560" max="2560" width="13.5703125" customWidth="1"/>
    <col min="2561" max="2561" width="5.140625" customWidth="1"/>
    <col min="2562" max="2562" width="3.28515625" bestFit="1" customWidth="1"/>
    <col min="2563" max="2563" width="3.5703125" bestFit="1" customWidth="1"/>
    <col min="2564" max="2564" width="4" customWidth="1"/>
    <col min="2565" max="2565" width="3.5703125" bestFit="1" customWidth="1"/>
    <col min="2566" max="2566" width="3.28515625" bestFit="1" customWidth="1"/>
    <col min="2567" max="2567" width="3.5703125" bestFit="1" customWidth="1"/>
    <col min="2568" max="2568" width="3.28515625" bestFit="1" customWidth="1"/>
    <col min="2569" max="2569" width="2.5703125" customWidth="1"/>
    <col min="2570" max="2571" width="7.5703125" bestFit="1" customWidth="1"/>
    <col min="2572" max="2572" width="5.5703125" bestFit="1" customWidth="1"/>
    <col min="2573" max="2573" width="6.140625" bestFit="1" customWidth="1"/>
    <col min="2574" max="2574" width="6" bestFit="1" customWidth="1"/>
    <col min="2575" max="2575" width="8.7109375" bestFit="1" customWidth="1"/>
    <col min="2816" max="2816" width="13.5703125" customWidth="1"/>
    <col min="2817" max="2817" width="5.140625" customWidth="1"/>
    <col min="2818" max="2818" width="3.28515625" bestFit="1" customWidth="1"/>
    <col min="2819" max="2819" width="3.5703125" bestFit="1" customWidth="1"/>
    <col min="2820" max="2820" width="4" customWidth="1"/>
    <col min="2821" max="2821" width="3.5703125" bestFit="1" customWidth="1"/>
    <col min="2822" max="2822" width="3.28515625" bestFit="1" customWidth="1"/>
    <col min="2823" max="2823" width="3.5703125" bestFit="1" customWidth="1"/>
    <col min="2824" max="2824" width="3.28515625" bestFit="1" customWidth="1"/>
    <col min="2825" max="2825" width="2.5703125" customWidth="1"/>
    <col min="2826" max="2827" width="7.5703125" bestFit="1" customWidth="1"/>
    <col min="2828" max="2828" width="5.5703125" bestFit="1" customWidth="1"/>
    <col min="2829" max="2829" width="6.140625" bestFit="1" customWidth="1"/>
    <col min="2830" max="2830" width="6" bestFit="1" customWidth="1"/>
    <col min="2831" max="2831" width="8.7109375" bestFit="1" customWidth="1"/>
    <col min="3072" max="3072" width="13.5703125" customWidth="1"/>
    <col min="3073" max="3073" width="5.140625" customWidth="1"/>
    <col min="3074" max="3074" width="3.28515625" bestFit="1" customWidth="1"/>
    <col min="3075" max="3075" width="3.5703125" bestFit="1" customWidth="1"/>
    <col min="3076" max="3076" width="4" customWidth="1"/>
    <col min="3077" max="3077" width="3.5703125" bestFit="1" customWidth="1"/>
    <col min="3078" max="3078" width="3.28515625" bestFit="1" customWidth="1"/>
    <col min="3079" max="3079" width="3.5703125" bestFit="1" customWidth="1"/>
    <col min="3080" max="3080" width="3.28515625" bestFit="1" customWidth="1"/>
    <col min="3081" max="3081" width="2.5703125" customWidth="1"/>
    <col min="3082" max="3083" width="7.5703125" bestFit="1" customWidth="1"/>
    <col min="3084" max="3084" width="5.5703125" bestFit="1" customWidth="1"/>
    <col min="3085" max="3085" width="6.140625" bestFit="1" customWidth="1"/>
    <col min="3086" max="3086" width="6" bestFit="1" customWidth="1"/>
    <col min="3087" max="3087" width="8.7109375" bestFit="1" customWidth="1"/>
    <col min="3328" max="3328" width="13.5703125" customWidth="1"/>
    <col min="3329" max="3329" width="5.140625" customWidth="1"/>
    <col min="3330" max="3330" width="3.28515625" bestFit="1" customWidth="1"/>
    <col min="3331" max="3331" width="3.5703125" bestFit="1" customWidth="1"/>
    <col min="3332" max="3332" width="4" customWidth="1"/>
    <col min="3333" max="3333" width="3.5703125" bestFit="1" customWidth="1"/>
    <col min="3334" max="3334" width="3.28515625" bestFit="1" customWidth="1"/>
    <col min="3335" max="3335" width="3.5703125" bestFit="1" customWidth="1"/>
    <col min="3336" max="3336" width="3.28515625" bestFit="1" customWidth="1"/>
    <col min="3337" max="3337" width="2.5703125" customWidth="1"/>
    <col min="3338" max="3339" width="7.5703125" bestFit="1" customWidth="1"/>
    <col min="3340" max="3340" width="5.5703125" bestFit="1" customWidth="1"/>
    <col min="3341" max="3341" width="6.140625" bestFit="1" customWidth="1"/>
    <col min="3342" max="3342" width="6" bestFit="1" customWidth="1"/>
    <col min="3343" max="3343" width="8.7109375" bestFit="1" customWidth="1"/>
    <col min="3584" max="3584" width="13.5703125" customWidth="1"/>
    <col min="3585" max="3585" width="5.140625" customWidth="1"/>
    <col min="3586" max="3586" width="3.28515625" bestFit="1" customWidth="1"/>
    <col min="3587" max="3587" width="3.5703125" bestFit="1" customWidth="1"/>
    <col min="3588" max="3588" width="4" customWidth="1"/>
    <col min="3589" max="3589" width="3.5703125" bestFit="1" customWidth="1"/>
    <col min="3590" max="3590" width="3.28515625" bestFit="1" customWidth="1"/>
    <col min="3591" max="3591" width="3.5703125" bestFit="1" customWidth="1"/>
    <col min="3592" max="3592" width="3.28515625" bestFit="1" customWidth="1"/>
    <col min="3593" max="3593" width="2.5703125" customWidth="1"/>
    <col min="3594" max="3595" width="7.5703125" bestFit="1" customWidth="1"/>
    <col min="3596" max="3596" width="5.5703125" bestFit="1" customWidth="1"/>
    <col min="3597" max="3597" width="6.140625" bestFit="1" customWidth="1"/>
    <col min="3598" max="3598" width="6" bestFit="1" customWidth="1"/>
    <col min="3599" max="3599" width="8.7109375" bestFit="1" customWidth="1"/>
    <col min="3840" max="3840" width="13.5703125" customWidth="1"/>
    <col min="3841" max="3841" width="5.140625" customWidth="1"/>
    <col min="3842" max="3842" width="3.28515625" bestFit="1" customWidth="1"/>
    <col min="3843" max="3843" width="3.5703125" bestFit="1" customWidth="1"/>
    <col min="3844" max="3844" width="4" customWidth="1"/>
    <col min="3845" max="3845" width="3.5703125" bestFit="1" customWidth="1"/>
    <col min="3846" max="3846" width="3.28515625" bestFit="1" customWidth="1"/>
    <col min="3847" max="3847" width="3.5703125" bestFit="1" customWidth="1"/>
    <col min="3848" max="3848" width="3.28515625" bestFit="1" customWidth="1"/>
    <col min="3849" max="3849" width="2.5703125" customWidth="1"/>
    <col min="3850" max="3851" width="7.5703125" bestFit="1" customWidth="1"/>
    <col min="3852" max="3852" width="5.5703125" bestFit="1" customWidth="1"/>
    <col min="3853" max="3853" width="6.140625" bestFit="1" customWidth="1"/>
    <col min="3854" max="3854" width="6" bestFit="1" customWidth="1"/>
    <col min="3855" max="3855" width="8.7109375" bestFit="1" customWidth="1"/>
    <col min="4096" max="4096" width="13.5703125" customWidth="1"/>
    <col min="4097" max="4097" width="5.140625" customWidth="1"/>
    <col min="4098" max="4098" width="3.28515625" bestFit="1" customWidth="1"/>
    <col min="4099" max="4099" width="3.5703125" bestFit="1" customWidth="1"/>
    <col min="4100" max="4100" width="4" customWidth="1"/>
    <col min="4101" max="4101" width="3.5703125" bestFit="1" customWidth="1"/>
    <col min="4102" max="4102" width="3.28515625" bestFit="1" customWidth="1"/>
    <col min="4103" max="4103" width="3.5703125" bestFit="1" customWidth="1"/>
    <col min="4104" max="4104" width="3.28515625" bestFit="1" customWidth="1"/>
    <col min="4105" max="4105" width="2.5703125" customWidth="1"/>
    <col min="4106" max="4107" width="7.5703125" bestFit="1" customWidth="1"/>
    <col min="4108" max="4108" width="5.5703125" bestFit="1" customWidth="1"/>
    <col min="4109" max="4109" width="6.140625" bestFit="1" customWidth="1"/>
    <col min="4110" max="4110" width="6" bestFit="1" customWidth="1"/>
    <col min="4111" max="4111" width="8.7109375" bestFit="1" customWidth="1"/>
    <col min="4352" max="4352" width="13.5703125" customWidth="1"/>
    <col min="4353" max="4353" width="5.140625" customWidth="1"/>
    <col min="4354" max="4354" width="3.28515625" bestFit="1" customWidth="1"/>
    <col min="4355" max="4355" width="3.5703125" bestFit="1" customWidth="1"/>
    <col min="4356" max="4356" width="4" customWidth="1"/>
    <col min="4357" max="4357" width="3.5703125" bestFit="1" customWidth="1"/>
    <col min="4358" max="4358" width="3.28515625" bestFit="1" customWidth="1"/>
    <col min="4359" max="4359" width="3.5703125" bestFit="1" customWidth="1"/>
    <col min="4360" max="4360" width="3.28515625" bestFit="1" customWidth="1"/>
    <col min="4361" max="4361" width="2.5703125" customWidth="1"/>
    <col min="4362" max="4363" width="7.5703125" bestFit="1" customWidth="1"/>
    <col min="4364" max="4364" width="5.5703125" bestFit="1" customWidth="1"/>
    <col min="4365" max="4365" width="6.140625" bestFit="1" customWidth="1"/>
    <col min="4366" max="4366" width="6" bestFit="1" customWidth="1"/>
    <col min="4367" max="4367" width="8.7109375" bestFit="1" customWidth="1"/>
    <col min="4608" max="4608" width="13.5703125" customWidth="1"/>
    <col min="4609" max="4609" width="5.140625" customWidth="1"/>
    <col min="4610" max="4610" width="3.28515625" bestFit="1" customWidth="1"/>
    <col min="4611" max="4611" width="3.5703125" bestFit="1" customWidth="1"/>
    <col min="4612" max="4612" width="4" customWidth="1"/>
    <col min="4613" max="4613" width="3.5703125" bestFit="1" customWidth="1"/>
    <col min="4614" max="4614" width="3.28515625" bestFit="1" customWidth="1"/>
    <col min="4615" max="4615" width="3.5703125" bestFit="1" customWidth="1"/>
    <col min="4616" max="4616" width="3.28515625" bestFit="1" customWidth="1"/>
    <col min="4617" max="4617" width="2.5703125" customWidth="1"/>
    <col min="4618" max="4619" width="7.5703125" bestFit="1" customWidth="1"/>
    <col min="4620" max="4620" width="5.5703125" bestFit="1" customWidth="1"/>
    <col min="4621" max="4621" width="6.140625" bestFit="1" customWidth="1"/>
    <col min="4622" max="4622" width="6" bestFit="1" customWidth="1"/>
    <col min="4623" max="4623" width="8.7109375" bestFit="1" customWidth="1"/>
    <col min="4864" max="4864" width="13.5703125" customWidth="1"/>
    <col min="4865" max="4865" width="5.140625" customWidth="1"/>
    <col min="4866" max="4866" width="3.28515625" bestFit="1" customWidth="1"/>
    <col min="4867" max="4867" width="3.5703125" bestFit="1" customWidth="1"/>
    <col min="4868" max="4868" width="4" customWidth="1"/>
    <col min="4869" max="4869" width="3.5703125" bestFit="1" customWidth="1"/>
    <col min="4870" max="4870" width="3.28515625" bestFit="1" customWidth="1"/>
    <col min="4871" max="4871" width="3.5703125" bestFit="1" customWidth="1"/>
    <col min="4872" max="4872" width="3.28515625" bestFit="1" customWidth="1"/>
    <col min="4873" max="4873" width="2.5703125" customWidth="1"/>
    <col min="4874" max="4875" width="7.5703125" bestFit="1" customWidth="1"/>
    <col min="4876" max="4876" width="5.5703125" bestFit="1" customWidth="1"/>
    <col min="4877" max="4877" width="6.140625" bestFit="1" customWidth="1"/>
    <col min="4878" max="4878" width="6" bestFit="1" customWidth="1"/>
    <col min="4879" max="4879" width="8.7109375" bestFit="1" customWidth="1"/>
    <col min="5120" max="5120" width="13.5703125" customWidth="1"/>
    <col min="5121" max="5121" width="5.140625" customWidth="1"/>
    <col min="5122" max="5122" width="3.28515625" bestFit="1" customWidth="1"/>
    <col min="5123" max="5123" width="3.5703125" bestFit="1" customWidth="1"/>
    <col min="5124" max="5124" width="4" customWidth="1"/>
    <col min="5125" max="5125" width="3.5703125" bestFit="1" customWidth="1"/>
    <col min="5126" max="5126" width="3.28515625" bestFit="1" customWidth="1"/>
    <col min="5127" max="5127" width="3.5703125" bestFit="1" customWidth="1"/>
    <col min="5128" max="5128" width="3.28515625" bestFit="1" customWidth="1"/>
    <col min="5129" max="5129" width="2.5703125" customWidth="1"/>
    <col min="5130" max="5131" width="7.5703125" bestFit="1" customWidth="1"/>
    <col min="5132" max="5132" width="5.5703125" bestFit="1" customWidth="1"/>
    <col min="5133" max="5133" width="6.140625" bestFit="1" customWidth="1"/>
    <col min="5134" max="5134" width="6" bestFit="1" customWidth="1"/>
    <col min="5135" max="5135" width="8.7109375" bestFit="1" customWidth="1"/>
    <col min="5376" max="5376" width="13.5703125" customWidth="1"/>
    <col min="5377" max="5377" width="5.140625" customWidth="1"/>
    <col min="5378" max="5378" width="3.28515625" bestFit="1" customWidth="1"/>
    <col min="5379" max="5379" width="3.5703125" bestFit="1" customWidth="1"/>
    <col min="5380" max="5380" width="4" customWidth="1"/>
    <col min="5381" max="5381" width="3.5703125" bestFit="1" customWidth="1"/>
    <col min="5382" max="5382" width="3.28515625" bestFit="1" customWidth="1"/>
    <col min="5383" max="5383" width="3.5703125" bestFit="1" customWidth="1"/>
    <col min="5384" max="5384" width="3.28515625" bestFit="1" customWidth="1"/>
    <col min="5385" max="5385" width="2.5703125" customWidth="1"/>
    <col min="5386" max="5387" width="7.5703125" bestFit="1" customWidth="1"/>
    <col min="5388" max="5388" width="5.5703125" bestFit="1" customWidth="1"/>
    <col min="5389" max="5389" width="6.140625" bestFit="1" customWidth="1"/>
    <col min="5390" max="5390" width="6" bestFit="1" customWidth="1"/>
    <col min="5391" max="5391" width="8.7109375" bestFit="1" customWidth="1"/>
    <col min="5632" max="5632" width="13.5703125" customWidth="1"/>
    <col min="5633" max="5633" width="5.140625" customWidth="1"/>
    <col min="5634" max="5634" width="3.28515625" bestFit="1" customWidth="1"/>
    <col min="5635" max="5635" width="3.5703125" bestFit="1" customWidth="1"/>
    <col min="5636" max="5636" width="4" customWidth="1"/>
    <col min="5637" max="5637" width="3.5703125" bestFit="1" customWidth="1"/>
    <col min="5638" max="5638" width="3.28515625" bestFit="1" customWidth="1"/>
    <col min="5639" max="5639" width="3.5703125" bestFit="1" customWidth="1"/>
    <col min="5640" max="5640" width="3.28515625" bestFit="1" customWidth="1"/>
    <col min="5641" max="5641" width="2.5703125" customWidth="1"/>
    <col min="5642" max="5643" width="7.5703125" bestFit="1" customWidth="1"/>
    <col min="5644" max="5644" width="5.5703125" bestFit="1" customWidth="1"/>
    <col min="5645" max="5645" width="6.140625" bestFit="1" customWidth="1"/>
    <col min="5646" max="5646" width="6" bestFit="1" customWidth="1"/>
    <col min="5647" max="5647" width="8.7109375" bestFit="1" customWidth="1"/>
    <col min="5888" max="5888" width="13.5703125" customWidth="1"/>
    <col min="5889" max="5889" width="5.140625" customWidth="1"/>
    <col min="5890" max="5890" width="3.28515625" bestFit="1" customWidth="1"/>
    <col min="5891" max="5891" width="3.5703125" bestFit="1" customWidth="1"/>
    <col min="5892" max="5892" width="4" customWidth="1"/>
    <col min="5893" max="5893" width="3.5703125" bestFit="1" customWidth="1"/>
    <col min="5894" max="5894" width="3.28515625" bestFit="1" customWidth="1"/>
    <col min="5895" max="5895" width="3.5703125" bestFit="1" customWidth="1"/>
    <col min="5896" max="5896" width="3.28515625" bestFit="1" customWidth="1"/>
    <col min="5897" max="5897" width="2.5703125" customWidth="1"/>
    <col min="5898" max="5899" width="7.5703125" bestFit="1" customWidth="1"/>
    <col min="5900" max="5900" width="5.5703125" bestFit="1" customWidth="1"/>
    <col min="5901" max="5901" width="6.140625" bestFit="1" customWidth="1"/>
    <col min="5902" max="5902" width="6" bestFit="1" customWidth="1"/>
    <col min="5903" max="5903" width="8.7109375" bestFit="1" customWidth="1"/>
    <col min="6144" max="6144" width="13.5703125" customWidth="1"/>
    <col min="6145" max="6145" width="5.140625" customWidth="1"/>
    <col min="6146" max="6146" width="3.28515625" bestFit="1" customWidth="1"/>
    <col min="6147" max="6147" width="3.5703125" bestFit="1" customWidth="1"/>
    <col min="6148" max="6148" width="4" customWidth="1"/>
    <col min="6149" max="6149" width="3.5703125" bestFit="1" customWidth="1"/>
    <col min="6150" max="6150" width="3.28515625" bestFit="1" customWidth="1"/>
    <col min="6151" max="6151" width="3.5703125" bestFit="1" customWidth="1"/>
    <col min="6152" max="6152" width="3.28515625" bestFit="1" customWidth="1"/>
    <col min="6153" max="6153" width="2.5703125" customWidth="1"/>
    <col min="6154" max="6155" width="7.5703125" bestFit="1" customWidth="1"/>
    <col min="6156" max="6156" width="5.5703125" bestFit="1" customWidth="1"/>
    <col min="6157" max="6157" width="6.140625" bestFit="1" customWidth="1"/>
    <col min="6158" max="6158" width="6" bestFit="1" customWidth="1"/>
    <col min="6159" max="6159" width="8.7109375" bestFit="1" customWidth="1"/>
    <col min="6400" max="6400" width="13.5703125" customWidth="1"/>
    <col min="6401" max="6401" width="5.140625" customWidth="1"/>
    <col min="6402" max="6402" width="3.28515625" bestFit="1" customWidth="1"/>
    <col min="6403" max="6403" width="3.5703125" bestFit="1" customWidth="1"/>
    <col min="6404" max="6404" width="4" customWidth="1"/>
    <col min="6405" max="6405" width="3.5703125" bestFit="1" customWidth="1"/>
    <col min="6406" max="6406" width="3.28515625" bestFit="1" customWidth="1"/>
    <col min="6407" max="6407" width="3.5703125" bestFit="1" customWidth="1"/>
    <col min="6408" max="6408" width="3.28515625" bestFit="1" customWidth="1"/>
    <col min="6409" max="6409" width="2.5703125" customWidth="1"/>
    <col min="6410" max="6411" width="7.5703125" bestFit="1" customWidth="1"/>
    <col min="6412" max="6412" width="5.5703125" bestFit="1" customWidth="1"/>
    <col min="6413" max="6413" width="6.140625" bestFit="1" customWidth="1"/>
    <col min="6414" max="6414" width="6" bestFit="1" customWidth="1"/>
    <col min="6415" max="6415" width="8.7109375" bestFit="1" customWidth="1"/>
    <col min="6656" max="6656" width="13.5703125" customWidth="1"/>
    <col min="6657" max="6657" width="5.140625" customWidth="1"/>
    <col min="6658" max="6658" width="3.28515625" bestFit="1" customWidth="1"/>
    <col min="6659" max="6659" width="3.5703125" bestFit="1" customWidth="1"/>
    <col min="6660" max="6660" width="4" customWidth="1"/>
    <col min="6661" max="6661" width="3.5703125" bestFit="1" customWidth="1"/>
    <col min="6662" max="6662" width="3.28515625" bestFit="1" customWidth="1"/>
    <col min="6663" max="6663" width="3.5703125" bestFit="1" customWidth="1"/>
    <col min="6664" max="6664" width="3.28515625" bestFit="1" customWidth="1"/>
    <col min="6665" max="6665" width="2.5703125" customWidth="1"/>
    <col min="6666" max="6667" width="7.5703125" bestFit="1" customWidth="1"/>
    <col min="6668" max="6668" width="5.5703125" bestFit="1" customWidth="1"/>
    <col min="6669" max="6669" width="6.140625" bestFit="1" customWidth="1"/>
    <col min="6670" max="6670" width="6" bestFit="1" customWidth="1"/>
    <col min="6671" max="6671" width="8.7109375" bestFit="1" customWidth="1"/>
    <col min="6912" max="6912" width="13.5703125" customWidth="1"/>
    <col min="6913" max="6913" width="5.140625" customWidth="1"/>
    <col min="6914" max="6914" width="3.28515625" bestFit="1" customWidth="1"/>
    <col min="6915" max="6915" width="3.5703125" bestFit="1" customWidth="1"/>
    <col min="6916" max="6916" width="4" customWidth="1"/>
    <col min="6917" max="6917" width="3.5703125" bestFit="1" customWidth="1"/>
    <col min="6918" max="6918" width="3.28515625" bestFit="1" customWidth="1"/>
    <col min="6919" max="6919" width="3.5703125" bestFit="1" customWidth="1"/>
    <col min="6920" max="6920" width="3.28515625" bestFit="1" customWidth="1"/>
    <col min="6921" max="6921" width="2.5703125" customWidth="1"/>
    <col min="6922" max="6923" width="7.5703125" bestFit="1" customWidth="1"/>
    <col min="6924" max="6924" width="5.5703125" bestFit="1" customWidth="1"/>
    <col min="6925" max="6925" width="6.140625" bestFit="1" customWidth="1"/>
    <col min="6926" max="6926" width="6" bestFit="1" customWidth="1"/>
    <col min="6927" max="6927" width="8.7109375" bestFit="1" customWidth="1"/>
    <col min="7168" max="7168" width="13.5703125" customWidth="1"/>
    <col min="7169" max="7169" width="5.140625" customWidth="1"/>
    <col min="7170" max="7170" width="3.28515625" bestFit="1" customWidth="1"/>
    <col min="7171" max="7171" width="3.5703125" bestFit="1" customWidth="1"/>
    <col min="7172" max="7172" width="4" customWidth="1"/>
    <col min="7173" max="7173" width="3.5703125" bestFit="1" customWidth="1"/>
    <col min="7174" max="7174" width="3.28515625" bestFit="1" customWidth="1"/>
    <col min="7175" max="7175" width="3.5703125" bestFit="1" customWidth="1"/>
    <col min="7176" max="7176" width="3.28515625" bestFit="1" customWidth="1"/>
    <col min="7177" max="7177" width="2.5703125" customWidth="1"/>
    <col min="7178" max="7179" width="7.5703125" bestFit="1" customWidth="1"/>
    <col min="7180" max="7180" width="5.5703125" bestFit="1" customWidth="1"/>
    <col min="7181" max="7181" width="6.140625" bestFit="1" customWidth="1"/>
    <col min="7182" max="7182" width="6" bestFit="1" customWidth="1"/>
    <col min="7183" max="7183" width="8.7109375" bestFit="1" customWidth="1"/>
    <col min="7424" max="7424" width="13.5703125" customWidth="1"/>
    <col min="7425" max="7425" width="5.140625" customWidth="1"/>
    <col min="7426" max="7426" width="3.28515625" bestFit="1" customWidth="1"/>
    <col min="7427" max="7427" width="3.5703125" bestFit="1" customWidth="1"/>
    <col min="7428" max="7428" width="4" customWidth="1"/>
    <col min="7429" max="7429" width="3.5703125" bestFit="1" customWidth="1"/>
    <col min="7430" max="7430" width="3.28515625" bestFit="1" customWidth="1"/>
    <col min="7431" max="7431" width="3.5703125" bestFit="1" customWidth="1"/>
    <col min="7432" max="7432" width="3.28515625" bestFit="1" customWidth="1"/>
    <col min="7433" max="7433" width="2.5703125" customWidth="1"/>
    <col min="7434" max="7435" width="7.5703125" bestFit="1" customWidth="1"/>
    <col min="7436" max="7436" width="5.5703125" bestFit="1" customWidth="1"/>
    <col min="7437" max="7437" width="6.140625" bestFit="1" customWidth="1"/>
    <col min="7438" max="7438" width="6" bestFit="1" customWidth="1"/>
    <col min="7439" max="7439" width="8.7109375" bestFit="1" customWidth="1"/>
    <col min="7680" max="7680" width="13.5703125" customWidth="1"/>
    <col min="7681" max="7681" width="5.140625" customWidth="1"/>
    <col min="7682" max="7682" width="3.28515625" bestFit="1" customWidth="1"/>
    <col min="7683" max="7683" width="3.5703125" bestFit="1" customWidth="1"/>
    <col min="7684" max="7684" width="4" customWidth="1"/>
    <col min="7685" max="7685" width="3.5703125" bestFit="1" customWidth="1"/>
    <col min="7686" max="7686" width="3.28515625" bestFit="1" customWidth="1"/>
    <col min="7687" max="7687" width="3.5703125" bestFit="1" customWidth="1"/>
    <col min="7688" max="7688" width="3.28515625" bestFit="1" customWidth="1"/>
    <col min="7689" max="7689" width="2.5703125" customWidth="1"/>
    <col min="7690" max="7691" width="7.5703125" bestFit="1" customWidth="1"/>
    <col min="7692" max="7692" width="5.5703125" bestFit="1" customWidth="1"/>
    <col min="7693" max="7693" width="6.140625" bestFit="1" customWidth="1"/>
    <col min="7694" max="7694" width="6" bestFit="1" customWidth="1"/>
    <col min="7695" max="7695" width="8.7109375" bestFit="1" customWidth="1"/>
    <col min="7936" max="7936" width="13.5703125" customWidth="1"/>
    <col min="7937" max="7937" width="5.140625" customWidth="1"/>
    <col min="7938" max="7938" width="3.28515625" bestFit="1" customWidth="1"/>
    <col min="7939" max="7939" width="3.5703125" bestFit="1" customWidth="1"/>
    <col min="7940" max="7940" width="4" customWidth="1"/>
    <col min="7941" max="7941" width="3.5703125" bestFit="1" customWidth="1"/>
    <col min="7942" max="7942" width="3.28515625" bestFit="1" customWidth="1"/>
    <col min="7943" max="7943" width="3.5703125" bestFit="1" customWidth="1"/>
    <col min="7944" max="7944" width="3.28515625" bestFit="1" customWidth="1"/>
    <col min="7945" max="7945" width="2.5703125" customWidth="1"/>
    <col min="7946" max="7947" width="7.5703125" bestFit="1" customWidth="1"/>
    <col min="7948" max="7948" width="5.5703125" bestFit="1" customWidth="1"/>
    <col min="7949" max="7949" width="6.140625" bestFit="1" customWidth="1"/>
    <col min="7950" max="7950" width="6" bestFit="1" customWidth="1"/>
    <col min="7951" max="7951" width="8.7109375" bestFit="1" customWidth="1"/>
    <col min="8192" max="8192" width="13.5703125" customWidth="1"/>
    <col min="8193" max="8193" width="5.140625" customWidth="1"/>
    <col min="8194" max="8194" width="3.28515625" bestFit="1" customWidth="1"/>
    <col min="8195" max="8195" width="3.5703125" bestFit="1" customWidth="1"/>
    <col min="8196" max="8196" width="4" customWidth="1"/>
    <col min="8197" max="8197" width="3.5703125" bestFit="1" customWidth="1"/>
    <col min="8198" max="8198" width="3.28515625" bestFit="1" customWidth="1"/>
    <col min="8199" max="8199" width="3.5703125" bestFit="1" customWidth="1"/>
    <col min="8200" max="8200" width="3.28515625" bestFit="1" customWidth="1"/>
    <col min="8201" max="8201" width="2.5703125" customWidth="1"/>
    <col min="8202" max="8203" width="7.5703125" bestFit="1" customWidth="1"/>
    <col min="8204" max="8204" width="5.5703125" bestFit="1" customWidth="1"/>
    <col min="8205" max="8205" width="6.140625" bestFit="1" customWidth="1"/>
    <col min="8206" max="8206" width="6" bestFit="1" customWidth="1"/>
    <col min="8207" max="8207" width="8.7109375" bestFit="1" customWidth="1"/>
    <col min="8448" max="8448" width="13.5703125" customWidth="1"/>
    <col min="8449" max="8449" width="5.140625" customWidth="1"/>
    <col min="8450" max="8450" width="3.28515625" bestFit="1" customWidth="1"/>
    <col min="8451" max="8451" width="3.5703125" bestFit="1" customWidth="1"/>
    <col min="8452" max="8452" width="4" customWidth="1"/>
    <col min="8453" max="8453" width="3.5703125" bestFit="1" customWidth="1"/>
    <col min="8454" max="8454" width="3.28515625" bestFit="1" customWidth="1"/>
    <col min="8455" max="8455" width="3.5703125" bestFit="1" customWidth="1"/>
    <col min="8456" max="8456" width="3.28515625" bestFit="1" customWidth="1"/>
    <col min="8457" max="8457" width="2.5703125" customWidth="1"/>
    <col min="8458" max="8459" width="7.5703125" bestFit="1" customWidth="1"/>
    <col min="8460" max="8460" width="5.5703125" bestFit="1" customWidth="1"/>
    <col min="8461" max="8461" width="6.140625" bestFit="1" customWidth="1"/>
    <col min="8462" max="8462" width="6" bestFit="1" customWidth="1"/>
    <col min="8463" max="8463" width="8.7109375" bestFit="1" customWidth="1"/>
    <col min="8704" max="8704" width="13.5703125" customWidth="1"/>
    <col min="8705" max="8705" width="5.140625" customWidth="1"/>
    <col min="8706" max="8706" width="3.28515625" bestFit="1" customWidth="1"/>
    <col min="8707" max="8707" width="3.5703125" bestFit="1" customWidth="1"/>
    <col min="8708" max="8708" width="4" customWidth="1"/>
    <col min="8709" max="8709" width="3.5703125" bestFit="1" customWidth="1"/>
    <col min="8710" max="8710" width="3.28515625" bestFit="1" customWidth="1"/>
    <col min="8711" max="8711" width="3.5703125" bestFit="1" customWidth="1"/>
    <col min="8712" max="8712" width="3.28515625" bestFit="1" customWidth="1"/>
    <col min="8713" max="8713" width="2.5703125" customWidth="1"/>
    <col min="8714" max="8715" width="7.5703125" bestFit="1" customWidth="1"/>
    <col min="8716" max="8716" width="5.5703125" bestFit="1" customWidth="1"/>
    <col min="8717" max="8717" width="6.140625" bestFit="1" customWidth="1"/>
    <col min="8718" max="8718" width="6" bestFit="1" customWidth="1"/>
    <col min="8719" max="8719" width="8.7109375" bestFit="1" customWidth="1"/>
    <col min="8960" max="8960" width="13.5703125" customWidth="1"/>
    <col min="8961" max="8961" width="5.140625" customWidth="1"/>
    <col min="8962" max="8962" width="3.28515625" bestFit="1" customWidth="1"/>
    <col min="8963" max="8963" width="3.5703125" bestFit="1" customWidth="1"/>
    <col min="8964" max="8964" width="4" customWidth="1"/>
    <col min="8965" max="8965" width="3.5703125" bestFit="1" customWidth="1"/>
    <col min="8966" max="8966" width="3.28515625" bestFit="1" customWidth="1"/>
    <col min="8967" max="8967" width="3.5703125" bestFit="1" customWidth="1"/>
    <col min="8968" max="8968" width="3.28515625" bestFit="1" customWidth="1"/>
    <col min="8969" max="8969" width="2.5703125" customWidth="1"/>
    <col min="8970" max="8971" width="7.5703125" bestFit="1" customWidth="1"/>
    <col min="8972" max="8972" width="5.5703125" bestFit="1" customWidth="1"/>
    <col min="8973" max="8973" width="6.140625" bestFit="1" customWidth="1"/>
    <col min="8974" max="8974" width="6" bestFit="1" customWidth="1"/>
    <col min="8975" max="8975" width="8.7109375" bestFit="1" customWidth="1"/>
    <col min="9216" max="9216" width="13.5703125" customWidth="1"/>
    <col min="9217" max="9217" width="5.140625" customWidth="1"/>
    <col min="9218" max="9218" width="3.28515625" bestFit="1" customWidth="1"/>
    <col min="9219" max="9219" width="3.5703125" bestFit="1" customWidth="1"/>
    <col min="9220" max="9220" width="4" customWidth="1"/>
    <col min="9221" max="9221" width="3.5703125" bestFit="1" customWidth="1"/>
    <col min="9222" max="9222" width="3.28515625" bestFit="1" customWidth="1"/>
    <col min="9223" max="9223" width="3.5703125" bestFit="1" customWidth="1"/>
    <col min="9224" max="9224" width="3.28515625" bestFit="1" customWidth="1"/>
    <col min="9225" max="9225" width="2.5703125" customWidth="1"/>
    <col min="9226" max="9227" width="7.5703125" bestFit="1" customWidth="1"/>
    <col min="9228" max="9228" width="5.5703125" bestFit="1" customWidth="1"/>
    <col min="9229" max="9229" width="6.140625" bestFit="1" customWidth="1"/>
    <col min="9230" max="9230" width="6" bestFit="1" customWidth="1"/>
    <col min="9231" max="9231" width="8.7109375" bestFit="1" customWidth="1"/>
    <col min="9472" max="9472" width="13.5703125" customWidth="1"/>
    <col min="9473" max="9473" width="5.140625" customWidth="1"/>
    <col min="9474" max="9474" width="3.28515625" bestFit="1" customWidth="1"/>
    <col min="9475" max="9475" width="3.5703125" bestFit="1" customWidth="1"/>
    <col min="9476" max="9476" width="4" customWidth="1"/>
    <col min="9477" max="9477" width="3.5703125" bestFit="1" customWidth="1"/>
    <col min="9478" max="9478" width="3.28515625" bestFit="1" customWidth="1"/>
    <col min="9479" max="9479" width="3.5703125" bestFit="1" customWidth="1"/>
    <col min="9480" max="9480" width="3.28515625" bestFit="1" customWidth="1"/>
    <col min="9481" max="9481" width="2.5703125" customWidth="1"/>
    <col min="9482" max="9483" width="7.5703125" bestFit="1" customWidth="1"/>
    <col min="9484" max="9484" width="5.5703125" bestFit="1" customWidth="1"/>
    <col min="9485" max="9485" width="6.140625" bestFit="1" customWidth="1"/>
    <col min="9486" max="9486" width="6" bestFit="1" customWidth="1"/>
    <col min="9487" max="9487" width="8.7109375" bestFit="1" customWidth="1"/>
    <col min="9728" max="9728" width="13.5703125" customWidth="1"/>
    <col min="9729" max="9729" width="5.140625" customWidth="1"/>
    <col min="9730" max="9730" width="3.28515625" bestFit="1" customWidth="1"/>
    <col min="9731" max="9731" width="3.5703125" bestFit="1" customWidth="1"/>
    <col min="9732" max="9732" width="4" customWidth="1"/>
    <col min="9733" max="9733" width="3.5703125" bestFit="1" customWidth="1"/>
    <col min="9734" max="9734" width="3.28515625" bestFit="1" customWidth="1"/>
    <col min="9735" max="9735" width="3.5703125" bestFit="1" customWidth="1"/>
    <col min="9736" max="9736" width="3.28515625" bestFit="1" customWidth="1"/>
    <col min="9737" max="9737" width="2.5703125" customWidth="1"/>
    <col min="9738" max="9739" width="7.5703125" bestFit="1" customWidth="1"/>
    <col min="9740" max="9740" width="5.5703125" bestFit="1" customWidth="1"/>
    <col min="9741" max="9741" width="6.140625" bestFit="1" customWidth="1"/>
    <col min="9742" max="9742" width="6" bestFit="1" customWidth="1"/>
    <col min="9743" max="9743" width="8.7109375" bestFit="1" customWidth="1"/>
    <col min="9984" max="9984" width="13.5703125" customWidth="1"/>
    <col min="9985" max="9985" width="5.140625" customWidth="1"/>
    <col min="9986" max="9986" width="3.28515625" bestFit="1" customWidth="1"/>
    <col min="9987" max="9987" width="3.5703125" bestFit="1" customWidth="1"/>
    <col min="9988" max="9988" width="4" customWidth="1"/>
    <col min="9989" max="9989" width="3.5703125" bestFit="1" customWidth="1"/>
    <col min="9990" max="9990" width="3.28515625" bestFit="1" customWidth="1"/>
    <col min="9991" max="9991" width="3.5703125" bestFit="1" customWidth="1"/>
    <col min="9992" max="9992" width="3.28515625" bestFit="1" customWidth="1"/>
    <col min="9993" max="9993" width="2.5703125" customWidth="1"/>
    <col min="9994" max="9995" width="7.5703125" bestFit="1" customWidth="1"/>
    <col min="9996" max="9996" width="5.5703125" bestFit="1" customWidth="1"/>
    <col min="9997" max="9997" width="6.140625" bestFit="1" customWidth="1"/>
    <col min="9998" max="9998" width="6" bestFit="1" customWidth="1"/>
    <col min="9999" max="9999" width="8.7109375" bestFit="1" customWidth="1"/>
    <col min="10240" max="10240" width="13.5703125" customWidth="1"/>
    <col min="10241" max="10241" width="5.140625" customWidth="1"/>
    <col min="10242" max="10242" width="3.28515625" bestFit="1" customWidth="1"/>
    <col min="10243" max="10243" width="3.5703125" bestFit="1" customWidth="1"/>
    <col min="10244" max="10244" width="4" customWidth="1"/>
    <col min="10245" max="10245" width="3.5703125" bestFit="1" customWidth="1"/>
    <col min="10246" max="10246" width="3.28515625" bestFit="1" customWidth="1"/>
    <col min="10247" max="10247" width="3.5703125" bestFit="1" customWidth="1"/>
    <col min="10248" max="10248" width="3.28515625" bestFit="1" customWidth="1"/>
    <col min="10249" max="10249" width="2.5703125" customWidth="1"/>
    <col min="10250" max="10251" width="7.5703125" bestFit="1" customWidth="1"/>
    <col min="10252" max="10252" width="5.5703125" bestFit="1" customWidth="1"/>
    <col min="10253" max="10253" width="6.140625" bestFit="1" customWidth="1"/>
    <col min="10254" max="10254" width="6" bestFit="1" customWidth="1"/>
    <col min="10255" max="10255" width="8.7109375" bestFit="1" customWidth="1"/>
    <col min="10496" max="10496" width="13.5703125" customWidth="1"/>
    <col min="10497" max="10497" width="5.140625" customWidth="1"/>
    <col min="10498" max="10498" width="3.28515625" bestFit="1" customWidth="1"/>
    <col min="10499" max="10499" width="3.5703125" bestFit="1" customWidth="1"/>
    <col min="10500" max="10500" width="4" customWidth="1"/>
    <col min="10501" max="10501" width="3.5703125" bestFit="1" customWidth="1"/>
    <col min="10502" max="10502" width="3.28515625" bestFit="1" customWidth="1"/>
    <col min="10503" max="10503" width="3.5703125" bestFit="1" customWidth="1"/>
    <col min="10504" max="10504" width="3.28515625" bestFit="1" customWidth="1"/>
    <col min="10505" max="10505" width="2.5703125" customWidth="1"/>
    <col min="10506" max="10507" width="7.5703125" bestFit="1" customWidth="1"/>
    <col min="10508" max="10508" width="5.5703125" bestFit="1" customWidth="1"/>
    <col min="10509" max="10509" width="6.140625" bestFit="1" customWidth="1"/>
    <col min="10510" max="10510" width="6" bestFit="1" customWidth="1"/>
    <col min="10511" max="10511" width="8.7109375" bestFit="1" customWidth="1"/>
    <col min="10752" max="10752" width="13.5703125" customWidth="1"/>
    <col min="10753" max="10753" width="5.140625" customWidth="1"/>
    <col min="10754" max="10754" width="3.28515625" bestFit="1" customWidth="1"/>
    <col min="10755" max="10755" width="3.5703125" bestFit="1" customWidth="1"/>
    <col min="10756" max="10756" width="4" customWidth="1"/>
    <col min="10757" max="10757" width="3.5703125" bestFit="1" customWidth="1"/>
    <col min="10758" max="10758" width="3.28515625" bestFit="1" customWidth="1"/>
    <col min="10759" max="10759" width="3.5703125" bestFit="1" customWidth="1"/>
    <col min="10760" max="10760" width="3.28515625" bestFit="1" customWidth="1"/>
    <col min="10761" max="10761" width="2.5703125" customWidth="1"/>
    <col min="10762" max="10763" width="7.5703125" bestFit="1" customWidth="1"/>
    <col min="10764" max="10764" width="5.5703125" bestFit="1" customWidth="1"/>
    <col min="10765" max="10765" width="6.140625" bestFit="1" customWidth="1"/>
    <col min="10766" max="10766" width="6" bestFit="1" customWidth="1"/>
    <col min="10767" max="10767" width="8.7109375" bestFit="1" customWidth="1"/>
    <col min="11008" max="11008" width="13.5703125" customWidth="1"/>
    <col min="11009" max="11009" width="5.140625" customWidth="1"/>
    <col min="11010" max="11010" width="3.28515625" bestFit="1" customWidth="1"/>
    <col min="11011" max="11011" width="3.5703125" bestFit="1" customWidth="1"/>
    <col min="11012" max="11012" width="4" customWidth="1"/>
    <col min="11013" max="11013" width="3.5703125" bestFit="1" customWidth="1"/>
    <col min="11014" max="11014" width="3.28515625" bestFit="1" customWidth="1"/>
    <col min="11015" max="11015" width="3.5703125" bestFit="1" customWidth="1"/>
    <col min="11016" max="11016" width="3.28515625" bestFit="1" customWidth="1"/>
    <col min="11017" max="11017" width="2.5703125" customWidth="1"/>
    <col min="11018" max="11019" width="7.5703125" bestFit="1" customWidth="1"/>
    <col min="11020" max="11020" width="5.5703125" bestFit="1" customWidth="1"/>
    <col min="11021" max="11021" width="6.140625" bestFit="1" customWidth="1"/>
    <col min="11022" max="11022" width="6" bestFit="1" customWidth="1"/>
    <col min="11023" max="11023" width="8.7109375" bestFit="1" customWidth="1"/>
    <col min="11264" max="11264" width="13.5703125" customWidth="1"/>
    <col min="11265" max="11265" width="5.140625" customWidth="1"/>
    <col min="11266" max="11266" width="3.28515625" bestFit="1" customWidth="1"/>
    <col min="11267" max="11267" width="3.5703125" bestFit="1" customWidth="1"/>
    <col min="11268" max="11268" width="4" customWidth="1"/>
    <col min="11269" max="11269" width="3.5703125" bestFit="1" customWidth="1"/>
    <col min="11270" max="11270" width="3.28515625" bestFit="1" customWidth="1"/>
    <col min="11271" max="11271" width="3.5703125" bestFit="1" customWidth="1"/>
    <col min="11272" max="11272" width="3.28515625" bestFit="1" customWidth="1"/>
    <col min="11273" max="11273" width="2.5703125" customWidth="1"/>
    <col min="11274" max="11275" width="7.5703125" bestFit="1" customWidth="1"/>
    <col min="11276" max="11276" width="5.5703125" bestFit="1" customWidth="1"/>
    <col min="11277" max="11277" width="6.140625" bestFit="1" customWidth="1"/>
    <col min="11278" max="11278" width="6" bestFit="1" customWidth="1"/>
    <col min="11279" max="11279" width="8.7109375" bestFit="1" customWidth="1"/>
    <col min="11520" max="11520" width="13.5703125" customWidth="1"/>
    <col min="11521" max="11521" width="5.140625" customWidth="1"/>
    <col min="11522" max="11522" width="3.28515625" bestFit="1" customWidth="1"/>
    <col min="11523" max="11523" width="3.5703125" bestFit="1" customWidth="1"/>
    <col min="11524" max="11524" width="4" customWidth="1"/>
    <col min="11525" max="11525" width="3.5703125" bestFit="1" customWidth="1"/>
    <col min="11526" max="11526" width="3.28515625" bestFit="1" customWidth="1"/>
    <col min="11527" max="11527" width="3.5703125" bestFit="1" customWidth="1"/>
    <col min="11528" max="11528" width="3.28515625" bestFit="1" customWidth="1"/>
    <col min="11529" max="11529" width="2.5703125" customWidth="1"/>
    <col min="11530" max="11531" width="7.5703125" bestFit="1" customWidth="1"/>
    <col min="11532" max="11532" width="5.5703125" bestFit="1" customWidth="1"/>
    <col min="11533" max="11533" width="6.140625" bestFit="1" customWidth="1"/>
    <col min="11534" max="11534" width="6" bestFit="1" customWidth="1"/>
    <col min="11535" max="11535" width="8.7109375" bestFit="1" customWidth="1"/>
    <col min="11776" max="11776" width="13.5703125" customWidth="1"/>
    <col min="11777" max="11777" width="5.140625" customWidth="1"/>
    <col min="11778" max="11778" width="3.28515625" bestFit="1" customWidth="1"/>
    <col min="11779" max="11779" width="3.5703125" bestFit="1" customWidth="1"/>
    <col min="11780" max="11780" width="4" customWidth="1"/>
    <col min="11781" max="11781" width="3.5703125" bestFit="1" customWidth="1"/>
    <col min="11782" max="11782" width="3.28515625" bestFit="1" customWidth="1"/>
    <col min="11783" max="11783" width="3.5703125" bestFit="1" customWidth="1"/>
    <col min="11784" max="11784" width="3.28515625" bestFit="1" customWidth="1"/>
    <col min="11785" max="11785" width="2.5703125" customWidth="1"/>
    <col min="11786" max="11787" width="7.5703125" bestFit="1" customWidth="1"/>
    <col min="11788" max="11788" width="5.5703125" bestFit="1" customWidth="1"/>
    <col min="11789" max="11789" width="6.140625" bestFit="1" customWidth="1"/>
    <col min="11790" max="11790" width="6" bestFit="1" customWidth="1"/>
    <col min="11791" max="11791" width="8.7109375" bestFit="1" customWidth="1"/>
    <col min="12032" max="12032" width="13.5703125" customWidth="1"/>
    <col min="12033" max="12033" width="5.140625" customWidth="1"/>
    <col min="12034" max="12034" width="3.28515625" bestFit="1" customWidth="1"/>
    <col min="12035" max="12035" width="3.5703125" bestFit="1" customWidth="1"/>
    <col min="12036" max="12036" width="4" customWidth="1"/>
    <col min="12037" max="12037" width="3.5703125" bestFit="1" customWidth="1"/>
    <col min="12038" max="12038" width="3.28515625" bestFit="1" customWidth="1"/>
    <col min="12039" max="12039" width="3.5703125" bestFit="1" customWidth="1"/>
    <col min="12040" max="12040" width="3.28515625" bestFit="1" customWidth="1"/>
    <col min="12041" max="12041" width="2.5703125" customWidth="1"/>
    <col min="12042" max="12043" width="7.5703125" bestFit="1" customWidth="1"/>
    <col min="12044" max="12044" width="5.5703125" bestFit="1" customWidth="1"/>
    <col min="12045" max="12045" width="6.140625" bestFit="1" customWidth="1"/>
    <col min="12046" max="12046" width="6" bestFit="1" customWidth="1"/>
    <col min="12047" max="12047" width="8.7109375" bestFit="1" customWidth="1"/>
    <col min="12288" max="12288" width="13.5703125" customWidth="1"/>
    <col min="12289" max="12289" width="5.140625" customWidth="1"/>
    <col min="12290" max="12290" width="3.28515625" bestFit="1" customWidth="1"/>
    <col min="12291" max="12291" width="3.5703125" bestFit="1" customWidth="1"/>
    <col min="12292" max="12292" width="4" customWidth="1"/>
    <col min="12293" max="12293" width="3.5703125" bestFit="1" customWidth="1"/>
    <col min="12294" max="12294" width="3.28515625" bestFit="1" customWidth="1"/>
    <col min="12295" max="12295" width="3.5703125" bestFit="1" customWidth="1"/>
    <col min="12296" max="12296" width="3.28515625" bestFit="1" customWidth="1"/>
    <col min="12297" max="12297" width="2.5703125" customWidth="1"/>
    <col min="12298" max="12299" width="7.5703125" bestFit="1" customWidth="1"/>
    <col min="12300" max="12300" width="5.5703125" bestFit="1" customWidth="1"/>
    <col min="12301" max="12301" width="6.140625" bestFit="1" customWidth="1"/>
    <col min="12302" max="12302" width="6" bestFit="1" customWidth="1"/>
    <col min="12303" max="12303" width="8.7109375" bestFit="1" customWidth="1"/>
    <col min="12544" max="12544" width="13.5703125" customWidth="1"/>
    <col min="12545" max="12545" width="5.140625" customWidth="1"/>
    <col min="12546" max="12546" width="3.28515625" bestFit="1" customWidth="1"/>
    <col min="12547" max="12547" width="3.5703125" bestFit="1" customWidth="1"/>
    <col min="12548" max="12548" width="4" customWidth="1"/>
    <col min="12549" max="12549" width="3.5703125" bestFit="1" customWidth="1"/>
    <col min="12550" max="12550" width="3.28515625" bestFit="1" customWidth="1"/>
    <col min="12551" max="12551" width="3.5703125" bestFit="1" customWidth="1"/>
    <col min="12552" max="12552" width="3.28515625" bestFit="1" customWidth="1"/>
    <col min="12553" max="12553" width="2.5703125" customWidth="1"/>
    <col min="12554" max="12555" width="7.5703125" bestFit="1" customWidth="1"/>
    <col min="12556" max="12556" width="5.5703125" bestFit="1" customWidth="1"/>
    <col min="12557" max="12557" width="6.140625" bestFit="1" customWidth="1"/>
    <col min="12558" max="12558" width="6" bestFit="1" customWidth="1"/>
    <col min="12559" max="12559" width="8.7109375" bestFit="1" customWidth="1"/>
    <col min="12800" max="12800" width="13.5703125" customWidth="1"/>
    <col min="12801" max="12801" width="5.140625" customWidth="1"/>
    <col min="12802" max="12802" width="3.28515625" bestFit="1" customWidth="1"/>
    <col min="12803" max="12803" width="3.5703125" bestFit="1" customWidth="1"/>
    <col min="12804" max="12804" width="4" customWidth="1"/>
    <col min="12805" max="12805" width="3.5703125" bestFit="1" customWidth="1"/>
    <col min="12806" max="12806" width="3.28515625" bestFit="1" customWidth="1"/>
    <col min="12807" max="12807" width="3.5703125" bestFit="1" customWidth="1"/>
    <col min="12808" max="12808" width="3.28515625" bestFit="1" customWidth="1"/>
    <col min="12809" max="12809" width="2.5703125" customWidth="1"/>
    <col min="12810" max="12811" width="7.5703125" bestFit="1" customWidth="1"/>
    <col min="12812" max="12812" width="5.5703125" bestFit="1" customWidth="1"/>
    <col min="12813" max="12813" width="6.140625" bestFit="1" customWidth="1"/>
    <col min="12814" max="12814" width="6" bestFit="1" customWidth="1"/>
    <col min="12815" max="12815" width="8.7109375" bestFit="1" customWidth="1"/>
    <col min="13056" max="13056" width="13.5703125" customWidth="1"/>
    <col min="13057" max="13057" width="5.140625" customWidth="1"/>
    <col min="13058" max="13058" width="3.28515625" bestFit="1" customWidth="1"/>
    <col min="13059" max="13059" width="3.5703125" bestFit="1" customWidth="1"/>
    <col min="13060" max="13060" width="4" customWidth="1"/>
    <col min="13061" max="13061" width="3.5703125" bestFit="1" customWidth="1"/>
    <col min="13062" max="13062" width="3.28515625" bestFit="1" customWidth="1"/>
    <col min="13063" max="13063" width="3.5703125" bestFit="1" customWidth="1"/>
    <col min="13064" max="13064" width="3.28515625" bestFit="1" customWidth="1"/>
    <col min="13065" max="13065" width="2.5703125" customWidth="1"/>
    <col min="13066" max="13067" width="7.5703125" bestFit="1" customWidth="1"/>
    <col min="13068" max="13068" width="5.5703125" bestFit="1" customWidth="1"/>
    <col min="13069" max="13069" width="6.140625" bestFit="1" customWidth="1"/>
    <col min="13070" max="13070" width="6" bestFit="1" customWidth="1"/>
    <col min="13071" max="13071" width="8.7109375" bestFit="1" customWidth="1"/>
    <col min="13312" max="13312" width="13.5703125" customWidth="1"/>
    <col min="13313" max="13313" width="5.140625" customWidth="1"/>
    <col min="13314" max="13314" width="3.28515625" bestFit="1" customWidth="1"/>
    <col min="13315" max="13315" width="3.5703125" bestFit="1" customWidth="1"/>
    <col min="13316" max="13316" width="4" customWidth="1"/>
    <col min="13317" max="13317" width="3.5703125" bestFit="1" customWidth="1"/>
    <col min="13318" max="13318" width="3.28515625" bestFit="1" customWidth="1"/>
    <col min="13319" max="13319" width="3.5703125" bestFit="1" customWidth="1"/>
    <col min="13320" max="13320" width="3.28515625" bestFit="1" customWidth="1"/>
    <col min="13321" max="13321" width="2.5703125" customWidth="1"/>
    <col min="13322" max="13323" width="7.5703125" bestFit="1" customWidth="1"/>
    <col min="13324" max="13324" width="5.5703125" bestFit="1" customWidth="1"/>
    <col min="13325" max="13325" width="6.140625" bestFit="1" customWidth="1"/>
    <col min="13326" max="13326" width="6" bestFit="1" customWidth="1"/>
    <col min="13327" max="13327" width="8.7109375" bestFit="1" customWidth="1"/>
    <col min="13568" max="13568" width="13.5703125" customWidth="1"/>
    <col min="13569" max="13569" width="5.140625" customWidth="1"/>
    <col min="13570" max="13570" width="3.28515625" bestFit="1" customWidth="1"/>
    <col min="13571" max="13571" width="3.5703125" bestFit="1" customWidth="1"/>
    <col min="13572" max="13572" width="4" customWidth="1"/>
    <col min="13573" max="13573" width="3.5703125" bestFit="1" customWidth="1"/>
    <col min="13574" max="13574" width="3.28515625" bestFit="1" customWidth="1"/>
    <col min="13575" max="13575" width="3.5703125" bestFit="1" customWidth="1"/>
    <col min="13576" max="13576" width="3.28515625" bestFit="1" customWidth="1"/>
    <col min="13577" max="13577" width="2.5703125" customWidth="1"/>
    <col min="13578" max="13579" width="7.5703125" bestFit="1" customWidth="1"/>
    <col min="13580" max="13580" width="5.5703125" bestFit="1" customWidth="1"/>
    <col min="13581" max="13581" width="6.140625" bestFit="1" customWidth="1"/>
    <col min="13582" max="13582" width="6" bestFit="1" customWidth="1"/>
    <col min="13583" max="13583" width="8.7109375" bestFit="1" customWidth="1"/>
    <col min="13824" max="13824" width="13.5703125" customWidth="1"/>
    <col min="13825" max="13825" width="5.140625" customWidth="1"/>
    <col min="13826" max="13826" width="3.28515625" bestFit="1" customWidth="1"/>
    <col min="13827" max="13827" width="3.5703125" bestFit="1" customWidth="1"/>
    <col min="13828" max="13828" width="4" customWidth="1"/>
    <col min="13829" max="13829" width="3.5703125" bestFit="1" customWidth="1"/>
    <col min="13830" max="13830" width="3.28515625" bestFit="1" customWidth="1"/>
    <col min="13831" max="13831" width="3.5703125" bestFit="1" customWidth="1"/>
    <col min="13832" max="13832" width="3.28515625" bestFit="1" customWidth="1"/>
    <col min="13833" max="13833" width="2.5703125" customWidth="1"/>
    <col min="13834" max="13835" width="7.5703125" bestFit="1" customWidth="1"/>
    <col min="13836" max="13836" width="5.5703125" bestFit="1" customWidth="1"/>
    <col min="13837" max="13837" width="6.140625" bestFit="1" customWidth="1"/>
    <col min="13838" max="13838" width="6" bestFit="1" customWidth="1"/>
    <col min="13839" max="13839" width="8.7109375" bestFit="1" customWidth="1"/>
    <col min="14080" max="14080" width="13.5703125" customWidth="1"/>
    <col min="14081" max="14081" width="5.140625" customWidth="1"/>
    <col min="14082" max="14082" width="3.28515625" bestFit="1" customWidth="1"/>
    <col min="14083" max="14083" width="3.5703125" bestFit="1" customWidth="1"/>
    <col min="14084" max="14084" width="4" customWidth="1"/>
    <col min="14085" max="14085" width="3.5703125" bestFit="1" customWidth="1"/>
    <col min="14086" max="14086" width="3.28515625" bestFit="1" customWidth="1"/>
    <col min="14087" max="14087" width="3.5703125" bestFit="1" customWidth="1"/>
    <col min="14088" max="14088" width="3.28515625" bestFit="1" customWidth="1"/>
    <col min="14089" max="14089" width="2.5703125" customWidth="1"/>
    <col min="14090" max="14091" width="7.5703125" bestFit="1" customWidth="1"/>
    <col min="14092" max="14092" width="5.5703125" bestFit="1" customWidth="1"/>
    <col min="14093" max="14093" width="6.140625" bestFit="1" customWidth="1"/>
    <col min="14094" max="14094" width="6" bestFit="1" customWidth="1"/>
    <col min="14095" max="14095" width="8.7109375" bestFit="1" customWidth="1"/>
    <col min="14336" max="14336" width="13.5703125" customWidth="1"/>
    <col min="14337" max="14337" width="5.140625" customWidth="1"/>
    <col min="14338" max="14338" width="3.28515625" bestFit="1" customWidth="1"/>
    <col min="14339" max="14339" width="3.5703125" bestFit="1" customWidth="1"/>
    <col min="14340" max="14340" width="4" customWidth="1"/>
    <col min="14341" max="14341" width="3.5703125" bestFit="1" customWidth="1"/>
    <col min="14342" max="14342" width="3.28515625" bestFit="1" customWidth="1"/>
    <col min="14343" max="14343" width="3.5703125" bestFit="1" customWidth="1"/>
    <col min="14344" max="14344" width="3.28515625" bestFit="1" customWidth="1"/>
    <col min="14345" max="14345" width="2.5703125" customWidth="1"/>
    <col min="14346" max="14347" width="7.5703125" bestFit="1" customWidth="1"/>
    <col min="14348" max="14348" width="5.5703125" bestFit="1" customWidth="1"/>
    <col min="14349" max="14349" width="6.140625" bestFit="1" customWidth="1"/>
    <col min="14350" max="14350" width="6" bestFit="1" customWidth="1"/>
    <col min="14351" max="14351" width="8.7109375" bestFit="1" customWidth="1"/>
    <col min="14592" max="14592" width="13.5703125" customWidth="1"/>
    <col min="14593" max="14593" width="5.140625" customWidth="1"/>
    <col min="14594" max="14594" width="3.28515625" bestFit="1" customWidth="1"/>
    <col min="14595" max="14595" width="3.5703125" bestFit="1" customWidth="1"/>
    <col min="14596" max="14596" width="4" customWidth="1"/>
    <col min="14597" max="14597" width="3.5703125" bestFit="1" customWidth="1"/>
    <col min="14598" max="14598" width="3.28515625" bestFit="1" customWidth="1"/>
    <col min="14599" max="14599" width="3.5703125" bestFit="1" customWidth="1"/>
    <col min="14600" max="14600" width="3.28515625" bestFit="1" customWidth="1"/>
    <col min="14601" max="14601" width="2.5703125" customWidth="1"/>
    <col min="14602" max="14603" width="7.5703125" bestFit="1" customWidth="1"/>
    <col min="14604" max="14604" width="5.5703125" bestFit="1" customWidth="1"/>
    <col min="14605" max="14605" width="6.140625" bestFit="1" customWidth="1"/>
    <col min="14606" max="14606" width="6" bestFit="1" customWidth="1"/>
    <col min="14607" max="14607" width="8.7109375" bestFit="1" customWidth="1"/>
    <col min="14848" max="14848" width="13.5703125" customWidth="1"/>
    <col min="14849" max="14849" width="5.140625" customWidth="1"/>
    <col min="14850" max="14850" width="3.28515625" bestFit="1" customWidth="1"/>
    <col min="14851" max="14851" width="3.5703125" bestFit="1" customWidth="1"/>
    <col min="14852" max="14852" width="4" customWidth="1"/>
    <col min="14853" max="14853" width="3.5703125" bestFit="1" customWidth="1"/>
    <col min="14854" max="14854" width="3.28515625" bestFit="1" customWidth="1"/>
    <col min="14855" max="14855" width="3.5703125" bestFit="1" customWidth="1"/>
    <col min="14856" max="14856" width="3.28515625" bestFit="1" customWidth="1"/>
    <col min="14857" max="14857" width="2.5703125" customWidth="1"/>
    <col min="14858" max="14859" width="7.5703125" bestFit="1" customWidth="1"/>
    <col min="14860" max="14860" width="5.5703125" bestFit="1" customWidth="1"/>
    <col min="14861" max="14861" width="6.140625" bestFit="1" customWidth="1"/>
    <col min="14862" max="14862" width="6" bestFit="1" customWidth="1"/>
    <col min="14863" max="14863" width="8.7109375" bestFit="1" customWidth="1"/>
    <col min="15104" max="15104" width="13.5703125" customWidth="1"/>
    <col min="15105" max="15105" width="5.140625" customWidth="1"/>
    <col min="15106" max="15106" width="3.28515625" bestFit="1" customWidth="1"/>
    <col min="15107" max="15107" width="3.5703125" bestFit="1" customWidth="1"/>
    <col min="15108" max="15108" width="4" customWidth="1"/>
    <col min="15109" max="15109" width="3.5703125" bestFit="1" customWidth="1"/>
    <col min="15110" max="15110" width="3.28515625" bestFit="1" customWidth="1"/>
    <col min="15111" max="15111" width="3.5703125" bestFit="1" customWidth="1"/>
    <col min="15112" max="15112" width="3.28515625" bestFit="1" customWidth="1"/>
    <col min="15113" max="15113" width="2.5703125" customWidth="1"/>
    <col min="15114" max="15115" width="7.5703125" bestFit="1" customWidth="1"/>
    <col min="15116" max="15116" width="5.5703125" bestFit="1" customWidth="1"/>
    <col min="15117" max="15117" width="6.140625" bestFit="1" customWidth="1"/>
    <col min="15118" max="15118" width="6" bestFit="1" customWidth="1"/>
    <col min="15119" max="15119" width="8.7109375" bestFit="1" customWidth="1"/>
    <col min="15360" max="15360" width="13.5703125" customWidth="1"/>
    <col min="15361" max="15361" width="5.140625" customWidth="1"/>
    <col min="15362" max="15362" width="3.28515625" bestFit="1" customWidth="1"/>
    <col min="15363" max="15363" width="3.5703125" bestFit="1" customWidth="1"/>
    <col min="15364" max="15364" width="4" customWidth="1"/>
    <col min="15365" max="15365" width="3.5703125" bestFit="1" customWidth="1"/>
    <col min="15366" max="15366" width="3.28515625" bestFit="1" customWidth="1"/>
    <col min="15367" max="15367" width="3.5703125" bestFit="1" customWidth="1"/>
    <col min="15368" max="15368" width="3.28515625" bestFit="1" customWidth="1"/>
    <col min="15369" max="15369" width="2.5703125" customWidth="1"/>
    <col min="15370" max="15371" width="7.5703125" bestFit="1" customWidth="1"/>
    <col min="15372" max="15372" width="5.5703125" bestFit="1" customWidth="1"/>
    <col min="15373" max="15373" width="6.140625" bestFit="1" customWidth="1"/>
    <col min="15374" max="15374" width="6" bestFit="1" customWidth="1"/>
    <col min="15375" max="15375" width="8.7109375" bestFit="1" customWidth="1"/>
    <col min="15616" max="15616" width="13.5703125" customWidth="1"/>
    <col min="15617" max="15617" width="5.140625" customWidth="1"/>
    <col min="15618" max="15618" width="3.28515625" bestFit="1" customWidth="1"/>
    <col min="15619" max="15619" width="3.5703125" bestFit="1" customWidth="1"/>
    <col min="15620" max="15620" width="4" customWidth="1"/>
    <col min="15621" max="15621" width="3.5703125" bestFit="1" customWidth="1"/>
    <col min="15622" max="15622" width="3.28515625" bestFit="1" customWidth="1"/>
    <col min="15623" max="15623" width="3.5703125" bestFit="1" customWidth="1"/>
    <col min="15624" max="15624" width="3.28515625" bestFit="1" customWidth="1"/>
    <col min="15625" max="15625" width="2.5703125" customWidth="1"/>
    <col min="15626" max="15627" width="7.5703125" bestFit="1" customWidth="1"/>
    <col min="15628" max="15628" width="5.5703125" bestFit="1" customWidth="1"/>
    <col min="15629" max="15629" width="6.140625" bestFit="1" customWidth="1"/>
    <col min="15630" max="15630" width="6" bestFit="1" customWidth="1"/>
    <col min="15631" max="15631" width="8.7109375" bestFit="1" customWidth="1"/>
    <col min="15872" max="15872" width="13.5703125" customWidth="1"/>
    <col min="15873" max="15873" width="5.140625" customWidth="1"/>
    <col min="15874" max="15874" width="3.28515625" bestFit="1" customWidth="1"/>
    <col min="15875" max="15875" width="3.5703125" bestFit="1" customWidth="1"/>
    <col min="15876" max="15876" width="4" customWidth="1"/>
    <col min="15877" max="15877" width="3.5703125" bestFit="1" customWidth="1"/>
    <col min="15878" max="15878" width="3.28515625" bestFit="1" customWidth="1"/>
    <col min="15879" max="15879" width="3.5703125" bestFit="1" customWidth="1"/>
    <col min="15880" max="15880" width="3.28515625" bestFit="1" customWidth="1"/>
    <col min="15881" max="15881" width="2.5703125" customWidth="1"/>
    <col min="15882" max="15883" width="7.5703125" bestFit="1" customWidth="1"/>
    <col min="15884" max="15884" width="5.5703125" bestFit="1" customWidth="1"/>
    <col min="15885" max="15885" width="6.140625" bestFit="1" customWidth="1"/>
    <col min="15886" max="15886" width="6" bestFit="1" customWidth="1"/>
    <col min="15887" max="15887" width="8.7109375" bestFit="1" customWidth="1"/>
    <col min="16128" max="16128" width="13.5703125" customWidth="1"/>
    <col min="16129" max="16129" width="5.140625" customWidth="1"/>
    <col min="16130" max="16130" width="3.28515625" bestFit="1" customWidth="1"/>
    <col min="16131" max="16131" width="3.5703125" bestFit="1" customWidth="1"/>
    <col min="16132" max="16132" width="4" customWidth="1"/>
    <col min="16133" max="16133" width="3.5703125" bestFit="1" customWidth="1"/>
    <col min="16134" max="16134" width="3.28515625" bestFit="1" customWidth="1"/>
    <col min="16135" max="16135" width="3.5703125" bestFit="1" customWidth="1"/>
    <col min="16136" max="16136" width="3.28515625" bestFit="1" customWidth="1"/>
    <col min="16137" max="16137" width="2.5703125" customWidth="1"/>
    <col min="16138" max="16139" width="7.5703125" bestFit="1" customWidth="1"/>
    <col min="16140" max="16140" width="5.5703125" bestFit="1" customWidth="1"/>
    <col min="16141" max="16141" width="6.140625" bestFit="1" customWidth="1"/>
    <col min="16142" max="16142" width="6" bestFit="1" customWidth="1"/>
    <col min="16143" max="16143" width="8.7109375" bestFit="1" customWidth="1"/>
  </cols>
  <sheetData>
    <row r="1" spans="1:15">
      <c r="A1" s="265"/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7"/>
    </row>
    <row r="2" spans="1:15" ht="18">
      <c r="A2" s="268" t="s">
        <v>336</v>
      </c>
      <c r="B2" s="268"/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</row>
    <row r="3" spans="1:15">
      <c r="A3" s="276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8"/>
    </row>
    <row r="4" spans="1:15">
      <c r="A4" s="166" t="s">
        <v>337</v>
      </c>
      <c r="B4" s="269">
        <v>481873</v>
      </c>
      <c r="C4" s="269"/>
      <c r="D4" s="273"/>
      <c r="E4" s="274"/>
      <c r="F4" s="274"/>
      <c r="G4" s="274"/>
      <c r="H4" s="274"/>
      <c r="I4" s="274"/>
      <c r="J4" s="275"/>
      <c r="K4" s="279"/>
      <c r="L4" s="280"/>
      <c r="M4" s="280"/>
      <c r="N4" s="280"/>
      <c r="O4" s="281"/>
    </row>
    <row r="5" spans="1:15">
      <c r="A5" s="166" t="s">
        <v>338</v>
      </c>
      <c r="B5" s="270" t="s">
        <v>339</v>
      </c>
      <c r="C5" s="271"/>
      <c r="D5" s="271"/>
      <c r="E5" s="271"/>
      <c r="F5" s="271"/>
      <c r="G5" s="271"/>
      <c r="H5" s="271"/>
      <c r="I5" s="271"/>
      <c r="J5" s="272"/>
      <c r="K5" s="282"/>
      <c r="L5" s="283"/>
      <c r="M5" s="283"/>
      <c r="N5" s="283"/>
      <c r="O5" s="284"/>
    </row>
    <row r="6" spans="1:15">
      <c r="A6" s="273"/>
      <c r="B6" s="274"/>
      <c r="C6" s="274"/>
      <c r="D6" s="274"/>
      <c r="E6" s="274"/>
      <c r="F6" s="274"/>
      <c r="G6" s="274"/>
      <c r="H6" s="274"/>
      <c r="I6" s="274"/>
      <c r="J6" s="275"/>
      <c r="K6" s="285"/>
      <c r="L6" s="286"/>
      <c r="M6" s="286"/>
      <c r="N6" s="286"/>
      <c r="O6" s="287"/>
    </row>
    <row r="7" spans="1:15" ht="64.5" customHeight="1">
      <c r="A7" s="167" t="s">
        <v>340</v>
      </c>
      <c r="B7" s="171" t="s">
        <v>125</v>
      </c>
      <c r="C7" s="171" t="s">
        <v>126</v>
      </c>
      <c r="D7" s="171" t="s">
        <v>341</v>
      </c>
      <c r="E7" s="171" t="s">
        <v>126</v>
      </c>
      <c r="F7" s="171" t="s">
        <v>342</v>
      </c>
      <c r="G7" s="171" t="s">
        <v>126</v>
      </c>
      <c r="H7" s="171" t="s">
        <v>343</v>
      </c>
      <c r="I7" s="171" t="s">
        <v>126</v>
      </c>
      <c r="J7" s="172"/>
      <c r="K7" s="173" t="s">
        <v>344</v>
      </c>
      <c r="L7" s="173" t="s">
        <v>345</v>
      </c>
      <c r="M7" s="173" t="s">
        <v>346</v>
      </c>
      <c r="N7" s="173" t="s">
        <v>347</v>
      </c>
      <c r="O7" s="173" t="s">
        <v>13</v>
      </c>
    </row>
    <row r="8" spans="1:15">
      <c r="A8" s="165" t="s">
        <v>348</v>
      </c>
      <c r="B8" s="168">
        <v>6.5</v>
      </c>
      <c r="C8" s="165">
        <v>5</v>
      </c>
      <c r="D8" s="169">
        <v>7</v>
      </c>
      <c r="E8" s="165">
        <v>8</v>
      </c>
      <c r="F8" s="169">
        <v>7.5</v>
      </c>
      <c r="G8" s="165">
        <v>9</v>
      </c>
      <c r="H8" s="169">
        <v>5</v>
      </c>
      <c r="I8" s="165">
        <v>2</v>
      </c>
      <c r="J8" s="165"/>
      <c r="K8" s="168">
        <f>SUM(B8,D8,F8,H8)</f>
        <v>26</v>
      </c>
      <c r="L8" s="165">
        <f>SUM(C8,E8,G8,I8)</f>
        <v>24</v>
      </c>
      <c r="M8" s="168">
        <f>MAX(B8,D8,F8,H8)</f>
        <v>7.5</v>
      </c>
      <c r="N8" s="168">
        <f>MIN(B8,D8,F8,H8)</f>
        <v>5</v>
      </c>
      <c r="O8" s="168">
        <f>AVERAGE(B8,D8,F8,H8)</f>
        <v>6.5</v>
      </c>
    </row>
    <row r="9" spans="1:15">
      <c r="A9" s="165" t="s">
        <v>14</v>
      </c>
      <c r="B9" s="168">
        <v>7</v>
      </c>
      <c r="C9" s="165">
        <v>2</v>
      </c>
      <c r="D9" s="169">
        <v>7</v>
      </c>
      <c r="E9" s="165">
        <v>2</v>
      </c>
      <c r="F9" s="169">
        <v>6.5</v>
      </c>
      <c r="G9" s="165">
        <v>3</v>
      </c>
      <c r="H9" s="169">
        <v>7</v>
      </c>
      <c r="I9" s="165">
        <v>2</v>
      </c>
      <c r="J9" s="165"/>
      <c r="K9" s="168">
        <f t="shared" ref="K9:K19" si="0">SUM(B9,D9,F9,H9)</f>
        <v>27.5</v>
      </c>
      <c r="L9" s="165">
        <f t="shared" ref="L9:L19" si="1">SUM(C9,E9,G9,I9)</f>
        <v>9</v>
      </c>
      <c r="M9" s="168">
        <f t="shared" ref="M9:M19" si="2">MAX(B9,D9,F9,H9)</f>
        <v>7</v>
      </c>
      <c r="N9" s="168">
        <f t="shared" ref="N9:N19" si="3">MIN(B9,D9,F9,H9)</f>
        <v>6.5</v>
      </c>
      <c r="O9" s="168">
        <f t="shared" ref="O9:O19" si="4">AVERAGE(B9,D9,F9,H9)</f>
        <v>6.875</v>
      </c>
    </row>
    <row r="10" spans="1:15">
      <c r="A10" s="165" t="s">
        <v>17</v>
      </c>
      <c r="B10" s="168">
        <v>8</v>
      </c>
      <c r="C10" s="165">
        <v>1</v>
      </c>
      <c r="D10" s="169">
        <v>8</v>
      </c>
      <c r="E10" s="165">
        <v>3</v>
      </c>
      <c r="F10" s="169">
        <v>7.5</v>
      </c>
      <c r="G10" s="165">
        <v>2</v>
      </c>
      <c r="H10" s="169">
        <v>6</v>
      </c>
      <c r="I10" s="165">
        <v>2</v>
      </c>
      <c r="J10" s="165"/>
      <c r="K10" s="168">
        <f t="shared" si="0"/>
        <v>29.5</v>
      </c>
      <c r="L10" s="165">
        <f t="shared" si="1"/>
        <v>8</v>
      </c>
      <c r="M10" s="168">
        <f t="shared" si="2"/>
        <v>8</v>
      </c>
      <c r="N10" s="168">
        <f t="shared" si="3"/>
        <v>6</v>
      </c>
      <c r="O10" s="168">
        <f t="shared" si="4"/>
        <v>7.375</v>
      </c>
    </row>
    <row r="11" spans="1:15">
      <c r="A11" s="165" t="s">
        <v>18</v>
      </c>
      <c r="B11" s="168">
        <v>9</v>
      </c>
      <c r="C11" s="165">
        <v>3</v>
      </c>
      <c r="D11" s="169">
        <v>8</v>
      </c>
      <c r="E11" s="165">
        <v>1</v>
      </c>
      <c r="F11" s="169">
        <v>8</v>
      </c>
      <c r="G11" s="165">
        <v>2</v>
      </c>
      <c r="H11" s="169">
        <v>7.5</v>
      </c>
      <c r="I11" s="165">
        <v>3</v>
      </c>
      <c r="J11" s="165"/>
      <c r="K11" s="168">
        <f t="shared" si="0"/>
        <v>32.5</v>
      </c>
      <c r="L11" s="165">
        <f t="shared" si="1"/>
        <v>9</v>
      </c>
      <c r="M11" s="168">
        <f t="shared" si="2"/>
        <v>9</v>
      </c>
      <c r="N11" s="168">
        <f t="shared" si="3"/>
        <v>7.5</v>
      </c>
      <c r="O11" s="168">
        <f t="shared" si="4"/>
        <v>8.125</v>
      </c>
    </row>
    <row r="12" spans="1:15">
      <c r="A12" s="165" t="s">
        <v>19</v>
      </c>
      <c r="B12" s="168">
        <v>5.6</v>
      </c>
      <c r="C12" s="165">
        <v>2</v>
      </c>
      <c r="D12" s="169">
        <v>6.4</v>
      </c>
      <c r="E12" s="165">
        <v>2</v>
      </c>
      <c r="F12" s="169">
        <v>7.5</v>
      </c>
      <c r="G12" s="165">
        <v>1</v>
      </c>
      <c r="H12" s="169">
        <v>8.5</v>
      </c>
      <c r="I12" s="165">
        <v>3</v>
      </c>
      <c r="J12" s="165"/>
      <c r="K12" s="168">
        <f t="shared" si="0"/>
        <v>28</v>
      </c>
      <c r="L12" s="165">
        <f t="shared" si="1"/>
        <v>8</v>
      </c>
      <c r="M12" s="168">
        <f t="shared" si="2"/>
        <v>8.5</v>
      </c>
      <c r="N12" s="168">
        <f t="shared" si="3"/>
        <v>5.6</v>
      </c>
      <c r="O12" s="168">
        <f t="shared" si="4"/>
        <v>7</v>
      </c>
    </row>
    <row r="13" spans="1:15">
      <c r="A13" s="165" t="s">
        <v>15</v>
      </c>
      <c r="B13" s="168">
        <v>8.5</v>
      </c>
      <c r="C13" s="165">
        <v>1</v>
      </c>
      <c r="D13" s="169">
        <v>8</v>
      </c>
      <c r="E13" s="165">
        <v>3</v>
      </c>
      <c r="F13" s="169">
        <v>7.5</v>
      </c>
      <c r="G13" s="165">
        <v>1</v>
      </c>
      <c r="H13" s="169">
        <v>9.5</v>
      </c>
      <c r="I13" s="165">
        <v>3</v>
      </c>
      <c r="J13" s="165"/>
      <c r="K13" s="168">
        <f t="shared" si="0"/>
        <v>33.5</v>
      </c>
      <c r="L13" s="165">
        <f t="shared" si="1"/>
        <v>8</v>
      </c>
      <c r="M13" s="168">
        <f t="shared" si="2"/>
        <v>9.5</v>
      </c>
      <c r="N13" s="168">
        <f t="shared" si="3"/>
        <v>7.5</v>
      </c>
      <c r="O13" s="168">
        <f t="shared" si="4"/>
        <v>8.375</v>
      </c>
    </row>
    <row r="14" spans="1:15">
      <c r="A14" s="165" t="s">
        <v>16</v>
      </c>
      <c r="B14" s="168">
        <v>7.5</v>
      </c>
      <c r="C14" s="165">
        <v>3</v>
      </c>
      <c r="D14" s="169">
        <v>7</v>
      </c>
      <c r="E14" s="165">
        <v>1</v>
      </c>
      <c r="F14" s="169">
        <v>7</v>
      </c>
      <c r="G14" s="165">
        <v>3</v>
      </c>
      <c r="H14" s="169">
        <v>7</v>
      </c>
      <c r="I14" s="165">
        <v>1</v>
      </c>
      <c r="J14" s="165"/>
      <c r="K14" s="168">
        <f t="shared" si="0"/>
        <v>28.5</v>
      </c>
      <c r="L14" s="165">
        <f t="shared" si="1"/>
        <v>8</v>
      </c>
      <c r="M14" s="168">
        <f t="shared" si="2"/>
        <v>7.5</v>
      </c>
      <c r="N14" s="168">
        <f t="shared" si="3"/>
        <v>7</v>
      </c>
      <c r="O14" s="168">
        <f t="shared" si="4"/>
        <v>7.125</v>
      </c>
    </row>
    <row r="15" spans="1:15">
      <c r="A15" s="165" t="s">
        <v>349</v>
      </c>
      <c r="B15" s="168">
        <v>6.5</v>
      </c>
      <c r="C15" s="165">
        <v>2</v>
      </c>
      <c r="D15" s="169">
        <v>6</v>
      </c>
      <c r="E15" s="165">
        <v>2</v>
      </c>
      <c r="F15" s="169">
        <v>7</v>
      </c>
      <c r="G15" s="165">
        <v>3</v>
      </c>
      <c r="H15" s="169">
        <v>8</v>
      </c>
      <c r="I15" s="165">
        <v>2</v>
      </c>
      <c r="J15" s="165"/>
      <c r="K15" s="168">
        <f t="shared" si="0"/>
        <v>27.5</v>
      </c>
      <c r="L15" s="165">
        <f t="shared" si="1"/>
        <v>9</v>
      </c>
      <c r="M15" s="168">
        <f t="shared" si="2"/>
        <v>8</v>
      </c>
      <c r="N15" s="168">
        <f t="shared" si="3"/>
        <v>6</v>
      </c>
      <c r="O15" s="168">
        <f t="shared" si="4"/>
        <v>6.875</v>
      </c>
    </row>
    <row r="16" spans="1:15">
      <c r="A16" s="165" t="s">
        <v>350</v>
      </c>
      <c r="B16" s="168">
        <v>7.5</v>
      </c>
      <c r="C16" s="165">
        <v>1</v>
      </c>
      <c r="D16" s="169">
        <v>4</v>
      </c>
      <c r="E16" s="165">
        <v>3</v>
      </c>
      <c r="F16" s="169">
        <v>5</v>
      </c>
      <c r="G16" s="165">
        <v>2</v>
      </c>
      <c r="H16" s="169">
        <v>9</v>
      </c>
      <c r="I16" s="165">
        <v>3</v>
      </c>
      <c r="J16" s="165"/>
      <c r="K16" s="168">
        <f t="shared" si="0"/>
        <v>25.5</v>
      </c>
      <c r="L16" s="165">
        <f t="shared" si="1"/>
        <v>9</v>
      </c>
      <c r="M16" s="168">
        <f t="shared" si="2"/>
        <v>9</v>
      </c>
      <c r="N16" s="168">
        <f t="shared" si="3"/>
        <v>4</v>
      </c>
      <c r="O16" s="168">
        <f t="shared" si="4"/>
        <v>6.375</v>
      </c>
    </row>
    <row r="17" spans="1:15">
      <c r="A17" s="165" t="s">
        <v>351</v>
      </c>
      <c r="B17" s="168">
        <v>8</v>
      </c>
      <c r="C17" s="165">
        <v>3</v>
      </c>
      <c r="D17" s="169">
        <v>7</v>
      </c>
      <c r="E17" s="165">
        <v>1</v>
      </c>
      <c r="F17" s="169">
        <v>6</v>
      </c>
      <c r="G17" s="165">
        <v>2</v>
      </c>
      <c r="H17" s="169">
        <v>9.5</v>
      </c>
      <c r="I17" s="165">
        <v>3</v>
      </c>
      <c r="J17" s="165"/>
      <c r="K17" s="168">
        <f t="shared" si="0"/>
        <v>30.5</v>
      </c>
      <c r="L17" s="165">
        <f t="shared" si="1"/>
        <v>9</v>
      </c>
      <c r="M17" s="168">
        <f t="shared" si="2"/>
        <v>9.5</v>
      </c>
      <c r="N17" s="168">
        <f t="shared" si="3"/>
        <v>6</v>
      </c>
      <c r="O17" s="168">
        <f t="shared" si="4"/>
        <v>7.625</v>
      </c>
    </row>
    <row r="18" spans="1:15">
      <c r="A18" s="165" t="s">
        <v>352</v>
      </c>
      <c r="B18" s="168">
        <v>7</v>
      </c>
      <c r="C18" s="165">
        <v>2</v>
      </c>
      <c r="D18" s="169">
        <v>7</v>
      </c>
      <c r="E18" s="165">
        <v>2</v>
      </c>
      <c r="F18" s="169">
        <v>7</v>
      </c>
      <c r="G18" s="165">
        <v>1</v>
      </c>
      <c r="H18" s="169">
        <v>6.5</v>
      </c>
      <c r="I18" s="165">
        <v>2</v>
      </c>
      <c r="J18" s="165"/>
      <c r="K18" s="168">
        <f t="shared" si="0"/>
        <v>27.5</v>
      </c>
      <c r="L18" s="165">
        <f t="shared" si="1"/>
        <v>7</v>
      </c>
      <c r="M18" s="168">
        <f t="shared" si="2"/>
        <v>7</v>
      </c>
      <c r="N18" s="168">
        <f t="shared" si="3"/>
        <v>6.5</v>
      </c>
      <c r="O18" s="168">
        <f t="shared" si="4"/>
        <v>6.875</v>
      </c>
    </row>
    <row r="19" spans="1:15">
      <c r="A19" s="165" t="s">
        <v>353</v>
      </c>
      <c r="B19" s="168">
        <v>8</v>
      </c>
      <c r="C19" s="165">
        <v>1</v>
      </c>
      <c r="D19" s="169">
        <v>7</v>
      </c>
      <c r="E19" s="165">
        <v>3</v>
      </c>
      <c r="F19" s="169">
        <v>7</v>
      </c>
      <c r="G19" s="165">
        <v>1</v>
      </c>
      <c r="H19" s="169">
        <v>8</v>
      </c>
      <c r="I19" s="165">
        <v>1</v>
      </c>
      <c r="J19" s="165"/>
      <c r="K19" s="168">
        <f t="shared" si="0"/>
        <v>30</v>
      </c>
      <c r="L19" s="165">
        <f t="shared" si="1"/>
        <v>6</v>
      </c>
      <c r="M19" s="168">
        <f t="shared" si="2"/>
        <v>8</v>
      </c>
      <c r="N19" s="168">
        <f t="shared" si="3"/>
        <v>7</v>
      </c>
      <c r="O19" s="168">
        <f t="shared" si="4"/>
        <v>7.5</v>
      </c>
    </row>
    <row r="20" spans="1:15">
      <c r="A20" s="170"/>
      <c r="B20" s="170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</row>
    <row r="21" spans="1:15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</row>
    <row r="22" spans="1:15">
      <c r="A22" s="170"/>
      <c r="B22" s="170"/>
      <c r="C22" s="170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</row>
    <row r="23" spans="1:15">
      <c r="A23" s="170"/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</row>
    <row r="24" spans="1:15">
      <c r="A24" s="170"/>
      <c r="B24" s="170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</row>
    <row r="25" spans="1:15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</row>
    <row r="26" spans="1:15">
      <c r="A26" s="170"/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</row>
    <row r="27" spans="1:15">
      <c r="A27" s="170"/>
      <c r="B27" s="170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</row>
    <row r="28" spans="1:15">
      <c r="A28" s="170"/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</row>
  </sheetData>
  <mergeCells count="8">
    <mergeCell ref="A1:O1"/>
    <mergeCell ref="A2:O2"/>
    <mergeCell ref="B4:C4"/>
    <mergeCell ref="B5:J5"/>
    <mergeCell ref="D4:J4"/>
    <mergeCell ref="A3:O3"/>
    <mergeCell ref="K4:O6"/>
    <mergeCell ref="A6:J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zoomScale="130" zoomScaleNormal="130" workbookViewId="0">
      <selection activeCell="C13" sqref="C13"/>
    </sheetView>
  </sheetViews>
  <sheetFormatPr defaultRowHeight="15"/>
  <cols>
    <col min="1" max="1" width="17.7109375" customWidth="1"/>
    <col min="2" max="2" width="22.140625" customWidth="1"/>
    <col min="3" max="3" width="21.5703125" customWidth="1"/>
    <col min="4" max="4" width="19.7109375" customWidth="1"/>
    <col min="8" max="8" width="19.42578125" customWidth="1"/>
  </cols>
  <sheetData>
    <row r="1" spans="1:8" ht="17.25" customHeight="1">
      <c r="A1" s="288" t="s">
        <v>204</v>
      </c>
      <c r="B1" s="289"/>
      <c r="C1" s="289"/>
      <c r="D1" s="290"/>
    </row>
    <row r="2" spans="1:8">
      <c r="A2" s="72"/>
    </row>
    <row r="3" spans="1:8">
      <c r="A3" s="175" t="s">
        <v>76</v>
      </c>
      <c r="B3" s="175" t="s">
        <v>205</v>
      </c>
      <c r="C3" s="175" t="s">
        <v>206</v>
      </c>
      <c r="D3" s="175" t="s">
        <v>335</v>
      </c>
      <c r="H3" t="s">
        <v>421</v>
      </c>
    </row>
    <row r="4" spans="1:8">
      <c r="A4" s="73" t="s">
        <v>207</v>
      </c>
      <c r="B4" s="74">
        <v>950</v>
      </c>
      <c r="C4" s="74">
        <v>3500</v>
      </c>
      <c r="D4" s="229">
        <f>C4*4%</f>
        <v>140</v>
      </c>
      <c r="H4" t="e">
        <f>soma</f>
        <v>#NAME?</v>
      </c>
    </row>
    <row r="5" spans="1:8">
      <c r="A5" s="73" t="s">
        <v>208</v>
      </c>
      <c r="B5" s="74">
        <v>800</v>
      </c>
      <c r="C5" s="74">
        <v>5600</v>
      </c>
      <c r="D5" s="229">
        <f t="shared" ref="D5:D8" si="0">C5*4%</f>
        <v>224</v>
      </c>
    </row>
    <row r="6" spans="1:8">
      <c r="A6" s="73" t="s">
        <v>209</v>
      </c>
      <c r="B6" s="74">
        <v>750</v>
      </c>
      <c r="C6" s="74">
        <v>6500</v>
      </c>
      <c r="D6" s="229">
        <f t="shared" si="0"/>
        <v>260</v>
      </c>
    </row>
    <row r="7" spans="1:8">
      <c r="A7" s="73" t="s">
        <v>210</v>
      </c>
      <c r="B7" s="74">
        <v>830</v>
      </c>
      <c r="C7" s="74">
        <v>4200</v>
      </c>
      <c r="D7" s="229">
        <f t="shared" si="0"/>
        <v>168</v>
      </c>
    </row>
    <row r="8" spans="1:8">
      <c r="A8" s="73" t="s">
        <v>137</v>
      </c>
      <c r="B8" s="74">
        <v>855</v>
      </c>
      <c r="C8" s="74">
        <v>2500</v>
      </c>
      <c r="D8" s="229">
        <f t="shared" si="0"/>
        <v>100</v>
      </c>
    </row>
    <row r="10" spans="1:8">
      <c r="A10" s="291" t="s">
        <v>211</v>
      </c>
      <c r="B10" s="291"/>
      <c r="C10" s="291"/>
      <c r="D10" s="291"/>
    </row>
    <row r="11" spans="1:8">
      <c r="A11" s="176" t="s">
        <v>212</v>
      </c>
      <c r="B11" s="177">
        <f>SUM(B4:B8)</f>
        <v>4185</v>
      </c>
      <c r="C11" s="176" t="s">
        <v>213</v>
      </c>
      <c r="D11" s="178">
        <f>MAX(B4:B8)</f>
        <v>950</v>
      </c>
    </row>
    <row r="12" spans="1:8">
      <c r="A12" s="174" t="s">
        <v>214</v>
      </c>
      <c r="B12" s="75">
        <f>SUM(C4:C8)</f>
        <v>22300</v>
      </c>
      <c r="C12" s="174" t="s">
        <v>215</v>
      </c>
      <c r="D12" s="76">
        <f>MIN(B4:B8)</f>
        <v>750</v>
      </c>
    </row>
    <row r="13" spans="1:8">
      <c r="A13" s="174" t="s">
        <v>216</v>
      </c>
      <c r="B13" s="77">
        <f>LARGE(B4:B8,3)</f>
        <v>830</v>
      </c>
      <c r="C13" s="174" t="s">
        <v>217</v>
      </c>
      <c r="D13" s="76">
        <f>MAX(C4:C8)</f>
        <v>6500</v>
      </c>
    </row>
    <row r="14" spans="1:8">
      <c r="A14" s="174" t="s">
        <v>218</v>
      </c>
      <c r="B14" s="77">
        <f>LARGE(B4:B8,2)</f>
        <v>855</v>
      </c>
      <c r="C14" s="174" t="s">
        <v>219</v>
      </c>
      <c r="D14" s="76">
        <f>MIN(C4:C8)</f>
        <v>2500</v>
      </c>
    </row>
    <row r="15" spans="1:8">
      <c r="A15" s="174" t="s">
        <v>220</v>
      </c>
      <c r="B15" s="75">
        <f>AVERAGE(B4:B8)</f>
        <v>837</v>
      </c>
      <c r="C15" s="174" t="s">
        <v>221</v>
      </c>
      <c r="D15" s="76">
        <f>SMALL(B4:B8,3)</f>
        <v>830</v>
      </c>
    </row>
    <row r="16" spans="1:8">
      <c r="A16" s="174" t="s">
        <v>222</v>
      </c>
      <c r="B16" s="75">
        <f>AVERAGE(C4:C8)</f>
        <v>4460</v>
      </c>
      <c r="C16" s="174" t="s">
        <v>223</v>
      </c>
      <c r="D16" s="76">
        <f>SMALL(B4:B8,2)</f>
        <v>800</v>
      </c>
    </row>
  </sheetData>
  <mergeCells count="2">
    <mergeCell ref="A1:D1"/>
    <mergeCell ref="A10:D10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7" sqref="G7"/>
    </sheetView>
  </sheetViews>
  <sheetFormatPr defaultRowHeight="15"/>
  <cols>
    <col min="1" max="1" width="10.85546875" customWidth="1"/>
    <col min="2" max="3" width="11.85546875" bestFit="1" customWidth="1"/>
    <col min="4" max="4" width="6.5703125" bestFit="1" customWidth="1"/>
    <col min="5" max="5" width="34.42578125" customWidth="1"/>
  </cols>
  <sheetData>
    <row r="1" spans="1:11" ht="15.75" customHeight="1">
      <c r="A1" s="292" t="s">
        <v>224</v>
      </c>
      <c r="B1" s="292"/>
      <c r="C1" s="292"/>
      <c r="D1" s="292"/>
      <c r="E1" s="292"/>
      <c r="F1" s="236"/>
      <c r="G1" s="236"/>
      <c r="H1" s="236"/>
      <c r="I1" s="236"/>
      <c r="J1" s="236"/>
      <c r="K1" s="236"/>
    </row>
    <row r="2" spans="1:11" ht="15" customHeight="1">
      <c r="B2">
        <v>7</v>
      </c>
      <c r="F2" s="236"/>
      <c r="G2" s="236"/>
      <c r="H2" s="236"/>
      <c r="I2" s="236"/>
      <c r="J2" s="236"/>
      <c r="K2" s="236"/>
    </row>
    <row r="3" spans="1:11" ht="15" customHeight="1">
      <c r="B3" s="294" t="s">
        <v>125</v>
      </c>
      <c r="C3" s="294"/>
      <c r="D3" s="294"/>
      <c r="E3" s="294"/>
      <c r="F3" s="236"/>
      <c r="G3" s="236"/>
      <c r="H3" s="236"/>
      <c r="I3" s="236"/>
      <c r="J3" s="236"/>
      <c r="K3" s="236"/>
    </row>
    <row r="4" spans="1:11" ht="15" customHeight="1">
      <c r="A4" s="81" t="s">
        <v>225</v>
      </c>
      <c r="B4" s="83" t="s">
        <v>233</v>
      </c>
      <c r="C4" s="83" t="s">
        <v>234</v>
      </c>
      <c r="D4" s="82" t="s">
        <v>13</v>
      </c>
      <c r="E4" s="82" t="s">
        <v>226</v>
      </c>
      <c r="F4" s="236"/>
      <c r="G4" s="236"/>
      <c r="H4" s="236"/>
      <c r="I4" s="236"/>
      <c r="J4" s="236"/>
      <c r="K4" s="236"/>
    </row>
    <row r="5" spans="1:11" ht="15" customHeight="1">
      <c r="A5" s="78" t="s">
        <v>227</v>
      </c>
      <c r="B5" s="79">
        <v>8</v>
      </c>
      <c r="C5" s="79">
        <v>10</v>
      </c>
      <c r="D5" s="233">
        <f>AVERAGE(B5:C5)</f>
        <v>9</v>
      </c>
      <c r="E5" s="234"/>
      <c r="F5" s="236"/>
      <c r="G5" s="236"/>
      <c r="H5" s="236"/>
      <c r="I5" s="236"/>
      <c r="J5" s="236"/>
      <c r="K5" s="236"/>
    </row>
    <row r="6" spans="1:11" ht="15" customHeight="1">
      <c r="A6" s="78" t="s">
        <v>228</v>
      </c>
      <c r="B6" s="79">
        <v>9.5</v>
      </c>
      <c r="C6" s="79">
        <v>8</v>
      </c>
      <c r="D6" s="233">
        <f t="shared" ref="D6:D10" si="0">AVERAGE(B6:C6)</f>
        <v>8.75</v>
      </c>
      <c r="E6" s="80"/>
      <c r="F6" s="236"/>
      <c r="G6" s="236"/>
      <c r="H6" s="236"/>
      <c r="I6" s="236"/>
      <c r="J6" s="236"/>
      <c r="K6" s="236"/>
    </row>
    <row r="7" spans="1:11" ht="15" customHeight="1">
      <c r="A7" s="78" t="s">
        <v>229</v>
      </c>
      <c r="B7" s="79">
        <v>6</v>
      </c>
      <c r="C7" s="79">
        <v>7.5</v>
      </c>
      <c r="D7" s="233">
        <f t="shared" si="0"/>
        <v>6.75</v>
      </c>
      <c r="E7" s="80"/>
      <c r="F7" s="236"/>
      <c r="G7" s="236"/>
      <c r="H7" s="236"/>
      <c r="I7" s="236"/>
      <c r="J7" s="236"/>
      <c r="K7" s="236"/>
    </row>
    <row r="8" spans="1:11" ht="15" customHeight="1">
      <c r="A8" s="78" t="s">
        <v>230</v>
      </c>
      <c r="B8" s="79">
        <v>8</v>
      </c>
      <c r="C8" s="79">
        <v>8.5</v>
      </c>
      <c r="D8" s="233">
        <f t="shared" si="0"/>
        <v>8.25</v>
      </c>
      <c r="E8" s="80"/>
      <c r="F8" s="236"/>
      <c r="G8" s="236"/>
      <c r="H8" s="236"/>
      <c r="I8" s="236"/>
      <c r="J8" s="236"/>
      <c r="K8" s="236"/>
    </row>
    <row r="9" spans="1:11" ht="15" customHeight="1">
      <c r="A9" s="78" t="s">
        <v>231</v>
      </c>
      <c r="B9" s="79">
        <v>8.5</v>
      </c>
      <c r="C9" s="79">
        <v>7.5</v>
      </c>
      <c r="D9" s="233">
        <f t="shared" si="0"/>
        <v>8</v>
      </c>
      <c r="E9" s="80"/>
      <c r="F9" s="236"/>
      <c r="G9" s="236"/>
      <c r="H9" s="236"/>
      <c r="I9" s="236"/>
      <c r="J9" s="236"/>
      <c r="K9" s="236"/>
    </row>
    <row r="10" spans="1:11" ht="15" customHeight="1">
      <c r="A10" s="78" t="s">
        <v>232</v>
      </c>
      <c r="B10" s="79">
        <v>7</v>
      </c>
      <c r="C10" s="79">
        <v>6.5</v>
      </c>
      <c r="D10" s="233">
        <f t="shared" si="0"/>
        <v>6.75</v>
      </c>
      <c r="E10" s="80"/>
      <c r="F10" s="236"/>
      <c r="G10" s="236"/>
      <c r="H10" s="236"/>
      <c r="I10" s="236"/>
      <c r="J10" s="236"/>
      <c r="K10" s="236"/>
    </row>
    <row r="11" spans="1:11" ht="46.5">
      <c r="A11" s="232"/>
    </row>
    <row r="12" spans="1:11" ht="36">
      <c r="A12" s="231"/>
    </row>
    <row r="13" spans="1:11" ht="46.5">
      <c r="A13" s="232"/>
    </row>
    <row r="15" spans="1:11">
      <c r="A15" s="293" t="s">
        <v>354</v>
      </c>
      <c r="B15" s="293"/>
      <c r="C15" s="293"/>
      <c r="D15" s="293"/>
      <c r="E15" s="293"/>
    </row>
    <row r="16" spans="1:11">
      <c r="A16" s="293"/>
      <c r="B16" s="293"/>
      <c r="C16" s="293"/>
      <c r="D16" s="293"/>
      <c r="E16" s="293"/>
    </row>
    <row r="17" ht="15" customHeight="1"/>
  </sheetData>
  <mergeCells count="3">
    <mergeCell ref="A1:E1"/>
    <mergeCell ref="A15:E16"/>
    <mergeCell ref="B3:E3"/>
  </mergeCells>
  <conditionalFormatting sqref="E5:E10">
    <cfRule type="cellIs" dxfId="2" priority="3" operator="equal">
      <formula>"Reprovado"</formula>
    </cfRule>
    <cfRule type="cellIs" dxfId="1" priority="4" operator="equal">
      <formula>"Aprovado"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40" zoomScaleNormal="140" workbookViewId="0">
      <selection sqref="A1:E1"/>
    </sheetView>
  </sheetViews>
  <sheetFormatPr defaultRowHeight="15"/>
  <cols>
    <col min="1" max="1" width="15" bestFit="1" customWidth="1"/>
    <col min="2" max="2" width="11.7109375" customWidth="1"/>
    <col min="3" max="3" width="15.5703125" customWidth="1"/>
    <col min="4" max="4" width="15.85546875" customWidth="1"/>
    <col min="5" max="5" width="32.28515625" customWidth="1"/>
  </cols>
  <sheetData>
    <row r="1" spans="1:10" ht="18.75">
      <c r="A1" s="295" t="s">
        <v>235</v>
      </c>
      <c r="B1" s="295"/>
      <c r="C1" s="295"/>
      <c r="D1" s="295"/>
      <c r="E1" s="295"/>
    </row>
    <row r="2" spans="1:10">
      <c r="F2" s="298"/>
      <c r="G2" s="298"/>
      <c r="H2" s="298"/>
      <c r="I2" s="298"/>
      <c r="J2" s="298"/>
    </row>
    <row r="3" spans="1:10">
      <c r="A3" s="90" t="s">
        <v>131</v>
      </c>
      <c r="B3" s="90" t="s">
        <v>236</v>
      </c>
      <c r="C3" s="90" t="s">
        <v>77</v>
      </c>
      <c r="D3" s="90" t="s">
        <v>237</v>
      </c>
      <c r="E3" s="90" t="s">
        <v>156</v>
      </c>
      <c r="F3" s="298"/>
      <c r="G3" s="298"/>
      <c r="H3" s="298"/>
      <c r="I3" s="298"/>
      <c r="J3" s="298"/>
    </row>
    <row r="4" spans="1:10">
      <c r="A4" s="84" t="s">
        <v>238</v>
      </c>
      <c r="B4" s="84" t="s">
        <v>239</v>
      </c>
      <c r="C4" s="85">
        <v>450</v>
      </c>
      <c r="D4" s="86" t="s">
        <v>240</v>
      </c>
      <c r="E4" s="235"/>
      <c r="F4" s="298"/>
      <c r="G4" s="298"/>
      <c r="H4" s="298"/>
      <c r="I4" s="298"/>
      <c r="J4" s="298"/>
    </row>
    <row r="5" spans="1:10">
      <c r="A5" s="29" t="s">
        <v>241</v>
      </c>
      <c r="B5" s="29" t="s">
        <v>242</v>
      </c>
      <c r="C5" s="88">
        <v>1850</v>
      </c>
      <c r="D5" s="140" t="s">
        <v>243</v>
      </c>
      <c r="E5" s="87"/>
      <c r="F5" s="298"/>
      <c r="G5" s="298"/>
      <c r="H5" s="298"/>
      <c r="I5" s="298"/>
      <c r="J5" s="298"/>
    </row>
    <row r="6" spans="1:10">
      <c r="A6" s="29" t="s">
        <v>244</v>
      </c>
      <c r="B6" s="29" t="s">
        <v>245</v>
      </c>
      <c r="C6" s="88">
        <v>1050</v>
      </c>
      <c r="D6" s="89" t="s">
        <v>240</v>
      </c>
      <c r="E6" s="87"/>
      <c r="F6" s="298"/>
      <c r="G6" s="298"/>
      <c r="H6" s="298"/>
      <c r="I6" s="298"/>
      <c r="J6" s="298"/>
    </row>
    <row r="7" spans="1:10">
      <c r="A7" s="29" t="s">
        <v>246</v>
      </c>
      <c r="B7" s="29" t="s">
        <v>247</v>
      </c>
      <c r="C7" s="88">
        <v>550</v>
      </c>
      <c r="D7" s="140" t="s">
        <v>243</v>
      </c>
      <c r="E7" s="87"/>
      <c r="F7" s="298"/>
      <c r="G7" s="298"/>
      <c r="H7" s="298"/>
      <c r="I7" s="298"/>
      <c r="J7" s="298"/>
    </row>
    <row r="8" spans="1:10">
      <c r="A8" s="179" t="s">
        <v>355</v>
      </c>
      <c r="B8" s="179" t="s">
        <v>239</v>
      </c>
      <c r="C8" s="180">
        <v>450</v>
      </c>
      <c r="D8" s="89" t="s">
        <v>240</v>
      </c>
      <c r="E8" s="87"/>
      <c r="F8" s="298"/>
      <c r="G8" s="298"/>
      <c r="H8" s="298"/>
      <c r="I8" s="298"/>
      <c r="J8" s="298"/>
    </row>
    <row r="9" spans="1:10">
      <c r="A9" s="179" t="s">
        <v>356</v>
      </c>
      <c r="B9" s="179" t="s">
        <v>247</v>
      </c>
      <c r="C9" s="180">
        <v>550</v>
      </c>
      <c r="D9" s="140" t="s">
        <v>243</v>
      </c>
      <c r="E9" s="87"/>
      <c r="F9" s="298"/>
      <c r="G9" s="298"/>
      <c r="H9" s="298"/>
      <c r="I9" s="298"/>
      <c r="J9" s="298"/>
    </row>
    <row r="10" spans="1:10">
      <c r="A10" s="179" t="s">
        <v>357</v>
      </c>
      <c r="B10" s="179" t="s">
        <v>247</v>
      </c>
      <c r="C10" s="180">
        <v>550</v>
      </c>
      <c r="D10" s="89" t="s">
        <v>240</v>
      </c>
      <c r="E10" s="87"/>
    </row>
    <row r="11" spans="1:10">
      <c r="A11" s="179" t="s">
        <v>358</v>
      </c>
      <c r="B11" s="179" t="s">
        <v>247</v>
      </c>
      <c r="C11" s="180">
        <v>550</v>
      </c>
      <c r="D11" s="140" t="s">
        <v>243</v>
      </c>
      <c r="E11" s="87"/>
    </row>
    <row r="12" spans="1:10">
      <c r="A12" s="179" t="s">
        <v>359</v>
      </c>
      <c r="B12" s="179" t="s">
        <v>245</v>
      </c>
      <c r="C12" s="180">
        <v>1050</v>
      </c>
      <c r="D12" s="140" t="s">
        <v>243</v>
      </c>
      <c r="E12" s="87"/>
    </row>
    <row r="14" spans="1:10" ht="36">
      <c r="A14" s="231"/>
    </row>
    <row r="15" spans="1:10">
      <c r="A15" s="296" t="s">
        <v>248</v>
      </c>
      <c r="B15" s="296"/>
      <c r="C15" s="296"/>
      <c r="D15" s="297">
        <v>50</v>
      </c>
    </row>
    <row r="16" spans="1:10">
      <c r="A16" s="296"/>
      <c r="B16" s="296"/>
      <c r="C16" s="296"/>
      <c r="D16" s="297"/>
    </row>
  </sheetData>
  <mergeCells count="4">
    <mergeCell ref="A1:E1"/>
    <mergeCell ref="A15:C16"/>
    <mergeCell ref="D15:D16"/>
    <mergeCell ref="F2:J9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50" zoomScaleNormal="150" workbookViewId="0">
      <selection sqref="A1:D1"/>
    </sheetView>
  </sheetViews>
  <sheetFormatPr defaultRowHeight="15"/>
  <cols>
    <col min="1" max="1" width="13.5703125" bestFit="1" customWidth="1"/>
    <col min="2" max="2" width="12" customWidth="1"/>
    <col min="3" max="3" width="15.85546875" customWidth="1"/>
    <col min="4" max="4" width="28.28515625" customWidth="1"/>
  </cols>
  <sheetData>
    <row r="1" spans="1:4" ht="15.75">
      <c r="A1" s="299" t="s">
        <v>235</v>
      </c>
      <c r="B1" s="299"/>
      <c r="C1" s="299"/>
      <c r="D1" s="299"/>
    </row>
    <row r="3" spans="1:4" ht="18" customHeight="1">
      <c r="A3" s="91" t="s">
        <v>131</v>
      </c>
      <c r="B3" s="91" t="s">
        <v>236</v>
      </c>
      <c r="C3" s="91" t="s">
        <v>77</v>
      </c>
      <c r="D3" s="91" t="s">
        <v>156</v>
      </c>
    </row>
    <row r="4" spans="1:4">
      <c r="A4" s="92" t="s">
        <v>238</v>
      </c>
      <c r="B4" s="92" t="s">
        <v>249</v>
      </c>
      <c r="C4" s="93">
        <v>555</v>
      </c>
      <c r="D4" s="93"/>
    </row>
    <row r="5" spans="1:4">
      <c r="A5" s="92" t="s">
        <v>250</v>
      </c>
      <c r="B5" s="92" t="s">
        <v>242</v>
      </c>
      <c r="C5" s="93">
        <v>1850</v>
      </c>
      <c r="D5" s="93"/>
    </row>
    <row r="6" spans="1:4">
      <c r="A6" s="92" t="s">
        <v>244</v>
      </c>
      <c r="B6" s="92" t="s">
        <v>245</v>
      </c>
      <c r="C6" s="93">
        <v>1050</v>
      </c>
      <c r="D6" s="93"/>
    </row>
    <row r="7" spans="1:4">
      <c r="A7" s="92" t="s">
        <v>246</v>
      </c>
      <c r="B7" s="92" t="s">
        <v>247</v>
      </c>
      <c r="C7" s="93">
        <v>550</v>
      </c>
      <c r="D7" s="93"/>
    </row>
    <row r="9" spans="1:4">
      <c r="A9" s="91" t="s">
        <v>251</v>
      </c>
      <c r="B9" s="94">
        <v>28</v>
      </c>
    </row>
    <row r="11" spans="1:4">
      <c r="A11" s="300" t="s">
        <v>252</v>
      </c>
      <c r="B11" s="300"/>
      <c r="C11" s="300"/>
      <c r="D11" s="300"/>
    </row>
    <row r="12" spans="1:4">
      <c r="A12" s="300"/>
      <c r="B12" s="300"/>
      <c r="C12" s="300"/>
      <c r="D12" s="300"/>
    </row>
  </sheetData>
  <mergeCells count="2">
    <mergeCell ref="A1:D1"/>
    <mergeCell ref="A11:D12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sqref="A1:E1"/>
    </sheetView>
  </sheetViews>
  <sheetFormatPr defaultRowHeight="15"/>
  <cols>
    <col min="1" max="1" width="11.42578125" customWidth="1"/>
    <col min="2" max="2" width="17.5703125" customWidth="1"/>
    <col min="3" max="3" width="11.5703125" customWidth="1"/>
    <col min="4" max="4" width="15.140625" customWidth="1"/>
    <col min="5" max="5" width="10.5703125" customWidth="1"/>
    <col min="6" max="6" width="10.7109375" customWidth="1"/>
    <col min="7" max="8" width="7.7109375" customWidth="1"/>
    <col min="9" max="9" width="10.28515625" customWidth="1"/>
    <col min="10" max="10" width="12" customWidth="1"/>
    <col min="11" max="11" width="9.5703125" customWidth="1"/>
    <col min="12" max="12" width="10.28515625" customWidth="1"/>
    <col min="13" max="13" width="14.140625" customWidth="1"/>
    <col min="14" max="14" width="8.42578125" customWidth="1"/>
    <col min="15" max="15" width="9.28515625" customWidth="1"/>
    <col min="16" max="16" width="8.140625" customWidth="1"/>
    <col min="17" max="17" width="10.5703125" customWidth="1"/>
    <col min="18" max="18" width="10.28515625" customWidth="1"/>
    <col min="252" max="252" width="11.42578125" customWidth="1"/>
    <col min="253" max="253" width="17.5703125" customWidth="1"/>
    <col min="254" max="254" width="11.5703125" customWidth="1"/>
    <col min="255" max="255" width="13.28515625" bestFit="1" customWidth="1"/>
    <col min="256" max="256" width="10.5703125" customWidth="1"/>
    <col min="257" max="257" width="10" customWidth="1"/>
    <col min="258" max="258" width="11" customWidth="1"/>
    <col min="259" max="259" width="6.140625" bestFit="1" customWidth="1"/>
    <col min="260" max="260" width="7.42578125" customWidth="1"/>
    <col min="261" max="261" width="7.7109375" customWidth="1"/>
    <col min="262" max="262" width="9.85546875" customWidth="1"/>
    <col min="263" max="263" width="8.5703125" customWidth="1"/>
    <col min="264" max="264" width="11" customWidth="1"/>
    <col min="265" max="265" width="10.28515625" customWidth="1"/>
    <col min="267" max="267" width="6.5703125" customWidth="1"/>
    <col min="270" max="270" width="8.42578125" customWidth="1"/>
    <col min="271" max="271" width="8" customWidth="1"/>
    <col min="272" max="272" width="8.140625" customWidth="1"/>
    <col min="273" max="273" width="10.5703125" customWidth="1"/>
    <col min="274" max="274" width="10.28515625" customWidth="1"/>
    <col min="508" max="508" width="11.42578125" customWidth="1"/>
    <col min="509" max="509" width="17.5703125" customWidth="1"/>
    <col min="510" max="510" width="11.5703125" customWidth="1"/>
    <col min="511" max="511" width="13.28515625" bestFit="1" customWidth="1"/>
    <col min="512" max="512" width="10.5703125" customWidth="1"/>
    <col min="513" max="513" width="10" customWidth="1"/>
    <col min="514" max="514" width="11" customWidth="1"/>
    <col min="515" max="515" width="6.140625" bestFit="1" customWidth="1"/>
    <col min="516" max="516" width="7.42578125" customWidth="1"/>
    <col min="517" max="517" width="7.7109375" customWidth="1"/>
    <col min="518" max="518" width="9.85546875" customWidth="1"/>
    <col min="519" max="519" width="8.5703125" customWidth="1"/>
    <col min="520" max="520" width="11" customWidth="1"/>
    <col min="521" max="521" width="10.28515625" customWidth="1"/>
    <col min="523" max="523" width="6.5703125" customWidth="1"/>
    <col min="526" max="526" width="8.42578125" customWidth="1"/>
    <col min="527" max="527" width="8" customWidth="1"/>
    <col min="528" max="528" width="8.140625" customWidth="1"/>
    <col min="529" max="529" width="10.5703125" customWidth="1"/>
    <col min="530" max="530" width="10.28515625" customWidth="1"/>
    <col min="764" max="764" width="11.42578125" customWidth="1"/>
    <col min="765" max="765" width="17.5703125" customWidth="1"/>
    <col min="766" max="766" width="11.5703125" customWidth="1"/>
    <col min="767" max="767" width="13.28515625" bestFit="1" customWidth="1"/>
    <col min="768" max="768" width="10.5703125" customWidth="1"/>
    <col min="769" max="769" width="10" customWidth="1"/>
    <col min="770" max="770" width="11" customWidth="1"/>
    <col min="771" max="771" width="6.140625" bestFit="1" customWidth="1"/>
    <col min="772" max="772" width="7.42578125" customWidth="1"/>
    <col min="773" max="773" width="7.7109375" customWidth="1"/>
    <col min="774" max="774" width="9.85546875" customWidth="1"/>
    <col min="775" max="775" width="8.5703125" customWidth="1"/>
    <col min="776" max="776" width="11" customWidth="1"/>
    <col min="777" max="777" width="10.28515625" customWidth="1"/>
    <col min="779" max="779" width="6.5703125" customWidth="1"/>
    <col min="782" max="782" width="8.42578125" customWidth="1"/>
    <col min="783" max="783" width="8" customWidth="1"/>
    <col min="784" max="784" width="8.140625" customWidth="1"/>
    <col min="785" max="785" width="10.5703125" customWidth="1"/>
    <col min="786" max="786" width="10.28515625" customWidth="1"/>
    <col min="1020" max="1020" width="11.42578125" customWidth="1"/>
    <col min="1021" max="1021" width="17.5703125" customWidth="1"/>
    <col min="1022" max="1022" width="11.5703125" customWidth="1"/>
    <col min="1023" max="1023" width="13.28515625" bestFit="1" customWidth="1"/>
    <col min="1024" max="1024" width="10.5703125" customWidth="1"/>
    <col min="1025" max="1025" width="10" customWidth="1"/>
    <col min="1026" max="1026" width="11" customWidth="1"/>
    <col min="1027" max="1027" width="6.140625" bestFit="1" customWidth="1"/>
    <col min="1028" max="1028" width="7.42578125" customWidth="1"/>
    <col min="1029" max="1029" width="7.7109375" customWidth="1"/>
    <col min="1030" max="1030" width="9.85546875" customWidth="1"/>
    <col min="1031" max="1031" width="8.5703125" customWidth="1"/>
    <col min="1032" max="1032" width="11" customWidth="1"/>
    <col min="1033" max="1033" width="10.28515625" customWidth="1"/>
    <col min="1035" max="1035" width="6.5703125" customWidth="1"/>
    <col min="1038" max="1038" width="8.42578125" customWidth="1"/>
    <col min="1039" max="1039" width="8" customWidth="1"/>
    <col min="1040" max="1040" width="8.140625" customWidth="1"/>
    <col min="1041" max="1041" width="10.5703125" customWidth="1"/>
    <col min="1042" max="1042" width="10.28515625" customWidth="1"/>
    <col min="1276" max="1276" width="11.42578125" customWidth="1"/>
    <col min="1277" max="1277" width="17.5703125" customWidth="1"/>
    <col min="1278" max="1278" width="11.5703125" customWidth="1"/>
    <col min="1279" max="1279" width="13.28515625" bestFit="1" customWidth="1"/>
    <col min="1280" max="1280" width="10.5703125" customWidth="1"/>
    <col min="1281" max="1281" width="10" customWidth="1"/>
    <col min="1282" max="1282" width="11" customWidth="1"/>
    <col min="1283" max="1283" width="6.140625" bestFit="1" customWidth="1"/>
    <col min="1284" max="1284" width="7.42578125" customWidth="1"/>
    <col min="1285" max="1285" width="7.7109375" customWidth="1"/>
    <col min="1286" max="1286" width="9.85546875" customWidth="1"/>
    <col min="1287" max="1287" width="8.5703125" customWidth="1"/>
    <col min="1288" max="1288" width="11" customWidth="1"/>
    <col min="1289" max="1289" width="10.28515625" customWidth="1"/>
    <col min="1291" max="1291" width="6.5703125" customWidth="1"/>
    <col min="1294" max="1294" width="8.42578125" customWidth="1"/>
    <col min="1295" max="1295" width="8" customWidth="1"/>
    <col min="1296" max="1296" width="8.140625" customWidth="1"/>
    <col min="1297" max="1297" width="10.5703125" customWidth="1"/>
    <col min="1298" max="1298" width="10.28515625" customWidth="1"/>
    <col min="1532" max="1532" width="11.42578125" customWidth="1"/>
    <col min="1533" max="1533" width="17.5703125" customWidth="1"/>
    <col min="1534" max="1534" width="11.5703125" customWidth="1"/>
    <col min="1535" max="1535" width="13.28515625" bestFit="1" customWidth="1"/>
    <col min="1536" max="1536" width="10.5703125" customWidth="1"/>
    <col min="1537" max="1537" width="10" customWidth="1"/>
    <col min="1538" max="1538" width="11" customWidth="1"/>
    <col min="1539" max="1539" width="6.140625" bestFit="1" customWidth="1"/>
    <col min="1540" max="1540" width="7.42578125" customWidth="1"/>
    <col min="1541" max="1541" width="7.7109375" customWidth="1"/>
    <col min="1542" max="1542" width="9.85546875" customWidth="1"/>
    <col min="1543" max="1543" width="8.5703125" customWidth="1"/>
    <col min="1544" max="1544" width="11" customWidth="1"/>
    <col min="1545" max="1545" width="10.28515625" customWidth="1"/>
    <col min="1547" max="1547" width="6.5703125" customWidth="1"/>
    <col min="1550" max="1550" width="8.42578125" customWidth="1"/>
    <col min="1551" max="1551" width="8" customWidth="1"/>
    <col min="1552" max="1552" width="8.140625" customWidth="1"/>
    <col min="1553" max="1553" width="10.5703125" customWidth="1"/>
    <col min="1554" max="1554" width="10.28515625" customWidth="1"/>
    <col min="1788" max="1788" width="11.42578125" customWidth="1"/>
    <col min="1789" max="1789" width="17.5703125" customWidth="1"/>
    <col min="1790" max="1790" width="11.5703125" customWidth="1"/>
    <col min="1791" max="1791" width="13.28515625" bestFit="1" customWidth="1"/>
    <col min="1792" max="1792" width="10.5703125" customWidth="1"/>
    <col min="1793" max="1793" width="10" customWidth="1"/>
    <col min="1794" max="1794" width="11" customWidth="1"/>
    <col min="1795" max="1795" width="6.140625" bestFit="1" customWidth="1"/>
    <col min="1796" max="1796" width="7.42578125" customWidth="1"/>
    <col min="1797" max="1797" width="7.7109375" customWidth="1"/>
    <col min="1798" max="1798" width="9.85546875" customWidth="1"/>
    <col min="1799" max="1799" width="8.5703125" customWidth="1"/>
    <col min="1800" max="1800" width="11" customWidth="1"/>
    <col min="1801" max="1801" width="10.28515625" customWidth="1"/>
    <col min="1803" max="1803" width="6.5703125" customWidth="1"/>
    <col min="1806" max="1806" width="8.42578125" customWidth="1"/>
    <col min="1807" max="1807" width="8" customWidth="1"/>
    <col min="1808" max="1808" width="8.140625" customWidth="1"/>
    <col min="1809" max="1809" width="10.5703125" customWidth="1"/>
    <col min="1810" max="1810" width="10.28515625" customWidth="1"/>
    <col min="2044" max="2044" width="11.42578125" customWidth="1"/>
    <col min="2045" max="2045" width="17.5703125" customWidth="1"/>
    <col min="2046" max="2046" width="11.5703125" customWidth="1"/>
    <col min="2047" max="2047" width="13.28515625" bestFit="1" customWidth="1"/>
    <col min="2048" max="2048" width="10.5703125" customWidth="1"/>
    <col min="2049" max="2049" width="10" customWidth="1"/>
    <col min="2050" max="2050" width="11" customWidth="1"/>
    <col min="2051" max="2051" width="6.140625" bestFit="1" customWidth="1"/>
    <col min="2052" max="2052" width="7.42578125" customWidth="1"/>
    <col min="2053" max="2053" width="7.7109375" customWidth="1"/>
    <col min="2054" max="2054" width="9.85546875" customWidth="1"/>
    <col min="2055" max="2055" width="8.5703125" customWidth="1"/>
    <col min="2056" max="2056" width="11" customWidth="1"/>
    <col min="2057" max="2057" width="10.28515625" customWidth="1"/>
    <col min="2059" max="2059" width="6.5703125" customWidth="1"/>
    <col min="2062" max="2062" width="8.42578125" customWidth="1"/>
    <col min="2063" max="2063" width="8" customWidth="1"/>
    <col min="2064" max="2064" width="8.140625" customWidth="1"/>
    <col min="2065" max="2065" width="10.5703125" customWidth="1"/>
    <col min="2066" max="2066" width="10.28515625" customWidth="1"/>
    <col min="2300" max="2300" width="11.42578125" customWidth="1"/>
    <col min="2301" max="2301" width="17.5703125" customWidth="1"/>
    <col min="2302" max="2302" width="11.5703125" customWidth="1"/>
    <col min="2303" max="2303" width="13.28515625" bestFit="1" customWidth="1"/>
    <col min="2304" max="2304" width="10.5703125" customWidth="1"/>
    <col min="2305" max="2305" width="10" customWidth="1"/>
    <col min="2306" max="2306" width="11" customWidth="1"/>
    <col min="2307" max="2307" width="6.140625" bestFit="1" customWidth="1"/>
    <col min="2308" max="2308" width="7.42578125" customWidth="1"/>
    <col min="2309" max="2309" width="7.7109375" customWidth="1"/>
    <col min="2310" max="2310" width="9.85546875" customWidth="1"/>
    <col min="2311" max="2311" width="8.5703125" customWidth="1"/>
    <col min="2312" max="2312" width="11" customWidth="1"/>
    <col min="2313" max="2313" width="10.28515625" customWidth="1"/>
    <col min="2315" max="2315" width="6.5703125" customWidth="1"/>
    <col min="2318" max="2318" width="8.42578125" customWidth="1"/>
    <col min="2319" max="2319" width="8" customWidth="1"/>
    <col min="2320" max="2320" width="8.140625" customWidth="1"/>
    <col min="2321" max="2321" width="10.5703125" customWidth="1"/>
    <col min="2322" max="2322" width="10.28515625" customWidth="1"/>
    <col min="2556" max="2556" width="11.42578125" customWidth="1"/>
    <col min="2557" max="2557" width="17.5703125" customWidth="1"/>
    <col min="2558" max="2558" width="11.5703125" customWidth="1"/>
    <col min="2559" max="2559" width="13.28515625" bestFit="1" customWidth="1"/>
    <col min="2560" max="2560" width="10.5703125" customWidth="1"/>
    <col min="2561" max="2561" width="10" customWidth="1"/>
    <col min="2562" max="2562" width="11" customWidth="1"/>
    <col min="2563" max="2563" width="6.140625" bestFit="1" customWidth="1"/>
    <col min="2564" max="2564" width="7.42578125" customWidth="1"/>
    <col min="2565" max="2565" width="7.7109375" customWidth="1"/>
    <col min="2566" max="2566" width="9.85546875" customWidth="1"/>
    <col min="2567" max="2567" width="8.5703125" customWidth="1"/>
    <col min="2568" max="2568" width="11" customWidth="1"/>
    <col min="2569" max="2569" width="10.28515625" customWidth="1"/>
    <col min="2571" max="2571" width="6.5703125" customWidth="1"/>
    <col min="2574" max="2574" width="8.42578125" customWidth="1"/>
    <col min="2575" max="2575" width="8" customWidth="1"/>
    <col min="2576" max="2576" width="8.140625" customWidth="1"/>
    <col min="2577" max="2577" width="10.5703125" customWidth="1"/>
    <col min="2578" max="2578" width="10.28515625" customWidth="1"/>
    <col min="2812" max="2812" width="11.42578125" customWidth="1"/>
    <col min="2813" max="2813" width="17.5703125" customWidth="1"/>
    <col min="2814" max="2814" width="11.5703125" customWidth="1"/>
    <col min="2815" max="2815" width="13.28515625" bestFit="1" customWidth="1"/>
    <col min="2816" max="2816" width="10.5703125" customWidth="1"/>
    <col min="2817" max="2817" width="10" customWidth="1"/>
    <col min="2818" max="2818" width="11" customWidth="1"/>
    <col min="2819" max="2819" width="6.140625" bestFit="1" customWidth="1"/>
    <col min="2820" max="2820" width="7.42578125" customWidth="1"/>
    <col min="2821" max="2821" width="7.7109375" customWidth="1"/>
    <col min="2822" max="2822" width="9.85546875" customWidth="1"/>
    <col min="2823" max="2823" width="8.5703125" customWidth="1"/>
    <col min="2824" max="2824" width="11" customWidth="1"/>
    <col min="2825" max="2825" width="10.28515625" customWidth="1"/>
    <col min="2827" max="2827" width="6.5703125" customWidth="1"/>
    <col min="2830" max="2830" width="8.42578125" customWidth="1"/>
    <col min="2831" max="2831" width="8" customWidth="1"/>
    <col min="2832" max="2832" width="8.140625" customWidth="1"/>
    <col min="2833" max="2833" width="10.5703125" customWidth="1"/>
    <col min="2834" max="2834" width="10.28515625" customWidth="1"/>
    <col min="3068" max="3068" width="11.42578125" customWidth="1"/>
    <col min="3069" max="3069" width="17.5703125" customWidth="1"/>
    <col min="3070" max="3070" width="11.5703125" customWidth="1"/>
    <col min="3071" max="3071" width="13.28515625" bestFit="1" customWidth="1"/>
    <col min="3072" max="3072" width="10.5703125" customWidth="1"/>
    <col min="3073" max="3073" width="10" customWidth="1"/>
    <col min="3074" max="3074" width="11" customWidth="1"/>
    <col min="3075" max="3075" width="6.140625" bestFit="1" customWidth="1"/>
    <col min="3076" max="3076" width="7.42578125" customWidth="1"/>
    <col min="3077" max="3077" width="7.7109375" customWidth="1"/>
    <col min="3078" max="3078" width="9.85546875" customWidth="1"/>
    <col min="3079" max="3079" width="8.5703125" customWidth="1"/>
    <col min="3080" max="3080" width="11" customWidth="1"/>
    <col min="3081" max="3081" width="10.28515625" customWidth="1"/>
    <col min="3083" max="3083" width="6.5703125" customWidth="1"/>
    <col min="3086" max="3086" width="8.42578125" customWidth="1"/>
    <col min="3087" max="3087" width="8" customWidth="1"/>
    <col min="3088" max="3088" width="8.140625" customWidth="1"/>
    <col min="3089" max="3089" width="10.5703125" customWidth="1"/>
    <col min="3090" max="3090" width="10.28515625" customWidth="1"/>
    <col min="3324" max="3324" width="11.42578125" customWidth="1"/>
    <col min="3325" max="3325" width="17.5703125" customWidth="1"/>
    <col min="3326" max="3326" width="11.5703125" customWidth="1"/>
    <col min="3327" max="3327" width="13.28515625" bestFit="1" customWidth="1"/>
    <col min="3328" max="3328" width="10.5703125" customWidth="1"/>
    <col min="3329" max="3329" width="10" customWidth="1"/>
    <col min="3330" max="3330" width="11" customWidth="1"/>
    <col min="3331" max="3331" width="6.140625" bestFit="1" customWidth="1"/>
    <col min="3332" max="3332" width="7.42578125" customWidth="1"/>
    <col min="3333" max="3333" width="7.7109375" customWidth="1"/>
    <col min="3334" max="3334" width="9.85546875" customWidth="1"/>
    <col min="3335" max="3335" width="8.5703125" customWidth="1"/>
    <col min="3336" max="3336" width="11" customWidth="1"/>
    <col min="3337" max="3337" width="10.28515625" customWidth="1"/>
    <col min="3339" max="3339" width="6.5703125" customWidth="1"/>
    <col min="3342" max="3342" width="8.42578125" customWidth="1"/>
    <col min="3343" max="3343" width="8" customWidth="1"/>
    <col min="3344" max="3344" width="8.140625" customWidth="1"/>
    <col min="3345" max="3345" width="10.5703125" customWidth="1"/>
    <col min="3346" max="3346" width="10.28515625" customWidth="1"/>
    <col min="3580" max="3580" width="11.42578125" customWidth="1"/>
    <col min="3581" max="3581" width="17.5703125" customWidth="1"/>
    <col min="3582" max="3582" width="11.5703125" customWidth="1"/>
    <col min="3583" max="3583" width="13.28515625" bestFit="1" customWidth="1"/>
    <col min="3584" max="3584" width="10.5703125" customWidth="1"/>
    <col min="3585" max="3585" width="10" customWidth="1"/>
    <col min="3586" max="3586" width="11" customWidth="1"/>
    <col min="3587" max="3587" width="6.140625" bestFit="1" customWidth="1"/>
    <col min="3588" max="3588" width="7.42578125" customWidth="1"/>
    <col min="3589" max="3589" width="7.7109375" customWidth="1"/>
    <col min="3590" max="3590" width="9.85546875" customWidth="1"/>
    <col min="3591" max="3591" width="8.5703125" customWidth="1"/>
    <col min="3592" max="3592" width="11" customWidth="1"/>
    <col min="3593" max="3593" width="10.28515625" customWidth="1"/>
    <col min="3595" max="3595" width="6.5703125" customWidth="1"/>
    <col min="3598" max="3598" width="8.42578125" customWidth="1"/>
    <col min="3599" max="3599" width="8" customWidth="1"/>
    <col min="3600" max="3600" width="8.140625" customWidth="1"/>
    <col min="3601" max="3601" width="10.5703125" customWidth="1"/>
    <col min="3602" max="3602" width="10.28515625" customWidth="1"/>
    <col min="3836" max="3836" width="11.42578125" customWidth="1"/>
    <col min="3837" max="3837" width="17.5703125" customWidth="1"/>
    <col min="3838" max="3838" width="11.5703125" customWidth="1"/>
    <col min="3839" max="3839" width="13.28515625" bestFit="1" customWidth="1"/>
    <col min="3840" max="3840" width="10.5703125" customWidth="1"/>
    <col min="3841" max="3841" width="10" customWidth="1"/>
    <col min="3842" max="3842" width="11" customWidth="1"/>
    <col min="3843" max="3843" width="6.140625" bestFit="1" customWidth="1"/>
    <col min="3844" max="3844" width="7.42578125" customWidth="1"/>
    <col min="3845" max="3845" width="7.7109375" customWidth="1"/>
    <col min="3846" max="3846" width="9.85546875" customWidth="1"/>
    <col min="3847" max="3847" width="8.5703125" customWidth="1"/>
    <col min="3848" max="3848" width="11" customWidth="1"/>
    <col min="3849" max="3849" width="10.28515625" customWidth="1"/>
    <col min="3851" max="3851" width="6.5703125" customWidth="1"/>
    <col min="3854" max="3854" width="8.42578125" customWidth="1"/>
    <col min="3855" max="3855" width="8" customWidth="1"/>
    <col min="3856" max="3856" width="8.140625" customWidth="1"/>
    <col min="3857" max="3857" width="10.5703125" customWidth="1"/>
    <col min="3858" max="3858" width="10.28515625" customWidth="1"/>
    <col min="4092" max="4092" width="11.42578125" customWidth="1"/>
    <col min="4093" max="4093" width="17.5703125" customWidth="1"/>
    <col min="4094" max="4094" width="11.5703125" customWidth="1"/>
    <col min="4095" max="4095" width="13.28515625" bestFit="1" customWidth="1"/>
    <col min="4096" max="4096" width="10.5703125" customWidth="1"/>
    <col min="4097" max="4097" width="10" customWidth="1"/>
    <col min="4098" max="4098" width="11" customWidth="1"/>
    <col min="4099" max="4099" width="6.140625" bestFit="1" customWidth="1"/>
    <col min="4100" max="4100" width="7.42578125" customWidth="1"/>
    <col min="4101" max="4101" width="7.7109375" customWidth="1"/>
    <col min="4102" max="4102" width="9.85546875" customWidth="1"/>
    <col min="4103" max="4103" width="8.5703125" customWidth="1"/>
    <col min="4104" max="4104" width="11" customWidth="1"/>
    <col min="4105" max="4105" width="10.28515625" customWidth="1"/>
    <col min="4107" max="4107" width="6.5703125" customWidth="1"/>
    <col min="4110" max="4110" width="8.42578125" customWidth="1"/>
    <col min="4111" max="4111" width="8" customWidth="1"/>
    <col min="4112" max="4112" width="8.140625" customWidth="1"/>
    <col min="4113" max="4113" width="10.5703125" customWidth="1"/>
    <col min="4114" max="4114" width="10.28515625" customWidth="1"/>
    <col min="4348" max="4348" width="11.42578125" customWidth="1"/>
    <col min="4349" max="4349" width="17.5703125" customWidth="1"/>
    <col min="4350" max="4350" width="11.5703125" customWidth="1"/>
    <col min="4351" max="4351" width="13.28515625" bestFit="1" customWidth="1"/>
    <col min="4352" max="4352" width="10.5703125" customWidth="1"/>
    <col min="4353" max="4353" width="10" customWidth="1"/>
    <col min="4354" max="4354" width="11" customWidth="1"/>
    <col min="4355" max="4355" width="6.140625" bestFit="1" customWidth="1"/>
    <col min="4356" max="4356" width="7.42578125" customWidth="1"/>
    <col min="4357" max="4357" width="7.7109375" customWidth="1"/>
    <col min="4358" max="4358" width="9.85546875" customWidth="1"/>
    <col min="4359" max="4359" width="8.5703125" customWidth="1"/>
    <col min="4360" max="4360" width="11" customWidth="1"/>
    <col min="4361" max="4361" width="10.28515625" customWidth="1"/>
    <col min="4363" max="4363" width="6.5703125" customWidth="1"/>
    <col min="4366" max="4366" width="8.42578125" customWidth="1"/>
    <col min="4367" max="4367" width="8" customWidth="1"/>
    <col min="4368" max="4368" width="8.140625" customWidth="1"/>
    <col min="4369" max="4369" width="10.5703125" customWidth="1"/>
    <col min="4370" max="4370" width="10.28515625" customWidth="1"/>
    <col min="4604" max="4604" width="11.42578125" customWidth="1"/>
    <col min="4605" max="4605" width="17.5703125" customWidth="1"/>
    <col min="4606" max="4606" width="11.5703125" customWidth="1"/>
    <col min="4607" max="4607" width="13.28515625" bestFit="1" customWidth="1"/>
    <col min="4608" max="4608" width="10.5703125" customWidth="1"/>
    <col min="4609" max="4609" width="10" customWidth="1"/>
    <col min="4610" max="4610" width="11" customWidth="1"/>
    <col min="4611" max="4611" width="6.140625" bestFit="1" customWidth="1"/>
    <col min="4612" max="4612" width="7.42578125" customWidth="1"/>
    <col min="4613" max="4613" width="7.7109375" customWidth="1"/>
    <col min="4614" max="4614" width="9.85546875" customWidth="1"/>
    <col min="4615" max="4615" width="8.5703125" customWidth="1"/>
    <col min="4616" max="4616" width="11" customWidth="1"/>
    <col min="4617" max="4617" width="10.28515625" customWidth="1"/>
    <col min="4619" max="4619" width="6.5703125" customWidth="1"/>
    <col min="4622" max="4622" width="8.42578125" customWidth="1"/>
    <col min="4623" max="4623" width="8" customWidth="1"/>
    <col min="4624" max="4624" width="8.140625" customWidth="1"/>
    <col min="4625" max="4625" width="10.5703125" customWidth="1"/>
    <col min="4626" max="4626" width="10.28515625" customWidth="1"/>
    <col min="4860" max="4860" width="11.42578125" customWidth="1"/>
    <col min="4861" max="4861" width="17.5703125" customWidth="1"/>
    <col min="4862" max="4862" width="11.5703125" customWidth="1"/>
    <col min="4863" max="4863" width="13.28515625" bestFit="1" customWidth="1"/>
    <col min="4864" max="4864" width="10.5703125" customWidth="1"/>
    <col min="4865" max="4865" width="10" customWidth="1"/>
    <col min="4866" max="4866" width="11" customWidth="1"/>
    <col min="4867" max="4867" width="6.140625" bestFit="1" customWidth="1"/>
    <col min="4868" max="4868" width="7.42578125" customWidth="1"/>
    <col min="4869" max="4869" width="7.7109375" customWidth="1"/>
    <col min="4870" max="4870" width="9.85546875" customWidth="1"/>
    <col min="4871" max="4871" width="8.5703125" customWidth="1"/>
    <col min="4872" max="4872" width="11" customWidth="1"/>
    <col min="4873" max="4873" width="10.28515625" customWidth="1"/>
    <col min="4875" max="4875" width="6.5703125" customWidth="1"/>
    <col min="4878" max="4878" width="8.42578125" customWidth="1"/>
    <col min="4879" max="4879" width="8" customWidth="1"/>
    <col min="4880" max="4880" width="8.140625" customWidth="1"/>
    <col min="4881" max="4881" width="10.5703125" customWidth="1"/>
    <col min="4882" max="4882" width="10.28515625" customWidth="1"/>
    <col min="5116" max="5116" width="11.42578125" customWidth="1"/>
    <col min="5117" max="5117" width="17.5703125" customWidth="1"/>
    <col min="5118" max="5118" width="11.5703125" customWidth="1"/>
    <col min="5119" max="5119" width="13.28515625" bestFit="1" customWidth="1"/>
    <col min="5120" max="5120" width="10.5703125" customWidth="1"/>
    <col min="5121" max="5121" width="10" customWidth="1"/>
    <col min="5122" max="5122" width="11" customWidth="1"/>
    <col min="5123" max="5123" width="6.140625" bestFit="1" customWidth="1"/>
    <col min="5124" max="5124" width="7.42578125" customWidth="1"/>
    <col min="5125" max="5125" width="7.7109375" customWidth="1"/>
    <col min="5126" max="5126" width="9.85546875" customWidth="1"/>
    <col min="5127" max="5127" width="8.5703125" customWidth="1"/>
    <col min="5128" max="5128" width="11" customWidth="1"/>
    <col min="5129" max="5129" width="10.28515625" customWidth="1"/>
    <col min="5131" max="5131" width="6.5703125" customWidth="1"/>
    <col min="5134" max="5134" width="8.42578125" customWidth="1"/>
    <col min="5135" max="5135" width="8" customWidth="1"/>
    <col min="5136" max="5136" width="8.140625" customWidth="1"/>
    <col min="5137" max="5137" width="10.5703125" customWidth="1"/>
    <col min="5138" max="5138" width="10.28515625" customWidth="1"/>
    <col min="5372" max="5372" width="11.42578125" customWidth="1"/>
    <col min="5373" max="5373" width="17.5703125" customWidth="1"/>
    <col min="5374" max="5374" width="11.5703125" customWidth="1"/>
    <col min="5375" max="5375" width="13.28515625" bestFit="1" customWidth="1"/>
    <col min="5376" max="5376" width="10.5703125" customWidth="1"/>
    <col min="5377" max="5377" width="10" customWidth="1"/>
    <col min="5378" max="5378" width="11" customWidth="1"/>
    <col min="5379" max="5379" width="6.140625" bestFit="1" customWidth="1"/>
    <col min="5380" max="5380" width="7.42578125" customWidth="1"/>
    <col min="5381" max="5381" width="7.7109375" customWidth="1"/>
    <col min="5382" max="5382" width="9.85546875" customWidth="1"/>
    <col min="5383" max="5383" width="8.5703125" customWidth="1"/>
    <col min="5384" max="5384" width="11" customWidth="1"/>
    <col min="5385" max="5385" width="10.28515625" customWidth="1"/>
    <col min="5387" max="5387" width="6.5703125" customWidth="1"/>
    <col min="5390" max="5390" width="8.42578125" customWidth="1"/>
    <col min="5391" max="5391" width="8" customWidth="1"/>
    <col min="5392" max="5392" width="8.140625" customWidth="1"/>
    <col min="5393" max="5393" width="10.5703125" customWidth="1"/>
    <col min="5394" max="5394" width="10.28515625" customWidth="1"/>
    <col min="5628" max="5628" width="11.42578125" customWidth="1"/>
    <col min="5629" max="5629" width="17.5703125" customWidth="1"/>
    <col min="5630" max="5630" width="11.5703125" customWidth="1"/>
    <col min="5631" max="5631" width="13.28515625" bestFit="1" customWidth="1"/>
    <col min="5632" max="5632" width="10.5703125" customWidth="1"/>
    <col min="5633" max="5633" width="10" customWidth="1"/>
    <col min="5634" max="5634" width="11" customWidth="1"/>
    <col min="5635" max="5635" width="6.140625" bestFit="1" customWidth="1"/>
    <col min="5636" max="5636" width="7.42578125" customWidth="1"/>
    <col min="5637" max="5637" width="7.7109375" customWidth="1"/>
    <col min="5638" max="5638" width="9.85546875" customWidth="1"/>
    <col min="5639" max="5639" width="8.5703125" customWidth="1"/>
    <col min="5640" max="5640" width="11" customWidth="1"/>
    <col min="5641" max="5641" width="10.28515625" customWidth="1"/>
    <col min="5643" max="5643" width="6.5703125" customWidth="1"/>
    <col min="5646" max="5646" width="8.42578125" customWidth="1"/>
    <col min="5647" max="5647" width="8" customWidth="1"/>
    <col min="5648" max="5648" width="8.140625" customWidth="1"/>
    <col min="5649" max="5649" width="10.5703125" customWidth="1"/>
    <col min="5650" max="5650" width="10.28515625" customWidth="1"/>
    <col min="5884" max="5884" width="11.42578125" customWidth="1"/>
    <col min="5885" max="5885" width="17.5703125" customWidth="1"/>
    <col min="5886" max="5886" width="11.5703125" customWidth="1"/>
    <col min="5887" max="5887" width="13.28515625" bestFit="1" customWidth="1"/>
    <col min="5888" max="5888" width="10.5703125" customWidth="1"/>
    <col min="5889" max="5889" width="10" customWidth="1"/>
    <col min="5890" max="5890" width="11" customWidth="1"/>
    <col min="5891" max="5891" width="6.140625" bestFit="1" customWidth="1"/>
    <col min="5892" max="5892" width="7.42578125" customWidth="1"/>
    <col min="5893" max="5893" width="7.7109375" customWidth="1"/>
    <col min="5894" max="5894" width="9.85546875" customWidth="1"/>
    <col min="5895" max="5895" width="8.5703125" customWidth="1"/>
    <col min="5896" max="5896" width="11" customWidth="1"/>
    <col min="5897" max="5897" width="10.28515625" customWidth="1"/>
    <col min="5899" max="5899" width="6.5703125" customWidth="1"/>
    <col min="5902" max="5902" width="8.42578125" customWidth="1"/>
    <col min="5903" max="5903" width="8" customWidth="1"/>
    <col min="5904" max="5904" width="8.140625" customWidth="1"/>
    <col min="5905" max="5905" width="10.5703125" customWidth="1"/>
    <col min="5906" max="5906" width="10.28515625" customWidth="1"/>
    <col min="6140" max="6140" width="11.42578125" customWidth="1"/>
    <col min="6141" max="6141" width="17.5703125" customWidth="1"/>
    <col min="6142" max="6142" width="11.5703125" customWidth="1"/>
    <col min="6143" max="6143" width="13.28515625" bestFit="1" customWidth="1"/>
    <col min="6144" max="6144" width="10.5703125" customWidth="1"/>
    <col min="6145" max="6145" width="10" customWidth="1"/>
    <col min="6146" max="6146" width="11" customWidth="1"/>
    <col min="6147" max="6147" width="6.140625" bestFit="1" customWidth="1"/>
    <col min="6148" max="6148" width="7.42578125" customWidth="1"/>
    <col min="6149" max="6149" width="7.7109375" customWidth="1"/>
    <col min="6150" max="6150" width="9.85546875" customWidth="1"/>
    <col min="6151" max="6151" width="8.5703125" customWidth="1"/>
    <col min="6152" max="6152" width="11" customWidth="1"/>
    <col min="6153" max="6153" width="10.28515625" customWidth="1"/>
    <col min="6155" max="6155" width="6.5703125" customWidth="1"/>
    <col min="6158" max="6158" width="8.42578125" customWidth="1"/>
    <col min="6159" max="6159" width="8" customWidth="1"/>
    <col min="6160" max="6160" width="8.140625" customWidth="1"/>
    <col min="6161" max="6161" width="10.5703125" customWidth="1"/>
    <col min="6162" max="6162" width="10.28515625" customWidth="1"/>
    <col min="6396" max="6396" width="11.42578125" customWidth="1"/>
    <col min="6397" max="6397" width="17.5703125" customWidth="1"/>
    <col min="6398" max="6398" width="11.5703125" customWidth="1"/>
    <col min="6399" max="6399" width="13.28515625" bestFit="1" customWidth="1"/>
    <col min="6400" max="6400" width="10.5703125" customWidth="1"/>
    <col min="6401" max="6401" width="10" customWidth="1"/>
    <col min="6402" max="6402" width="11" customWidth="1"/>
    <col min="6403" max="6403" width="6.140625" bestFit="1" customWidth="1"/>
    <col min="6404" max="6404" width="7.42578125" customWidth="1"/>
    <col min="6405" max="6405" width="7.7109375" customWidth="1"/>
    <col min="6406" max="6406" width="9.85546875" customWidth="1"/>
    <col min="6407" max="6407" width="8.5703125" customWidth="1"/>
    <col min="6408" max="6408" width="11" customWidth="1"/>
    <col min="6409" max="6409" width="10.28515625" customWidth="1"/>
    <col min="6411" max="6411" width="6.5703125" customWidth="1"/>
    <col min="6414" max="6414" width="8.42578125" customWidth="1"/>
    <col min="6415" max="6415" width="8" customWidth="1"/>
    <col min="6416" max="6416" width="8.140625" customWidth="1"/>
    <col min="6417" max="6417" width="10.5703125" customWidth="1"/>
    <col min="6418" max="6418" width="10.28515625" customWidth="1"/>
    <col min="6652" max="6652" width="11.42578125" customWidth="1"/>
    <col min="6653" max="6653" width="17.5703125" customWidth="1"/>
    <col min="6654" max="6654" width="11.5703125" customWidth="1"/>
    <col min="6655" max="6655" width="13.28515625" bestFit="1" customWidth="1"/>
    <col min="6656" max="6656" width="10.5703125" customWidth="1"/>
    <col min="6657" max="6657" width="10" customWidth="1"/>
    <col min="6658" max="6658" width="11" customWidth="1"/>
    <col min="6659" max="6659" width="6.140625" bestFit="1" customWidth="1"/>
    <col min="6660" max="6660" width="7.42578125" customWidth="1"/>
    <col min="6661" max="6661" width="7.7109375" customWidth="1"/>
    <col min="6662" max="6662" width="9.85546875" customWidth="1"/>
    <col min="6663" max="6663" width="8.5703125" customWidth="1"/>
    <col min="6664" max="6664" width="11" customWidth="1"/>
    <col min="6665" max="6665" width="10.28515625" customWidth="1"/>
    <col min="6667" max="6667" width="6.5703125" customWidth="1"/>
    <col min="6670" max="6670" width="8.42578125" customWidth="1"/>
    <col min="6671" max="6671" width="8" customWidth="1"/>
    <col min="6672" max="6672" width="8.140625" customWidth="1"/>
    <col min="6673" max="6673" width="10.5703125" customWidth="1"/>
    <col min="6674" max="6674" width="10.28515625" customWidth="1"/>
    <col min="6908" max="6908" width="11.42578125" customWidth="1"/>
    <col min="6909" max="6909" width="17.5703125" customWidth="1"/>
    <col min="6910" max="6910" width="11.5703125" customWidth="1"/>
    <col min="6911" max="6911" width="13.28515625" bestFit="1" customWidth="1"/>
    <col min="6912" max="6912" width="10.5703125" customWidth="1"/>
    <col min="6913" max="6913" width="10" customWidth="1"/>
    <col min="6914" max="6914" width="11" customWidth="1"/>
    <col min="6915" max="6915" width="6.140625" bestFit="1" customWidth="1"/>
    <col min="6916" max="6916" width="7.42578125" customWidth="1"/>
    <col min="6917" max="6917" width="7.7109375" customWidth="1"/>
    <col min="6918" max="6918" width="9.85546875" customWidth="1"/>
    <col min="6919" max="6919" width="8.5703125" customWidth="1"/>
    <col min="6920" max="6920" width="11" customWidth="1"/>
    <col min="6921" max="6921" width="10.28515625" customWidth="1"/>
    <col min="6923" max="6923" width="6.5703125" customWidth="1"/>
    <col min="6926" max="6926" width="8.42578125" customWidth="1"/>
    <col min="6927" max="6927" width="8" customWidth="1"/>
    <col min="6928" max="6928" width="8.140625" customWidth="1"/>
    <col min="6929" max="6929" width="10.5703125" customWidth="1"/>
    <col min="6930" max="6930" width="10.28515625" customWidth="1"/>
    <col min="7164" max="7164" width="11.42578125" customWidth="1"/>
    <col min="7165" max="7165" width="17.5703125" customWidth="1"/>
    <col min="7166" max="7166" width="11.5703125" customWidth="1"/>
    <col min="7167" max="7167" width="13.28515625" bestFit="1" customWidth="1"/>
    <col min="7168" max="7168" width="10.5703125" customWidth="1"/>
    <col min="7169" max="7169" width="10" customWidth="1"/>
    <col min="7170" max="7170" width="11" customWidth="1"/>
    <col min="7171" max="7171" width="6.140625" bestFit="1" customWidth="1"/>
    <col min="7172" max="7172" width="7.42578125" customWidth="1"/>
    <col min="7173" max="7173" width="7.7109375" customWidth="1"/>
    <col min="7174" max="7174" width="9.85546875" customWidth="1"/>
    <col min="7175" max="7175" width="8.5703125" customWidth="1"/>
    <col min="7176" max="7176" width="11" customWidth="1"/>
    <col min="7177" max="7177" width="10.28515625" customWidth="1"/>
    <col min="7179" max="7179" width="6.5703125" customWidth="1"/>
    <col min="7182" max="7182" width="8.42578125" customWidth="1"/>
    <col min="7183" max="7183" width="8" customWidth="1"/>
    <col min="7184" max="7184" width="8.140625" customWidth="1"/>
    <col min="7185" max="7185" width="10.5703125" customWidth="1"/>
    <col min="7186" max="7186" width="10.28515625" customWidth="1"/>
    <col min="7420" max="7420" width="11.42578125" customWidth="1"/>
    <col min="7421" max="7421" width="17.5703125" customWidth="1"/>
    <col min="7422" max="7422" width="11.5703125" customWidth="1"/>
    <col min="7423" max="7423" width="13.28515625" bestFit="1" customWidth="1"/>
    <col min="7424" max="7424" width="10.5703125" customWidth="1"/>
    <col min="7425" max="7425" width="10" customWidth="1"/>
    <col min="7426" max="7426" width="11" customWidth="1"/>
    <col min="7427" max="7427" width="6.140625" bestFit="1" customWidth="1"/>
    <col min="7428" max="7428" width="7.42578125" customWidth="1"/>
    <col min="7429" max="7429" width="7.7109375" customWidth="1"/>
    <col min="7430" max="7430" width="9.85546875" customWidth="1"/>
    <col min="7431" max="7431" width="8.5703125" customWidth="1"/>
    <col min="7432" max="7432" width="11" customWidth="1"/>
    <col min="7433" max="7433" width="10.28515625" customWidth="1"/>
    <col min="7435" max="7435" width="6.5703125" customWidth="1"/>
    <col min="7438" max="7438" width="8.42578125" customWidth="1"/>
    <col min="7439" max="7439" width="8" customWidth="1"/>
    <col min="7440" max="7440" width="8.140625" customWidth="1"/>
    <col min="7441" max="7441" width="10.5703125" customWidth="1"/>
    <col min="7442" max="7442" width="10.28515625" customWidth="1"/>
    <col min="7676" max="7676" width="11.42578125" customWidth="1"/>
    <col min="7677" max="7677" width="17.5703125" customWidth="1"/>
    <col min="7678" max="7678" width="11.5703125" customWidth="1"/>
    <col min="7679" max="7679" width="13.28515625" bestFit="1" customWidth="1"/>
    <col min="7680" max="7680" width="10.5703125" customWidth="1"/>
    <col min="7681" max="7681" width="10" customWidth="1"/>
    <col min="7682" max="7682" width="11" customWidth="1"/>
    <col min="7683" max="7683" width="6.140625" bestFit="1" customWidth="1"/>
    <col min="7684" max="7684" width="7.42578125" customWidth="1"/>
    <col min="7685" max="7685" width="7.7109375" customWidth="1"/>
    <col min="7686" max="7686" width="9.85546875" customWidth="1"/>
    <col min="7687" max="7687" width="8.5703125" customWidth="1"/>
    <col min="7688" max="7688" width="11" customWidth="1"/>
    <col min="7689" max="7689" width="10.28515625" customWidth="1"/>
    <col min="7691" max="7691" width="6.5703125" customWidth="1"/>
    <col min="7694" max="7694" width="8.42578125" customWidth="1"/>
    <col min="7695" max="7695" width="8" customWidth="1"/>
    <col min="7696" max="7696" width="8.140625" customWidth="1"/>
    <col min="7697" max="7697" width="10.5703125" customWidth="1"/>
    <col min="7698" max="7698" width="10.28515625" customWidth="1"/>
    <col min="7932" max="7932" width="11.42578125" customWidth="1"/>
    <col min="7933" max="7933" width="17.5703125" customWidth="1"/>
    <col min="7934" max="7934" width="11.5703125" customWidth="1"/>
    <col min="7935" max="7935" width="13.28515625" bestFit="1" customWidth="1"/>
    <col min="7936" max="7936" width="10.5703125" customWidth="1"/>
    <col min="7937" max="7937" width="10" customWidth="1"/>
    <col min="7938" max="7938" width="11" customWidth="1"/>
    <col min="7939" max="7939" width="6.140625" bestFit="1" customWidth="1"/>
    <col min="7940" max="7940" width="7.42578125" customWidth="1"/>
    <col min="7941" max="7941" width="7.7109375" customWidth="1"/>
    <col min="7942" max="7942" width="9.85546875" customWidth="1"/>
    <col min="7943" max="7943" width="8.5703125" customWidth="1"/>
    <col min="7944" max="7944" width="11" customWidth="1"/>
    <col min="7945" max="7945" width="10.28515625" customWidth="1"/>
    <col min="7947" max="7947" width="6.5703125" customWidth="1"/>
    <col min="7950" max="7950" width="8.42578125" customWidth="1"/>
    <col min="7951" max="7951" width="8" customWidth="1"/>
    <col min="7952" max="7952" width="8.140625" customWidth="1"/>
    <col min="7953" max="7953" width="10.5703125" customWidth="1"/>
    <col min="7954" max="7954" width="10.28515625" customWidth="1"/>
    <col min="8188" max="8188" width="11.42578125" customWidth="1"/>
    <col min="8189" max="8189" width="17.5703125" customWidth="1"/>
    <col min="8190" max="8190" width="11.5703125" customWidth="1"/>
    <col min="8191" max="8191" width="13.28515625" bestFit="1" customWidth="1"/>
    <col min="8192" max="8192" width="10.5703125" customWidth="1"/>
    <col min="8193" max="8193" width="10" customWidth="1"/>
    <col min="8194" max="8194" width="11" customWidth="1"/>
    <col min="8195" max="8195" width="6.140625" bestFit="1" customWidth="1"/>
    <col min="8196" max="8196" width="7.42578125" customWidth="1"/>
    <col min="8197" max="8197" width="7.7109375" customWidth="1"/>
    <col min="8198" max="8198" width="9.85546875" customWidth="1"/>
    <col min="8199" max="8199" width="8.5703125" customWidth="1"/>
    <col min="8200" max="8200" width="11" customWidth="1"/>
    <col min="8201" max="8201" width="10.28515625" customWidth="1"/>
    <col min="8203" max="8203" width="6.5703125" customWidth="1"/>
    <col min="8206" max="8206" width="8.42578125" customWidth="1"/>
    <col min="8207" max="8207" width="8" customWidth="1"/>
    <col min="8208" max="8208" width="8.140625" customWidth="1"/>
    <col min="8209" max="8209" width="10.5703125" customWidth="1"/>
    <col min="8210" max="8210" width="10.28515625" customWidth="1"/>
    <col min="8444" max="8444" width="11.42578125" customWidth="1"/>
    <col min="8445" max="8445" width="17.5703125" customWidth="1"/>
    <col min="8446" max="8446" width="11.5703125" customWidth="1"/>
    <col min="8447" max="8447" width="13.28515625" bestFit="1" customWidth="1"/>
    <col min="8448" max="8448" width="10.5703125" customWidth="1"/>
    <col min="8449" max="8449" width="10" customWidth="1"/>
    <col min="8450" max="8450" width="11" customWidth="1"/>
    <col min="8451" max="8451" width="6.140625" bestFit="1" customWidth="1"/>
    <col min="8452" max="8452" width="7.42578125" customWidth="1"/>
    <col min="8453" max="8453" width="7.7109375" customWidth="1"/>
    <col min="8454" max="8454" width="9.85546875" customWidth="1"/>
    <col min="8455" max="8455" width="8.5703125" customWidth="1"/>
    <col min="8456" max="8456" width="11" customWidth="1"/>
    <col min="8457" max="8457" width="10.28515625" customWidth="1"/>
    <col min="8459" max="8459" width="6.5703125" customWidth="1"/>
    <col min="8462" max="8462" width="8.42578125" customWidth="1"/>
    <col min="8463" max="8463" width="8" customWidth="1"/>
    <col min="8464" max="8464" width="8.140625" customWidth="1"/>
    <col min="8465" max="8465" width="10.5703125" customWidth="1"/>
    <col min="8466" max="8466" width="10.28515625" customWidth="1"/>
    <col min="8700" max="8700" width="11.42578125" customWidth="1"/>
    <col min="8701" max="8701" width="17.5703125" customWidth="1"/>
    <col min="8702" max="8702" width="11.5703125" customWidth="1"/>
    <col min="8703" max="8703" width="13.28515625" bestFit="1" customWidth="1"/>
    <col min="8704" max="8704" width="10.5703125" customWidth="1"/>
    <col min="8705" max="8705" width="10" customWidth="1"/>
    <col min="8706" max="8706" width="11" customWidth="1"/>
    <col min="8707" max="8707" width="6.140625" bestFit="1" customWidth="1"/>
    <col min="8708" max="8708" width="7.42578125" customWidth="1"/>
    <col min="8709" max="8709" width="7.7109375" customWidth="1"/>
    <col min="8710" max="8710" width="9.85546875" customWidth="1"/>
    <col min="8711" max="8711" width="8.5703125" customWidth="1"/>
    <col min="8712" max="8712" width="11" customWidth="1"/>
    <col min="8713" max="8713" width="10.28515625" customWidth="1"/>
    <col min="8715" max="8715" width="6.5703125" customWidth="1"/>
    <col min="8718" max="8718" width="8.42578125" customWidth="1"/>
    <col min="8719" max="8719" width="8" customWidth="1"/>
    <col min="8720" max="8720" width="8.140625" customWidth="1"/>
    <col min="8721" max="8721" width="10.5703125" customWidth="1"/>
    <col min="8722" max="8722" width="10.28515625" customWidth="1"/>
    <col min="8956" max="8956" width="11.42578125" customWidth="1"/>
    <col min="8957" max="8957" width="17.5703125" customWidth="1"/>
    <col min="8958" max="8958" width="11.5703125" customWidth="1"/>
    <col min="8959" max="8959" width="13.28515625" bestFit="1" customWidth="1"/>
    <col min="8960" max="8960" width="10.5703125" customWidth="1"/>
    <col min="8961" max="8961" width="10" customWidth="1"/>
    <col min="8962" max="8962" width="11" customWidth="1"/>
    <col min="8963" max="8963" width="6.140625" bestFit="1" customWidth="1"/>
    <col min="8964" max="8964" width="7.42578125" customWidth="1"/>
    <col min="8965" max="8965" width="7.7109375" customWidth="1"/>
    <col min="8966" max="8966" width="9.85546875" customWidth="1"/>
    <col min="8967" max="8967" width="8.5703125" customWidth="1"/>
    <col min="8968" max="8968" width="11" customWidth="1"/>
    <col min="8969" max="8969" width="10.28515625" customWidth="1"/>
    <col min="8971" max="8971" width="6.5703125" customWidth="1"/>
    <col min="8974" max="8974" width="8.42578125" customWidth="1"/>
    <col min="8975" max="8975" width="8" customWidth="1"/>
    <col min="8976" max="8976" width="8.140625" customWidth="1"/>
    <col min="8977" max="8977" width="10.5703125" customWidth="1"/>
    <col min="8978" max="8978" width="10.28515625" customWidth="1"/>
    <col min="9212" max="9212" width="11.42578125" customWidth="1"/>
    <col min="9213" max="9213" width="17.5703125" customWidth="1"/>
    <col min="9214" max="9214" width="11.5703125" customWidth="1"/>
    <col min="9215" max="9215" width="13.28515625" bestFit="1" customWidth="1"/>
    <col min="9216" max="9216" width="10.5703125" customWidth="1"/>
    <col min="9217" max="9217" width="10" customWidth="1"/>
    <col min="9218" max="9218" width="11" customWidth="1"/>
    <col min="9219" max="9219" width="6.140625" bestFit="1" customWidth="1"/>
    <col min="9220" max="9220" width="7.42578125" customWidth="1"/>
    <col min="9221" max="9221" width="7.7109375" customWidth="1"/>
    <col min="9222" max="9222" width="9.85546875" customWidth="1"/>
    <col min="9223" max="9223" width="8.5703125" customWidth="1"/>
    <col min="9224" max="9224" width="11" customWidth="1"/>
    <col min="9225" max="9225" width="10.28515625" customWidth="1"/>
    <col min="9227" max="9227" width="6.5703125" customWidth="1"/>
    <col min="9230" max="9230" width="8.42578125" customWidth="1"/>
    <col min="9231" max="9231" width="8" customWidth="1"/>
    <col min="9232" max="9232" width="8.140625" customWidth="1"/>
    <col min="9233" max="9233" width="10.5703125" customWidth="1"/>
    <col min="9234" max="9234" width="10.28515625" customWidth="1"/>
    <col min="9468" max="9468" width="11.42578125" customWidth="1"/>
    <col min="9469" max="9469" width="17.5703125" customWidth="1"/>
    <col min="9470" max="9470" width="11.5703125" customWidth="1"/>
    <col min="9471" max="9471" width="13.28515625" bestFit="1" customWidth="1"/>
    <col min="9472" max="9472" width="10.5703125" customWidth="1"/>
    <col min="9473" max="9473" width="10" customWidth="1"/>
    <col min="9474" max="9474" width="11" customWidth="1"/>
    <col min="9475" max="9475" width="6.140625" bestFit="1" customWidth="1"/>
    <col min="9476" max="9476" width="7.42578125" customWidth="1"/>
    <col min="9477" max="9477" width="7.7109375" customWidth="1"/>
    <col min="9478" max="9478" width="9.85546875" customWidth="1"/>
    <col min="9479" max="9479" width="8.5703125" customWidth="1"/>
    <col min="9480" max="9480" width="11" customWidth="1"/>
    <col min="9481" max="9481" width="10.28515625" customWidth="1"/>
    <col min="9483" max="9483" width="6.5703125" customWidth="1"/>
    <col min="9486" max="9486" width="8.42578125" customWidth="1"/>
    <col min="9487" max="9487" width="8" customWidth="1"/>
    <col min="9488" max="9488" width="8.140625" customWidth="1"/>
    <col min="9489" max="9489" width="10.5703125" customWidth="1"/>
    <col min="9490" max="9490" width="10.28515625" customWidth="1"/>
    <col min="9724" max="9724" width="11.42578125" customWidth="1"/>
    <col min="9725" max="9725" width="17.5703125" customWidth="1"/>
    <col min="9726" max="9726" width="11.5703125" customWidth="1"/>
    <col min="9727" max="9727" width="13.28515625" bestFit="1" customWidth="1"/>
    <col min="9728" max="9728" width="10.5703125" customWidth="1"/>
    <col min="9729" max="9729" width="10" customWidth="1"/>
    <col min="9730" max="9730" width="11" customWidth="1"/>
    <col min="9731" max="9731" width="6.140625" bestFit="1" customWidth="1"/>
    <col min="9732" max="9732" width="7.42578125" customWidth="1"/>
    <col min="9733" max="9733" width="7.7109375" customWidth="1"/>
    <col min="9734" max="9734" width="9.85546875" customWidth="1"/>
    <col min="9735" max="9735" width="8.5703125" customWidth="1"/>
    <col min="9736" max="9736" width="11" customWidth="1"/>
    <col min="9737" max="9737" width="10.28515625" customWidth="1"/>
    <col min="9739" max="9739" width="6.5703125" customWidth="1"/>
    <col min="9742" max="9742" width="8.42578125" customWidth="1"/>
    <col min="9743" max="9743" width="8" customWidth="1"/>
    <col min="9744" max="9744" width="8.140625" customWidth="1"/>
    <col min="9745" max="9745" width="10.5703125" customWidth="1"/>
    <col min="9746" max="9746" width="10.28515625" customWidth="1"/>
    <col min="9980" max="9980" width="11.42578125" customWidth="1"/>
    <col min="9981" max="9981" width="17.5703125" customWidth="1"/>
    <col min="9982" max="9982" width="11.5703125" customWidth="1"/>
    <col min="9983" max="9983" width="13.28515625" bestFit="1" customWidth="1"/>
    <col min="9984" max="9984" width="10.5703125" customWidth="1"/>
    <col min="9985" max="9985" width="10" customWidth="1"/>
    <col min="9986" max="9986" width="11" customWidth="1"/>
    <col min="9987" max="9987" width="6.140625" bestFit="1" customWidth="1"/>
    <col min="9988" max="9988" width="7.42578125" customWidth="1"/>
    <col min="9989" max="9989" width="7.7109375" customWidth="1"/>
    <col min="9990" max="9990" width="9.85546875" customWidth="1"/>
    <col min="9991" max="9991" width="8.5703125" customWidth="1"/>
    <col min="9992" max="9992" width="11" customWidth="1"/>
    <col min="9993" max="9993" width="10.28515625" customWidth="1"/>
    <col min="9995" max="9995" width="6.5703125" customWidth="1"/>
    <col min="9998" max="9998" width="8.42578125" customWidth="1"/>
    <col min="9999" max="9999" width="8" customWidth="1"/>
    <col min="10000" max="10000" width="8.140625" customWidth="1"/>
    <col min="10001" max="10001" width="10.5703125" customWidth="1"/>
    <col min="10002" max="10002" width="10.28515625" customWidth="1"/>
    <col min="10236" max="10236" width="11.42578125" customWidth="1"/>
    <col min="10237" max="10237" width="17.5703125" customWidth="1"/>
    <col min="10238" max="10238" width="11.5703125" customWidth="1"/>
    <col min="10239" max="10239" width="13.28515625" bestFit="1" customWidth="1"/>
    <col min="10240" max="10240" width="10.5703125" customWidth="1"/>
    <col min="10241" max="10241" width="10" customWidth="1"/>
    <col min="10242" max="10242" width="11" customWidth="1"/>
    <col min="10243" max="10243" width="6.140625" bestFit="1" customWidth="1"/>
    <col min="10244" max="10244" width="7.42578125" customWidth="1"/>
    <col min="10245" max="10245" width="7.7109375" customWidth="1"/>
    <col min="10246" max="10246" width="9.85546875" customWidth="1"/>
    <col min="10247" max="10247" width="8.5703125" customWidth="1"/>
    <col min="10248" max="10248" width="11" customWidth="1"/>
    <col min="10249" max="10249" width="10.28515625" customWidth="1"/>
    <col min="10251" max="10251" width="6.5703125" customWidth="1"/>
    <col min="10254" max="10254" width="8.42578125" customWidth="1"/>
    <col min="10255" max="10255" width="8" customWidth="1"/>
    <col min="10256" max="10256" width="8.140625" customWidth="1"/>
    <col min="10257" max="10257" width="10.5703125" customWidth="1"/>
    <col min="10258" max="10258" width="10.28515625" customWidth="1"/>
    <col min="10492" max="10492" width="11.42578125" customWidth="1"/>
    <col min="10493" max="10493" width="17.5703125" customWidth="1"/>
    <col min="10494" max="10494" width="11.5703125" customWidth="1"/>
    <col min="10495" max="10495" width="13.28515625" bestFit="1" customWidth="1"/>
    <col min="10496" max="10496" width="10.5703125" customWidth="1"/>
    <col min="10497" max="10497" width="10" customWidth="1"/>
    <col min="10498" max="10498" width="11" customWidth="1"/>
    <col min="10499" max="10499" width="6.140625" bestFit="1" customWidth="1"/>
    <col min="10500" max="10500" width="7.42578125" customWidth="1"/>
    <col min="10501" max="10501" width="7.7109375" customWidth="1"/>
    <col min="10502" max="10502" width="9.85546875" customWidth="1"/>
    <col min="10503" max="10503" width="8.5703125" customWidth="1"/>
    <col min="10504" max="10504" width="11" customWidth="1"/>
    <col min="10505" max="10505" width="10.28515625" customWidth="1"/>
    <col min="10507" max="10507" width="6.5703125" customWidth="1"/>
    <col min="10510" max="10510" width="8.42578125" customWidth="1"/>
    <col min="10511" max="10511" width="8" customWidth="1"/>
    <col min="10512" max="10512" width="8.140625" customWidth="1"/>
    <col min="10513" max="10513" width="10.5703125" customWidth="1"/>
    <col min="10514" max="10514" width="10.28515625" customWidth="1"/>
    <col min="10748" max="10748" width="11.42578125" customWidth="1"/>
    <col min="10749" max="10749" width="17.5703125" customWidth="1"/>
    <col min="10750" max="10750" width="11.5703125" customWidth="1"/>
    <col min="10751" max="10751" width="13.28515625" bestFit="1" customWidth="1"/>
    <col min="10752" max="10752" width="10.5703125" customWidth="1"/>
    <col min="10753" max="10753" width="10" customWidth="1"/>
    <col min="10754" max="10754" width="11" customWidth="1"/>
    <col min="10755" max="10755" width="6.140625" bestFit="1" customWidth="1"/>
    <col min="10756" max="10756" width="7.42578125" customWidth="1"/>
    <col min="10757" max="10757" width="7.7109375" customWidth="1"/>
    <col min="10758" max="10758" width="9.85546875" customWidth="1"/>
    <col min="10759" max="10759" width="8.5703125" customWidth="1"/>
    <col min="10760" max="10760" width="11" customWidth="1"/>
    <col min="10761" max="10761" width="10.28515625" customWidth="1"/>
    <col min="10763" max="10763" width="6.5703125" customWidth="1"/>
    <col min="10766" max="10766" width="8.42578125" customWidth="1"/>
    <col min="10767" max="10767" width="8" customWidth="1"/>
    <col min="10768" max="10768" width="8.140625" customWidth="1"/>
    <col min="10769" max="10769" width="10.5703125" customWidth="1"/>
    <col min="10770" max="10770" width="10.28515625" customWidth="1"/>
    <col min="11004" max="11004" width="11.42578125" customWidth="1"/>
    <col min="11005" max="11005" width="17.5703125" customWidth="1"/>
    <col min="11006" max="11006" width="11.5703125" customWidth="1"/>
    <col min="11007" max="11007" width="13.28515625" bestFit="1" customWidth="1"/>
    <col min="11008" max="11008" width="10.5703125" customWidth="1"/>
    <col min="11009" max="11009" width="10" customWidth="1"/>
    <col min="11010" max="11010" width="11" customWidth="1"/>
    <col min="11011" max="11011" width="6.140625" bestFit="1" customWidth="1"/>
    <col min="11012" max="11012" width="7.42578125" customWidth="1"/>
    <col min="11013" max="11013" width="7.7109375" customWidth="1"/>
    <col min="11014" max="11014" width="9.85546875" customWidth="1"/>
    <col min="11015" max="11015" width="8.5703125" customWidth="1"/>
    <col min="11016" max="11016" width="11" customWidth="1"/>
    <col min="11017" max="11017" width="10.28515625" customWidth="1"/>
    <col min="11019" max="11019" width="6.5703125" customWidth="1"/>
    <col min="11022" max="11022" width="8.42578125" customWidth="1"/>
    <col min="11023" max="11023" width="8" customWidth="1"/>
    <col min="11024" max="11024" width="8.140625" customWidth="1"/>
    <col min="11025" max="11025" width="10.5703125" customWidth="1"/>
    <col min="11026" max="11026" width="10.28515625" customWidth="1"/>
    <col min="11260" max="11260" width="11.42578125" customWidth="1"/>
    <col min="11261" max="11261" width="17.5703125" customWidth="1"/>
    <col min="11262" max="11262" width="11.5703125" customWidth="1"/>
    <col min="11263" max="11263" width="13.28515625" bestFit="1" customWidth="1"/>
    <col min="11264" max="11264" width="10.5703125" customWidth="1"/>
    <col min="11265" max="11265" width="10" customWidth="1"/>
    <col min="11266" max="11266" width="11" customWidth="1"/>
    <col min="11267" max="11267" width="6.140625" bestFit="1" customWidth="1"/>
    <col min="11268" max="11268" width="7.42578125" customWidth="1"/>
    <col min="11269" max="11269" width="7.7109375" customWidth="1"/>
    <col min="11270" max="11270" width="9.85546875" customWidth="1"/>
    <col min="11271" max="11271" width="8.5703125" customWidth="1"/>
    <col min="11272" max="11272" width="11" customWidth="1"/>
    <col min="11273" max="11273" width="10.28515625" customWidth="1"/>
    <col min="11275" max="11275" width="6.5703125" customWidth="1"/>
    <col min="11278" max="11278" width="8.42578125" customWidth="1"/>
    <col min="11279" max="11279" width="8" customWidth="1"/>
    <col min="11280" max="11280" width="8.140625" customWidth="1"/>
    <col min="11281" max="11281" width="10.5703125" customWidth="1"/>
    <col min="11282" max="11282" width="10.28515625" customWidth="1"/>
    <col min="11516" max="11516" width="11.42578125" customWidth="1"/>
    <col min="11517" max="11517" width="17.5703125" customWidth="1"/>
    <col min="11518" max="11518" width="11.5703125" customWidth="1"/>
    <col min="11519" max="11519" width="13.28515625" bestFit="1" customWidth="1"/>
    <col min="11520" max="11520" width="10.5703125" customWidth="1"/>
    <col min="11521" max="11521" width="10" customWidth="1"/>
    <col min="11522" max="11522" width="11" customWidth="1"/>
    <col min="11523" max="11523" width="6.140625" bestFit="1" customWidth="1"/>
    <col min="11524" max="11524" width="7.42578125" customWidth="1"/>
    <col min="11525" max="11525" width="7.7109375" customWidth="1"/>
    <col min="11526" max="11526" width="9.85546875" customWidth="1"/>
    <col min="11527" max="11527" width="8.5703125" customWidth="1"/>
    <col min="11528" max="11528" width="11" customWidth="1"/>
    <col min="11529" max="11529" width="10.28515625" customWidth="1"/>
    <col min="11531" max="11531" width="6.5703125" customWidth="1"/>
    <col min="11534" max="11534" width="8.42578125" customWidth="1"/>
    <col min="11535" max="11535" width="8" customWidth="1"/>
    <col min="11536" max="11536" width="8.140625" customWidth="1"/>
    <col min="11537" max="11537" width="10.5703125" customWidth="1"/>
    <col min="11538" max="11538" width="10.28515625" customWidth="1"/>
    <col min="11772" max="11772" width="11.42578125" customWidth="1"/>
    <col min="11773" max="11773" width="17.5703125" customWidth="1"/>
    <col min="11774" max="11774" width="11.5703125" customWidth="1"/>
    <col min="11775" max="11775" width="13.28515625" bestFit="1" customWidth="1"/>
    <col min="11776" max="11776" width="10.5703125" customWidth="1"/>
    <col min="11777" max="11777" width="10" customWidth="1"/>
    <col min="11778" max="11778" width="11" customWidth="1"/>
    <col min="11779" max="11779" width="6.140625" bestFit="1" customWidth="1"/>
    <col min="11780" max="11780" width="7.42578125" customWidth="1"/>
    <col min="11781" max="11781" width="7.7109375" customWidth="1"/>
    <col min="11782" max="11782" width="9.85546875" customWidth="1"/>
    <col min="11783" max="11783" width="8.5703125" customWidth="1"/>
    <col min="11784" max="11784" width="11" customWidth="1"/>
    <col min="11785" max="11785" width="10.28515625" customWidth="1"/>
    <col min="11787" max="11787" width="6.5703125" customWidth="1"/>
    <col min="11790" max="11790" width="8.42578125" customWidth="1"/>
    <col min="11791" max="11791" width="8" customWidth="1"/>
    <col min="11792" max="11792" width="8.140625" customWidth="1"/>
    <col min="11793" max="11793" width="10.5703125" customWidth="1"/>
    <col min="11794" max="11794" width="10.28515625" customWidth="1"/>
    <col min="12028" max="12028" width="11.42578125" customWidth="1"/>
    <col min="12029" max="12029" width="17.5703125" customWidth="1"/>
    <col min="12030" max="12030" width="11.5703125" customWidth="1"/>
    <col min="12031" max="12031" width="13.28515625" bestFit="1" customWidth="1"/>
    <col min="12032" max="12032" width="10.5703125" customWidth="1"/>
    <col min="12033" max="12033" width="10" customWidth="1"/>
    <col min="12034" max="12034" width="11" customWidth="1"/>
    <col min="12035" max="12035" width="6.140625" bestFit="1" customWidth="1"/>
    <col min="12036" max="12036" width="7.42578125" customWidth="1"/>
    <col min="12037" max="12037" width="7.7109375" customWidth="1"/>
    <col min="12038" max="12038" width="9.85546875" customWidth="1"/>
    <col min="12039" max="12039" width="8.5703125" customWidth="1"/>
    <col min="12040" max="12040" width="11" customWidth="1"/>
    <col min="12041" max="12041" width="10.28515625" customWidth="1"/>
    <col min="12043" max="12043" width="6.5703125" customWidth="1"/>
    <col min="12046" max="12046" width="8.42578125" customWidth="1"/>
    <col min="12047" max="12047" width="8" customWidth="1"/>
    <col min="12048" max="12048" width="8.140625" customWidth="1"/>
    <col min="12049" max="12049" width="10.5703125" customWidth="1"/>
    <col min="12050" max="12050" width="10.28515625" customWidth="1"/>
    <col min="12284" max="12284" width="11.42578125" customWidth="1"/>
    <col min="12285" max="12285" width="17.5703125" customWidth="1"/>
    <col min="12286" max="12286" width="11.5703125" customWidth="1"/>
    <col min="12287" max="12287" width="13.28515625" bestFit="1" customWidth="1"/>
    <col min="12288" max="12288" width="10.5703125" customWidth="1"/>
    <col min="12289" max="12289" width="10" customWidth="1"/>
    <col min="12290" max="12290" width="11" customWidth="1"/>
    <col min="12291" max="12291" width="6.140625" bestFit="1" customWidth="1"/>
    <col min="12292" max="12292" width="7.42578125" customWidth="1"/>
    <col min="12293" max="12293" width="7.7109375" customWidth="1"/>
    <col min="12294" max="12294" width="9.85546875" customWidth="1"/>
    <col min="12295" max="12295" width="8.5703125" customWidth="1"/>
    <col min="12296" max="12296" width="11" customWidth="1"/>
    <col min="12297" max="12297" width="10.28515625" customWidth="1"/>
    <col min="12299" max="12299" width="6.5703125" customWidth="1"/>
    <col min="12302" max="12302" width="8.42578125" customWidth="1"/>
    <col min="12303" max="12303" width="8" customWidth="1"/>
    <col min="12304" max="12304" width="8.140625" customWidth="1"/>
    <col min="12305" max="12305" width="10.5703125" customWidth="1"/>
    <col min="12306" max="12306" width="10.28515625" customWidth="1"/>
    <col min="12540" max="12540" width="11.42578125" customWidth="1"/>
    <col min="12541" max="12541" width="17.5703125" customWidth="1"/>
    <col min="12542" max="12542" width="11.5703125" customWidth="1"/>
    <col min="12543" max="12543" width="13.28515625" bestFit="1" customWidth="1"/>
    <col min="12544" max="12544" width="10.5703125" customWidth="1"/>
    <col min="12545" max="12545" width="10" customWidth="1"/>
    <col min="12546" max="12546" width="11" customWidth="1"/>
    <col min="12547" max="12547" width="6.140625" bestFit="1" customWidth="1"/>
    <col min="12548" max="12548" width="7.42578125" customWidth="1"/>
    <col min="12549" max="12549" width="7.7109375" customWidth="1"/>
    <col min="12550" max="12550" width="9.85546875" customWidth="1"/>
    <col min="12551" max="12551" width="8.5703125" customWidth="1"/>
    <col min="12552" max="12552" width="11" customWidth="1"/>
    <col min="12553" max="12553" width="10.28515625" customWidth="1"/>
    <col min="12555" max="12555" width="6.5703125" customWidth="1"/>
    <col min="12558" max="12558" width="8.42578125" customWidth="1"/>
    <col min="12559" max="12559" width="8" customWidth="1"/>
    <col min="12560" max="12560" width="8.140625" customWidth="1"/>
    <col min="12561" max="12561" width="10.5703125" customWidth="1"/>
    <col min="12562" max="12562" width="10.28515625" customWidth="1"/>
    <col min="12796" max="12796" width="11.42578125" customWidth="1"/>
    <col min="12797" max="12797" width="17.5703125" customWidth="1"/>
    <col min="12798" max="12798" width="11.5703125" customWidth="1"/>
    <col min="12799" max="12799" width="13.28515625" bestFit="1" customWidth="1"/>
    <col min="12800" max="12800" width="10.5703125" customWidth="1"/>
    <col min="12801" max="12801" width="10" customWidth="1"/>
    <col min="12802" max="12802" width="11" customWidth="1"/>
    <col min="12803" max="12803" width="6.140625" bestFit="1" customWidth="1"/>
    <col min="12804" max="12804" width="7.42578125" customWidth="1"/>
    <col min="12805" max="12805" width="7.7109375" customWidth="1"/>
    <col min="12806" max="12806" width="9.85546875" customWidth="1"/>
    <col min="12807" max="12807" width="8.5703125" customWidth="1"/>
    <col min="12808" max="12808" width="11" customWidth="1"/>
    <col min="12809" max="12809" width="10.28515625" customWidth="1"/>
    <col min="12811" max="12811" width="6.5703125" customWidth="1"/>
    <col min="12814" max="12814" width="8.42578125" customWidth="1"/>
    <col min="12815" max="12815" width="8" customWidth="1"/>
    <col min="12816" max="12816" width="8.140625" customWidth="1"/>
    <col min="12817" max="12817" width="10.5703125" customWidth="1"/>
    <col min="12818" max="12818" width="10.28515625" customWidth="1"/>
    <col min="13052" max="13052" width="11.42578125" customWidth="1"/>
    <col min="13053" max="13053" width="17.5703125" customWidth="1"/>
    <col min="13054" max="13054" width="11.5703125" customWidth="1"/>
    <col min="13055" max="13055" width="13.28515625" bestFit="1" customWidth="1"/>
    <col min="13056" max="13056" width="10.5703125" customWidth="1"/>
    <col min="13057" max="13057" width="10" customWidth="1"/>
    <col min="13058" max="13058" width="11" customWidth="1"/>
    <col min="13059" max="13059" width="6.140625" bestFit="1" customWidth="1"/>
    <col min="13060" max="13060" width="7.42578125" customWidth="1"/>
    <col min="13061" max="13061" width="7.7109375" customWidth="1"/>
    <col min="13062" max="13062" width="9.85546875" customWidth="1"/>
    <col min="13063" max="13063" width="8.5703125" customWidth="1"/>
    <col min="13064" max="13064" width="11" customWidth="1"/>
    <col min="13065" max="13065" width="10.28515625" customWidth="1"/>
    <col min="13067" max="13067" width="6.5703125" customWidth="1"/>
    <col min="13070" max="13070" width="8.42578125" customWidth="1"/>
    <col min="13071" max="13071" width="8" customWidth="1"/>
    <col min="13072" max="13072" width="8.140625" customWidth="1"/>
    <col min="13073" max="13073" width="10.5703125" customWidth="1"/>
    <col min="13074" max="13074" width="10.28515625" customWidth="1"/>
    <col min="13308" max="13308" width="11.42578125" customWidth="1"/>
    <col min="13309" max="13309" width="17.5703125" customWidth="1"/>
    <col min="13310" max="13310" width="11.5703125" customWidth="1"/>
    <col min="13311" max="13311" width="13.28515625" bestFit="1" customWidth="1"/>
    <col min="13312" max="13312" width="10.5703125" customWidth="1"/>
    <col min="13313" max="13313" width="10" customWidth="1"/>
    <col min="13314" max="13314" width="11" customWidth="1"/>
    <col min="13315" max="13315" width="6.140625" bestFit="1" customWidth="1"/>
    <col min="13316" max="13316" width="7.42578125" customWidth="1"/>
    <col min="13317" max="13317" width="7.7109375" customWidth="1"/>
    <col min="13318" max="13318" width="9.85546875" customWidth="1"/>
    <col min="13319" max="13319" width="8.5703125" customWidth="1"/>
    <col min="13320" max="13320" width="11" customWidth="1"/>
    <col min="13321" max="13321" width="10.28515625" customWidth="1"/>
    <col min="13323" max="13323" width="6.5703125" customWidth="1"/>
    <col min="13326" max="13326" width="8.42578125" customWidth="1"/>
    <col min="13327" max="13327" width="8" customWidth="1"/>
    <col min="13328" max="13328" width="8.140625" customWidth="1"/>
    <col min="13329" max="13329" width="10.5703125" customWidth="1"/>
    <col min="13330" max="13330" width="10.28515625" customWidth="1"/>
    <col min="13564" max="13564" width="11.42578125" customWidth="1"/>
    <col min="13565" max="13565" width="17.5703125" customWidth="1"/>
    <col min="13566" max="13566" width="11.5703125" customWidth="1"/>
    <col min="13567" max="13567" width="13.28515625" bestFit="1" customWidth="1"/>
    <col min="13568" max="13568" width="10.5703125" customWidth="1"/>
    <col min="13569" max="13569" width="10" customWidth="1"/>
    <col min="13570" max="13570" width="11" customWidth="1"/>
    <col min="13571" max="13571" width="6.140625" bestFit="1" customWidth="1"/>
    <col min="13572" max="13572" width="7.42578125" customWidth="1"/>
    <col min="13573" max="13573" width="7.7109375" customWidth="1"/>
    <col min="13574" max="13574" width="9.85546875" customWidth="1"/>
    <col min="13575" max="13575" width="8.5703125" customWidth="1"/>
    <col min="13576" max="13576" width="11" customWidth="1"/>
    <col min="13577" max="13577" width="10.28515625" customWidth="1"/>
    <col min="13579" max="13579" width="6.5703125" customWidth="1"/>
    <col min="13582" max="13582" width="8.42578125" customWidth="1"/>
    <col min="13583" max="13583" width="8" customWidth="1"/>
    <col min="13584" max="13584" width="8.140625" customWidth="1"/>
    <col min="13585" max="13585" width="10.5703125" customWidth="1"/>
    <col min="13586" max="13586" width="10.28515625" customWidth="1"/>
    <col min="13820" max="13820" width="11.42578125" customWidth="1"/>
    <col min="13821" max="13821" width="17.5703125" customWidth="1"/>
    <col min="13822" max="13822" width="11.5703125" customWidth="1"/>
    <col min="13823" max="13823" width="13.28515625" bestFit="1" customWidth="1"/>
    <col min="13824" max="13824" width="10.5703125" customWidth="1"/>
    <col min="13825" max="13825" width="10" customWidth="1"/>
    <col min="13826" max="13826" width="11" customWidth="1"/>
    <col min="13827" max="13827" width="6.140625" bestFit="1" customWidth="1"/>
    <col min="13828" max="13828" width="7.42578125" customWidth="1"/>
    <col min="13829" max="13829" width="7.7109375" customWidth="1"/>
    <col min="13830" max="13830" width="9.85546875" customWidth="1"/>
    <col min="13831" max="13831" width="8.5703125" customWidth="1"/>
    <col min="13832" max="13832" width="11" customWidth="1"/>
    <col min="13833" max="13833" width="10.28515625" customWidth="1"/>
    <col min="13835" max="13835" width="6.5703125" customWidth="1"/>
    <col min="13838" max="13838" width="8.42578125" customWidth="1"/>
    <col min="13839" max="13839" width="8" customWidth="1"/>
    <col min="13840" max="13840" width="8.140625" customWidth="1"/>
    <col min="13841" max="13841" width="10.5703125" customWidth="1"/>
    <col min="13842" max="13842" width="10.28515625" customWidth="1"/>
    <col min="14076" max="14076" width="11.42578125" customWidth="1"/>
    <col min="14077" max="14077" width="17.5703125" customWidth="1"/>
    <col min="14078" max="14078" width="11.5703125" customWidth="1"/>
    <col min="14079" max="14079" width="13.28515625" bestFit="1" customWidth="1"/>
    <col min="14080" max="14080" width="10.5703125" customWidth="1"/>
    <col min="14081" max="14081" width="10" customWidth="1"/>
    <col min="14082" max="14082" width="11" customWidth="1"/>
    <col min="14083" max="14083" width="6.140625" bestFit="1" customWidth="1"/>
    <col min="14084" max="14084" width="7.42578125" customWidth="1"/>
    <col min="14085" max="14085" width="7.7109375" customWidth="1"/>
    <col min="14086" max="14086" width="9.85546875" customWidth="1"/>
    <col min="14087" max="14087" width="8.5703125" customWidth="1"/>
    <col min="14088" max="14088" width="11" customWidth="1"/>
    <col min="14089" max="14089" width="10.28515625" customWidth="1"/>
    <col min="14091" max="14091" width="6.5703125" customWidth="1"/>
    <col min="14094" max="14094" width="8.42578125" customWidth="1"/>
    <col min="14095" max="14095" width="8" customWidth="1"/>
    <col min="14096" max="14096" width="8.140625" customWidth="1"/>
    <col min="14097" max="14097" width="10.5703125" customWidth="1"/>
    <col min="14098" max="14098" width="10.28515625" customWidth="1"/>
    <col min="14332" max="14332" width="11.42578125" customWidth="1"/>
    <col min="14333" max="14333" width="17.5703125" customWidth="1"/>
    <col min="14334" max="14334" width="11.5703125" customWidth="1"/>
    <col min="14335" max="14335" width="13.28515625" bestFit="1" customWidth="1"/>
    <col min="14336" max="14336" width="10.5703125" customWidth="1"/>
    <col min="14337" max="14337" width="10" customWidth="1"/>
    <col min="14338" max="14338" width="11" customWidth="1"/>
    <col min="14339" max="14339" width="6.140625" bestFit="1" customWidth="1"/>
    <col min="14340" max="14340" width="7.42578125" customWidth="1"/>
    <col min="14341" max="14341" width="7.7109375" customWidth="1"/>
    <col min="14342" max="14342" width="9.85546875" customWidth="1"/>
    <col min="14343" max="14343" width="8.5703125" customWidth="1"/>
    <col min="14344" max="14344" width="11" customWidth="1"/>
    <col min="14345" max="14345" width="10.28515625" customWidth="1"/>
    <col min="14347" max="14347" width="6.5703125" customWidth="1"/>
    <col min="14350" max="14350" width="8.42578125" customWidth="1"/>
    <col min="14351" max="14351" width="8" customWidth="1"/>
    <col min="14352" max="14352" width="8.140625" customWidth="1"/>
    <col min="14353" max="14353" width="10.5703125" customWidth="1"/>
    <col min="14354" max="14354" width="10.28515625" customWidth="1"/>
    <col min="14588" max="14588" width="11.42578125" customWidth="1"/>
    <col min="14589" max="14589" width="17.5703125" customWidth="1"/>
    <col min="14590" max="14590" width="11.5703125" customWidth="1"/>
    <col min="14591" max="14591" width="13.28515625" bestFit="1" customWidth="1"/>
    <col min="14592" max="14592" width="10.5703125" customWidth="1"/>
    <col min="14593" max="14593" width="10" customWidth="1"/>
    <col min="14594" max="14594" width="11" customWidth="1"/>
    <col min="14595" max="14595" width="6.140625" bestFit="1" customWidth="1"/>
    <col min="14596" max="14596" width="7.42578125" customWidth="1"/>
    <col min="14597" max="14597" width="7.7109375" customWidth="1"/>
    <col min="14598" max="14598" width="9.85546875" customWidth="1"/>
    <col min="14599" max="14599" width="8.5703125" customWidth="1"/>
    <col min="14600" max="14600" width="11" customWidth="1"/>
    <col min="14601" max="14601" width="10.28515625" customWidth="1"/>
    <col min="14603" max="14603" width="6.5703125" customWidth="1"/>
    <col min="14606" max="14606" width="8.42578125" customWidth="1"/>
    <col min="14607" max="14607" width="8" customWidth="1"/>
    <col min="14608" max="14608" width="8.140625" customWidth="1"/>
    <col min="14609" max="14609" width="10.5703125" customWidth="1"/>
    <col min="14610" max="14610" width="10.28515625" customWidth="1"/>
    <col min="14844" max="14844" width="11.42578125" customWidth="1"/>
    <col min="14845" max="14845" width="17.5703125" customWidth="1"/>
    <col min="14846" max="14846" width="11.5703125" customWidth="1"/>
    <col min="14847" max="14847" width="13.28515625" bestFit="1" customWidth="1"/>
    <col min="14848" max="14848" width="10.5703125" customWidth="1"/>
    <col min="14849" max="14849" width="10" customWidth="1"/>
    <col min="14850" max="14850" width="11" customWidth="1"/>
    <col min="14851" max="14851" width="6.140625" bestFit="1" customWidth="1"/>
    <col min="14852" max="14852" width="7.42578125" customWidth="1"/>
    <col min="14853" max="14853" width="7.7109375" customWidth="1"/>
    <col min="14854" max="14854" width="9.85546875" customWidth="1"/>
    <col min="14855" max="14855" width="8.5703125" customWidth="1"/>
    <col min="14856" max="14856" width="11" customWidth="1"/>
    <col min="14857" max="14857" width="10.28515625" customWidth="1"/>
    <col min="14859" max="14859" width="6.5703125" customWidth="1"/>
    <col min="14862" max="14862" width="8.42578125" customWidth="1"/>
    <col min="14863" max="14863" width="8" customWidth="1"/>
    <col min="14864" max="14864" width="8.140625" customWidth="1"/>
    <col min="14865" max="14865" width="10.5703125" customWidth="1"/>
    <col min="14866" max="14866" width="10.28515625" customWidth="1"/>
    <col min="15100" max="15100" width="11.42578125" customWidth="1"/>
    <col min="15101" max="15101" width="17.5703125" customWidth="1"/>
    <col min="15102" max="15102" width="11.5703125" customWidth="1"/>
    <col min="15103" max="15103" width="13.28515625" bestFit="1" customWidth="1"/>
    <col min="15104" max="15104" width="10.5703125" customWidth="1"/>
    <col min="15105" max="15105" width="10" customWidth="1"/>
    <col min="15106" max="15106" width="11" customWidth="1"/>
    <col min="15107" max="15107" width="6.140625" bestFit="1" customWidth="1"/>
    <col min="15108" max="15108" width="7.42578125" customWidth="1"/>
    <col min="15109" max="15109" width="7.7109375" customWidth="1"/>
    <col min="15110" max="15110" width="9.85546875" customWidth="1"/>
    <col min="15111" max="15111" width="8.5703125" customWidth="1"/>
    <col min="15112" max="15112" width="11" customWidth="1"/>
    <col min="15113" max="15113" width="10.28515625" customWidth="1"/>
    <col min="15115" max="15115" width="6.5703125" customWidth="1"/>
    <col min="15118" max="15118" width="8.42578125" customWidth="1"/>
    <col min="15119" max="15119" width="8" customWidth="1"/>
    <col min="15120" max="15120" width="8.140625" customWidth="1"/>
    <col min="15121" max="15121" width="10.5703125" customWidth="1"/>
    <col min="15122" max="15122" width="10.28515625" customWidth="1"/>
    <col min="15356" max="15356" width="11.42578125" customWidth="1"/>
    <col min="15357" max="15357" width="17.5703125" customWidth="1"/>
    <col min="15358" max="15358" width="11.5703125" customWidth="1"/>
    <col min="15359" max="15359" width="13.28515625" bestFit="1" customWidth="1"/>
    <col min="15360" max="15360" width="10.5703125" customWidth="1"/>
    <col min="15361" max="15361" width="10" customWidth="1"/>
    <col min="15362" max="15362" width="11" customWidth="1"/>
    <col min="15363" max="15363" width="6.140625" bestFit="1" customWidth="1"/>
    <col min="15364" max="15364" width="7.42578125" customWidth="1"/>
    <col min="15365" max="15365" width="7.7109375" customWidth="1"/>
    <col min="15366" max="15366" width="9.85546875" customWidth="1"/>
    <col min="15367" max="15367" width="8.5703125" customWidth="1"/>
    <col min="15368" max="15368" width="11" customWidth="1"/>
    <col min="15369" max="15369" width="10.28515625" customWidth="1"/>
    <col min="15371" max="15371" width="6.5703125" customWidth="1"/>
    <col min="15374" max="15374" width="8.42578125" customWidth="1"/>
    <col min="15375" max="15375" width="8" customWidth="1"/>
    <col min="15376" max="15376" width="8.140625" customWidth="1"/>
    <col min="15377" max="15377" width="10.5703125" customWidth="1"/>
    <col min="15378" max="15378" width="10.28515625" customWidth="1"/>
    <col min="15612" max="15612" width="11.42578125" customWidth="1"/>
    <col min="15613" max="15613" width="17.5703125" customWidth="1"/>
    <col min="15614" max="15614" width="11.5703125" customWidth="1"/>
    <col min="15615" max="15615" width="13.28515625" bestFit="1" customWidth="1"/>
    <col min="15616" max="15616" width="10.5703125" customWidth="1"/>
    <col min="15617" max="15617" width="10" customWidth="1"/>
    <col min="15618" max="15618" width="11" customWidth="1"/>
    <col min="15619" max="15619" width="6.140625" bestFit="1" customWidth="1"/>
    <col min="15620" max="15620" width="7.42578125" customWidth="1"/>
    <col min="15621" max="15621" width="7.7109375" customWidth="1"/>
    <col min="15622" max="15622" width="9.85546875" customWidth="1"/>
    <col min="15623" max="15623" width="8.5703125" customWidth="1"/>
    <col min="15624" max="15624" width="11" customWidth="1"/>
    <col min="15625" max="15625" width="10.28515625" customWidth="1"/>
    <col min="15627" max="15627" width="6.5703125" customWidth="1"/>
    <col min="15630" max="15630" width="8.42578125" customWidth="1"/>
    <col min="15631" max="15631" width="8" customWidth="1"/>
    <col min="15632" max="15632" width="8.140625" customWidth="1"/>
    <col min="15633" max="15633" width="10.5703125" customWidth="1"/>
    <col min="15634" max="15634" width="10.28515625" customWidth="1"/>
    <col min="15868" max="15868" width="11.42578125" customWidth="1"/>
    <col min="15869" max="15869" width="17.5703125" customWidth="1"/>
    <col min="15870" max="15870" width="11.5703125" customWidth="1"/>
    <col min="15871" max="15871" width="13.28515625" bestFit="1" customWidth="1"/>
    <col min="15872" max="15872" width="10.5703125" customWidth="1"/>
    <col min="15873" max="15873" width="10" customWidth="1"/>
    <col min="15874" max="15874" width="11" customWidth="1"/>
    <col min="15875" max="15875" width="6.140625" bestFit="1" customWidth="1"/>
    <col min="15876" max="15876" width="7.42578125" customWidth="1"/>
    <col min="15877" max="15877" width="7.7109375" customWidth="1"/>
    <col min="15878" max="15878" width="9.85546875" customWidth="1"/>
    <col min="15879" max="15879" width="8.5703125" customWidth="1"/>
    <col min="15880" max="15880" width="11" customWidth="1"/>
    <col min="15881" max="15881" width="10.28515625" customWidth="1"/>
    <col min="15883" max="15883" width="6.5703125" customWidth="1"/>
    <col min="15886" max="15886" width="8.42578125" customWidth="1"/>
    <col min="15887" max="15887" width="8" customWidth="1"/>
    <col min="15888" max="15888" width="8.140625" customWidth="1"/>
    <col min="15889" max="15889" width="10.5703125" customWidth="1"/>
    <col min="15890" max="15890" width="10.28515625" customWidth="1"/>
    <col min="16124" max="16124" width="11.42578125" customWidth="1"/>
    <col min="16125" max="16125" width="17.5703125" customWidth="1"/>
    <col min="16126" max="16126" width="11.5703125" customWidth="1"/>
    <col min="16127" max="16127" width="13.28515625" bestFit="1" customWidth="1"/>
    <col min="16128" max="16128" width="10.5703125" customWidth="1"/>
    <col min="16129" max="16129" width="10" customWidth="1"/>
    <col min="16130" max="16130" width="11" customWidth="1"/>
    <col min="16131" max="16131" width="6.140625" bestFit="1" customWidth="1"/>
    <col min="16132" max="16132" width="7.42578125" customWidth="1"/>
    <col min="16133" max="16133" width="7.7109375" customWidth="1"/>
    <col min="16134" max="16134" width="9.85546875" customWidth="1"/>
    <col min="16135" max="16135" width="8.5703125" customWidth="1"/>
    <col min="16136" max="16136" width="11" customWidth="1"/>
    <col min="16137" max="16137" width="10.28515625" customWidth="1"/>
    <col min="16139" max="16139" width="6.5703125" customWidth="1"/>
    <col min="16142" max="16142" width="8.42578125" customWidth="1"/>
    <col min="16143" max="16143" width="8" customWidth="1"/>
    <col min="16144" max="16144" width="8.140625" customWidth="1"/>
    <col min="16145" max="16145" width="10.5703125" customWidth="1"/>
    <col min="16146" max="16146" width="10.28515625" customWidth="1"/>
  </cols>
  <sheetData>
    <row r="1" spans="1:19" ht="21" customHeight="1">
      <c r="A1" s="301" t="s">
        <v>146</v>
      </c>
      <c r="B1" s="301"/>
      <c r="C1" s="301"/>
      <c r="D1" s="301"/>
      <c r="E1" s="301"/>
    </row>
    <row r="2" spans="1:19">
      <c r="A2" s="302" t="s">
        <v>147</v>
      </c>
      <c r="B2" s="302"/>
      <c r="C2" s="302"/>
      <c r="D2" s="302"/>
      <c r="E2" s="302"/>
    </row>
    <row r="3" spans="1:19" ht="15.75">
      <c r="A3" s="303" t="s">
        <v>331</v>
      </c>
      <c r="B3" s="303"/>
      <c r="C3" s="139"/>
      <c r="D3" s="139"/>
      <c r="E3" s="139"/>
    </row>
    <row r="4" spans="1:19">
      <c r="A4" s="138" t="s">
        <v>91</v>
      </c>
      <c r="B4" s="162">
        <v>850</v>
      </c>
      <c r="C4" s="139"/>
      <c r="D4" s="139"/>
      <c r="E4" s="139"/>
    </row>
    <row r="5" spans="1:19">
      <c r="A5" s="138" t="s">
        <v>93</v>
      </c>
      <c r="B5" s="162">
        <v>1300</v>
      </c>
      <c r="C5" s="139"/>
      <c r="D5" s="139"/>
      <c r="E5" s="139"/>
    </row>
    <row r="6" spans="1:19">
      <c r="A6" s="138" t="s">
        <v>97</v>
      </c>
      <c r="B6" s="162">
        <v>8000</v>
      </c>
      <c r="C6" s="139"/>
      <c r="D6" s="139"/>
      <c r="E6" s="139"/>
    </row>
    <row r="7" spans="1:19">
      <c r="A7" s="29" t="s">
        <v>100</v>
      </c>
      <c r="B7" s="162">
        <v>2500</v>
      </c>
      <c r="C7" s="139"/>
      <c r="D7" s="139"/>
      <c r="E7" s="139"/>
    </row>
    <row r="8" spans="1:19">
      <c r="A8" s="29" t="s">
        <v>104</v>
      </c>
      <c r="B8" s="162">
        <v>12000</v>
      </c>
      <c r="C8" s="139"/>
      <c r="D8" s="139"/>
      <c r="E8" s="139"/>
    </row>
    <row r="9" spans="1:19">
      <c r="A9" s="7"/>
    </row>
    <row r="10" spans="1:19">
      <c r="A10" t="s">
        <v>148</v>
      </c>
    </row>
    <row r="11" spans="1:19" ht="36" customHeight="1">
      <c r="A11" s="163" t="s">
        <v>44</v>
      </c>
      <c r="B11" s="164" t="s">
        <v>76</v>
      </c>
      <c r="C11" s="164" t="s">
        <v>89</v>
      </c>
      <c r="D11" s="164" t="s">
        <v>149</v>
      </c>
      <c r="E11" s="164" t="s">
        <v>105</v>
      </c>
      <c r="F11" s="164" t="s">
        <v>126</v>
      </c>
      <c r="G11" s="164" t="s">
        <v>150</v>
      </c>
      <c r="H11" s="164" t="s">
        <v>151</v>
      </c>
      <c r="I11" s="164" t="s">
        <v>152</v>
      </c>
      <c r="J11" s="164" t="s">
        <v>157</v>
      </c>
      <c r="K11" s="164" t="s">
        <v>153</v>
      </c>
      <c r="L11" s="164" t="s">
        <v>332</v>
      </c>
      <c r="M11" s="164" t="s">
        <v>158</v>
      </c>
      <c r="N11" s="164" t="s">
        <v>333</v>
      </c>
      <c r="O11" s="164" t="s">
        <v>159</v>
      </c>
      <c r="P11" s="164" t="s">
        <v>334</v>
      </c>
      <c r="Q11" s="164" t="s">
        <v>154</v>
      </c>
      <c r="R11" s="164" t="s">
        <v>155</v>
      </c>
      <c r="S11" s="164" t="s">
        <v>156</v>
      </c>
    </row>
    <row r="12" spans="1:19">
      <c r="A12" s="29">
        <v>1254</v>
      </c>
      <c r="B12" s="29" t="s">
        <v>90</v>
      </c>
      <c r="C12" s="29" t="s">
        <v>91</v>
      </c>
      <c r="D12" s="162"/>
      <c r="E12" s="29" t="s">
        <v>106</v>
      </c>
      <c r="F12" s="29">
        <v>1</v>
      </c>
      <c r="G12" s="29"/>
      <c r="H12" s="29"/>
      <c r="I12" s="29"/>
      <c r="J12" s="29"/>
      <c r="K12" s="29">
        <v>0</v>
      </c>
      <c r="L12" s="29"/>
      <c r="M12" s="29"/>
      <c r="N12" s="29"/>
      <c r="O12" s="29"/>
      <c r="P12" s="29"/>
      <c r="Q12" s="29"/>
      <c r="R12" s="29"/>
      <c r="S12" s="29"/>
    </row>
    <row r="13" spans="1:19">
      <c r="A13" s="29">
        <v>2365</v>
      </c>
      <c r="B13" s="29" t="s">
        <v>92</v>
      </c>
      <c r="C13" s="29" t="s">
        <v>93</v>
      </c>
      <c r="D13" s="162"/>
      <c r="E13" s="29" t="s">
        <v>107</v>
      </c>
      <c r="F13" s="29">
        <v>0</v>
      </c>
      <c r="G13" s="29"/>
      <c r="H13" s="29"/>
      <c r="I13" s="29"/>
      <c r="J13" s="29"/>
      <c r="K13" s="29">
        <v>0</v>
      </c>
      <c r="L13" s="29"/>
      <c r="M13" s="29"/>
      <c r="N13" s="29"/>
      <c r="O13" s="29"/>
      <c r="P13" s="29"/>
      <c r="Q13" s="29"/>
      <c r="R13" s="29"/>
      <c r="S13" s="29"/>
    </row>
    <row r="14" spans="1:19">
      <c r="A14" s="29">
        <v>2544</v>
      </c>
      <c r="B14" s="29" t="s">
        <v>94</v>
      </c>
      <c r="C14" s="29" t="s">
        <v>91</v>
      </c>
      <c r="D14" s="162"/>
      <c r="E14" s="29" t="s">
        <v>107</v>
      </c>
      <c r="F14" s="29">
        <v>0</v>
      </c>
      <c r="G14" s="29"/>
      <c r="H14" s="29"/>
      <c r="I14" s="29"/>
      <c r="J14" s="29"/>
      <c r="K14" s="29">
        <v>1</v>
      </c>
      <c r="L14" s="29"/>
      <c r="M14" s="29"/>
      <c r="N14" s="29"/>
      <c r="O14" s="29"/>
      <c r="P14" s="29"/>
      <c r="Q14" s="29"/>
      <c r="R14" s="29"/>
      <c r="S14" s="29"/>
    </row>
    <row r="15" spans="1:19">
      <c r="A15" s="29">
        <v>2598</v>
      </c>
      <c r="B15" s="29" t="s">
        <v>95</v>
      </c>
      <c r="C15" s="29" t="s">
        <v>93</v>
      </c>
      <c r="D15" s="162"/>
      <c r="E15" s="29" t="s">
        <v>107</v>
      </c>
      <c r="F15" s="29">
        <v>2</v>
      </c>
      <c r="G15" s="29"/>
      <c r="H15" s="29"/>
      <c r="I15" s="29"/>
      <c r="J15" s="29"/>
      <c r="K15" s="29">
        <v>2</v>
      </c>
      <c r="L15" s="29"/>
      <c r="M15" s="29"/>
      <c r="N15" s="29"/>
      <c r="O15" s="29"/>
      <c r="P15" s="29"/>
      <c r="Q15" s="29"/>
      <c r="R15" s="29"/>
      <c r="S15" s="29"/>
    </row>
    <row r="16" spans="1:19">
      <c r="A16" s="29">
        <v>2354</v>
      </c>
      <c r="B16" s="29" t="s">
        <v>96</v>
      </c>
      <c r="C16" s="29" t="s">
        <v>97</v>
      </c>
      <c r="D16" s="162"/>
      <c r="E16" s="29" t="s">
        <v>106</v>
      </c>
      <c r="F16" s="29">
        <v>0</v>
      </c>
      <c r="G16" s="29"/>
      <c r="H16" s="29"/>
      <c r="I16" s="29"/>
      <c r="J16" s="29"/>
      <c r="K16" s="29">
        <v>0</v>
      </c>
      <c r="L16" s="29"/>
      <c r="M16" s="29"/>
      <c r="N16" s="29"/>
      <c r="O16" s="29"/>
      <c r="P16" s="29"/>
      <c r="Q16" s="29"/>
      <c r="R16" s="29"/>
      <c r="S16" s="29"/>
    </row>
    <row r="17" spans="1:19">
      <c r="A17" s="29">
        <v>2365</v>
      </c>
      <c r="B17" s="29" t="s">
        <v>98</v>
      </c>
      <c r="C17" s="29" t="s">
        <v>93</v>
      </c>
      <c r="D17" s="162"/>
      <c r="E17" s="29" t="s">
        <v>106</v>
      </c>
      <c r="F17" s="29">
        <v>0</v>
      </c>
      <c r="G17" s="29"/>
      <c r="H17" s="29"/>
      <c r="I17" s="29"/>
      <c r="J17" s="29"/>
      <c r="K17" s="29">
        <v>0</v>
      </c>
      <c r="L17" s="29"/>
      <c r="M17" s="29"/>
      <c r="N17" s="29"/>
      <c r="O17" s="29"/>
      <c r="P17" s="29"/>
      <c r="Q17" s="29"/>
      <c r="R17" s="29"/>
      <c r="S17" s="29"/>
    </row>
    <row r="18" spans="1:19">
      <c r="A18" s="29">
        <v>2455</v>
      </c>
      <c r="B18" s="29" t="s">
        <v>99</v>
      </c>
      <c r="C18" s="29" t="s">
        <v>100</v>
      </c>
      <c r="D18" s="162"/>
      <c r="E18" s="29" t="s">
        <v>106</v>
      </c>
      <c r="F18" s="29">
        <v>1</v>
      </c>
      <c r="G18" s="29"/>
      <c r="H18" s="29"/>
      <c r="I18" s="29"/>
      <c r="J18" s="29"/>
      <c r="K18" s="29">
        <v>3</v>
      </c>
      <c r="L18" s="29"/>
      <c r="M18" s="29"/>
      <c r="N18" s="29"/>
      <c r="O18" s="29"/>
      <c r="P18" s="29"/>
      <c r="Q18" s="29"/>
      <c r="R18" s="29"/>
      <c r="S18" s="29"/>
    </row>
    <row r="19" spans="1:19">
      <c r="A19" s="29">
        <v>2112</v>
      </c>
      <c r="B19" s="29" t="s">
        <v>101</v>
      </c>
      <c r="C19" s="29" t="s">
        <v>100</v>
      </c>
      <c r="D19" s="162"/>
      <c r="E19" s="29" t="s">
        <v>107</v>
      </c>
      <c r="F19" s="29">
        <v>0</v>
      </c>
      <c r="G19" s="29"/>
      <c r="H19" s="29"/>
      <c r="I19" s="29"/>
      <c r="J19" s="29"/>
      <c r="K19" s="29">
        <v>4</v>
      </c>
      <c r="L19" s="29"/>
      <c r="M19" s="29"/>
      <c r="N19" s="29"/>
      <c r="O19" s="29"/>
      <c r="P19" s="29"/>
      <c r="Q19" s="29"/>
      <c r="R19" s="29"/>
      <c r="S19" s="29"/>
    </row>
    <row r="20" spans="1:19">
      <c r="A20" s="29">
        <v>2633</v>
      </c>
      <c r="B20" s="29" t="s">
        <v>102</v>
      </c>
      <c r="C20" s="29" t="s">
        <v>97</v>
      </c>
      <c r="D20" s="162"/>
      <c r="E20" s="29" t="s">
        <v>107</v>
      </c>
      <c r="F20" s="29">
        <v>1</v>
      </c>
      <c r="G20" s="29"/>
      <c r="H20" s="29"/>
      <c r="I20" s="29"/>
      <c r="J20" s="29"/>
      <c r="K20" s="29">
        <v>1</v>
      </c>
      <c r="L20" s="29"/>
      <c r="M20" s="29"/>
      <c r="N20" s="29"/>
      <c r="O20" s="29"/>
      <c r="P20" s="29"/>
      <c r="Q20" s="29"/>
      <c r="R20" s="29"/>
      <c r="S20" s="29"/>
    </row>
    <row r="21" spans="1:19">
      <c r="A21" s="29">
        <v>3322</v>
      </c>
      <c r="B21" s="29" t="s">
        <v>103</v>
      </c>
      <c r="C21" s="29" t="s">
        <v>104</v>
      </c>
      <c r="D21" s="162"/>
      <c r="E21" s="29" t="s">
        <v>107</v>
      </c>
      <c r="F21" s="29">
        <v>0</v>
      </c>
      <c r="G21" s="29"/>
      <c r="H21" s="29"/>
      <c r="I21" s="29"/>
      <c r="J21" s="29"/>
      <c r="K21" s="29">
        <v>5</v>
      </c>
      <c r="L21" s="29"/>
      <c r="M21" s="29"/>
      <c r="N21" s="29"/>
      <c r="O21" s="29"/>
      <c r="P21" s="29"/>
      <c r="Q21" s="29"/>
      <c r="R21" s="29"/>
      <c r="S21" s="29"/>
    </row>
    <row r="24" spans="1:19">
      <c r="A24" s="31"/>
    </row>
    <row r="25" spans="1:19">
      <c r="A25" s="32"/>
    </row>
    <row r="26" spans="1:19">
      <c r="A26" s="31"/>
    </row>
    <row r="27" spans="1:19">
      <c r="A27" s="32"/>
    </row>
  </sheetData>
  <mergeCells count="3">
    <mergeCell ref="A1:E1"/>
    <mergeCell ref="A2:E2"/>
    <mergeCell ref="A3:B3"/>
  </mergeCells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15" zoomScaleNormal="115" workbookViewId="0">
      <selection activeCell="G14" sqref="G14"/>
    </sheetView>
  </sheetViews>
  <sheetFormatPr defaultRowHeight="15"/>
  <cols>
    <col min="1" max="1" width="9" style="41" customWidth="1"/>
    <col min="2" max="2" width="22.140625" style="16" bestFit="1" customWidth="1"/>
    <col min="3" max="3" width="14.5703125" customWidth="1"/>
    <col min="6" max="6" width="11.42578125" customWidth="1"/>
    <col min="7" max="7" width="13.5703125" bestFit="1" customWidth="1"/>
  </cols>
  <sheetData>
    <row r="1" spans="1:7" ht="18">
      <c r="A1" s="304" t="s">
        <v>253</v>
      </c>
      <c r="B1" s="304"/>
      <c r="C1" s="304"/>
    </row>
    <row r="2" spans="1:7">
      <c r="A2" s="95"/>
      <c r="B2" s="100"/>
      <c r="C2" s="95"/>
      <c r="F2" s="305" t="s">
        <v>278</v>
      </c>
      <c r="G2" s="305"/>
    </row>
    <row r="3" spans="1:7" ht="18.75" customHeight="1">
      <c r="A3" s="102" t="s">
        <v>44</v>
      </c>
      <c r="B3" s="102" t="s">
        <v>254</v>
      </c>
      <c r="C3" s="102" t="s">
        <v>127</v>
      </c>
      <c r="F3" s="103" t="s">
        <v>44</v>
      </c>
      <c r="G3" s="103" t="s">
        <v>258</v>
      </c>
    </row>
    <row r="4" spans="1:7">
      <c r="A4" s="96">
        <v>2</v>
      </c>
      <c r="B4" s="97" t="s">
        <v>255</v>
      </c>
      <c r="C4" s="98"/>
      <c r="F4" s="96">
        <v>1</v>
      </c>
      <c r="G4" s="99">
        <v>1.5</v>
      </c>
    </row>
    <row r="5" spans="1:7">
      <c r="A5" s="96">
        <v>3</v>
      </c>
      <c r="B5" s="97" t="s">
        <v>256</v>
      </c>
      <c r="C5" s="98"/>
      <c r="F5" s="96">
        <v>2</v>
      </c>
      <c r="G5" s="99">
        <v>2</v>
      </c>
    </row>
    <row r="6" spans="1:7">
      <c r="A6" s="96">
        <v>1</v>
      </c>
      <c r="B6" s="97" t="s">
        <v>257</v>
      </c>
      <c r="C6" s="98"/>
      <c r="F6" s="96">
        <v>3</v>
      </c>
      <c r="G6" s="99">
        <v>3</v>
      </c>
    </row>
    <row r="7" spans="1:7">
      <c r="A7" s="96">
        <v>2</v>
      </c>
      <c r="B7" s="97" t="s">
        <v>259</v>
      </c>
      <c r="C7" s="98"/>
    </row>
    <row r="8" spans="1:7">
      <c r="A8" s="69">
        <v>2</v>
      </c>
      <c r="B8" s="101" t="s">
        <v>260</v>
      </c>
      <c r="C8" s="98"/>
    </row>
    <row r="9" spans="1:7">
      <c r="A9" s="69">
        <v>3</v>
      </c>
      <c r="B9" s="101" t="s">
        <v>261</v>
      </c>
      <c r="C9" s="98"/>
    </row>
    <row r="10" spans="1:7">
      <c r="A10" s="69">
        <v>2</v>
      </c>
      <c r="B10" s="101" t="s">
        <v>262</v>
      </c>
      <c r="C10" s="98"/>
    </row>
    <row r="11" spans="1:7">
      <c r="A11" s="69">
        <v>1</v>
      </c>
      <c r="B11" s="101" t="s">
        <v>263</v>
      </c>
      <c r="C11" s="98"/>
    </row>
    <row r="12" spans="1:7">
      <c r="A12" s="69">
        <v>3</v>
      </c>
      <c r="B12" s="101" t="s">
        <v>264</v>
      </c>
      <c r="C12" s="98"/>
    </row>
    <row r="13" spans="1:7">
      <c r="A13" s="69">
        <v>3</v>
      </c>
      <c r="B13" s="101" t="s">
        <v>265</v>
      </c>
      <c r="C13" s="98"/>
    </row>
    <row r="14" spans="1:7">
      <c r="A14" s="69">
        <v>3</v>
      </c>
      <c r="B14" s="101" t="s">
        <v>266</v>
      </c>
      <c r="C14" s="98"/>
    </row>
    <row r="15" spans="1:7">
      <c r="A15" s="69">
        <v>2</v>
      </c>
      <c r="B15" s="101" t="s">
        <v>267</v>
      </c>
      <c r="C15" s="98"/>
    </row>
    <row r="16" spans="1:7">
      <c r="A16" s="69">
        <v>1</v>
      </c>
      <c r="B16" s="101" t="s">
        <v>268</v>
      </c>
      <c r="C16" s="98"/>
    </row>
    <row r="17" spans="1:3">
      <c r="A17" s="69">
        <v>2</v>
      </c>
      <c r="B17" s="101" t="s">
        <v>269</v>
      </c>
      <c r="C17" s="98"/>
    </row>
    <row r="18" spans="1:3">
      <c r="A18" s="69">
        <v>1</v>
      </c>
      <c r="B18" s="101" t="s">
        <v>270</v>
      </c>
      <c r="C18" s="98"/>
    </row>
    <row r="19" spans="1:3">
      <c r="A19" s="69">
        <v>2</v>
      </c>
      <c r="B19" s="101" t="s">
        <v>271</v>
      </c>
      <c r="C19" s="98"/>
    </row>
    <row r="20" spans="1:3">
      <c r="A20" s="69">
        <v>1</v>
      </c>
      <c r="B20" s="101" t="s">
        <v>272</v>
      </c>
      <c r="C20" s="98"/>
    </row>
    <row r="21" spans="1:3">
      <c r="A21" s="69">
        <v>2</v>
      </c>
      <c r="B21" s="101" t="s">
        <v>273</v>
      </c>
      <c r="C21" s="98"/>
    </row>
    <row r="22" spans="1:3">
      <c r="A22" s="69">
        <v>1</v>
      </c>
      <c r="B22" s="101" t="s">
        <v>274</v>
      </c>
      <c r="C22" s="98"/>
    </row>
    <row r="23" spans="1:3">
      <c r="A23" s="69">
        <v>3</v>
      </c>
      <c r="B23" s="101" t="s">
        <v>275</v>
      </c>
      <c r="C23" s="98"/>
    </row>
    <row r="24" spans="1:3">
      <c r="A24" s="69">
        <v>1</v>
      </c>
      <c r="B24" t="s">
        <v>276</v>
      </c>
      <c r="C24" s="98"/>
    </row>
    <row r="25" spans="1:3">
      <c r="A25" s="69">
        <v>2</v>
      </c>
      <c r="B25" s="101" t="s">
        <v>277</v>
      </c>
      <c r="C25" s="98"/>
    </row>
  </sheetData>
  <mergeCells count="2">
    <mergeCell ref="A1:C1"/>
    <mergeCell ref="F2:G2"/>
  </mergeCells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"/>
  <cols>
    <col min="1" max="1" width="19.7109375" bestFit="1" customWidth="1"/>
    <col min="2" max="2" width="18.5703125" bestFit="1" customWidth="1"/>
    <col min="3" max="3" width="16" bestFit="1" customWidth="1"/>
    <col min="4" max="4" width="12.7109375" bestFit="1" customWidth="1"/>
    <col min="7" max="7" width="11" customWidth="1"/>
    <col min="8" max="8" width="13.5703125" customWidth="1"/>
  </cols>
  <sheetData>
    <row r="1" spans="1:8">
      <c r="A1" s="156"/>
      <c r="B1" s="156"/>
      <c r="C1" s="156"/>
      <c r="D1" s="156"/>
      <c r="E1" s="156"/>
      <c r="F1" s="157"/>
      <c r="G1" s="157"/>
      <c r="H1" s="157"/>
    </row>
    <row r="2" spans="1:8" ht="15.75">
      <c r="A2" s="307" t="s">
        <v>322</v>
      </c>
      <c r="B2" s="307"/>
      <c r="C2" s="307"/>
      <c r="D2" s="307"/>
      <c r="E2" s="158"/>
      <c r="F2" s="151"/>
      <c r="G2" s="306" t="s">
        <v>323</v>
      </c>
      <c r="H2" s="306"/>
    </row>
    <row r="3" spans="1:8">
      <c r="A3" s="154"/>
      <c r="B3" s="154"/>
      <c r="C3" s="154"/>
      <c r="D3" s="154"/>
      <c r="E3" s="159"/>
      <c r="F3" s="151"/>
      <c r="G3" s="152" t="s">
        <v>44</v>
      </c>
      <c r="H3" s="152" t="s">
        <v>114</v>
      </c>
    </row>
    <row r="4" spans="1:8">
      <c r="A4" s="152" t="s">
        <v>130</v>
      </c>
      <c r="B4" s="152" t="s">
        <v>324</v>
      </c>
      <c r="C4" s="152" t="s">
        <v>325</v>
      </c>
      <c r="D4" s="152" t="s">
        <v>326</v>
      </c>
      <c r="E4" s="160"/>
      <c r="F4" s="151"/>
      <c r="G4" s="153">
        <v>1001</v>
      </c>
      <c r="H4" s="155" t="s">
        <v>327</v>
      </c>
    </row>
    <row r="5" spans="1:8">
      <c r="A5" s="153">
        <v>1003</v>
      </c>
      <c r="B5" s="153"/>
      <c r="C5" s="153">
        <v>2002</v>
      </c>
      <c r="D5" s="153"/>
      <c r="E5" s="159"/>
      <c r="F5" s="161"/>
      <c r="G5" s="153">
        <v>1002</v>
      </c>
      <c r="H5" s="155" t="s">
        <v>328</v>
      </c>
    </row>
    <row r="6" spans="1:8">
      <c r="A6" s="153">
        <v>1001</v>
      </c>
      <c r="B6" s="153"/>
      <c r="C6" s="153">
        <v>2002</v>
      </c>
      <c r="D6" s="153"/>
      <c r="E6" s="159"/>
      <c r="F6" s="161"/>
      <c r="G6" s="153">
        <v>1003</v>
      </c>
      <c r="H6" s="155" t="s">
        <v>329</v>
      </c>
    </row>
    <row r="7" spans="1:8">
      <c r="A7" s="153">
        <v>1003</v>
      </c>
      <c r="B7" s="153"/>
      <c r="C7" s="153">
        <v>2008</v>
      </c>
      <c r="D7" s="153"/>
      <c r="E7" s="159"/>
      <c r="F7" s="161"/>
      <c r="G7" s="159"/>
      <c r="H7" s="159"/>
    </row>
    <row r="8" spans="1:8">
      <c r="A8" s="153">
        <v>1002</v>
      </c>
      <c r="B8" s="153"/>
      <c r="C8" s="153">
        <v>2002</v>
      </c>
      <c r="D8" s="153"/>
      <c r="E8" s="159"/>
      <c r="F8" s="161"/>
      <c r="G8" s="159"/>
      <c r="H8" s="159"/>
    </row>
    <row r="9" spans="1:8">
      <c r="A9" s="154">
        <v>1001</v>
      </c>
      <c r="B9" s="153"/>
      <c r="C9" s="153">
        <v>2005</v>
      </c>
      <c r="D9" s="153"/>
      <c r="E9" s="156"/>
      <c r="F9" s="151"/>
      <c r="G9" s="156"/>
      <c r="H9" s="156"/>
    </row>
    <row r="10" spans="1:8">
      <c r="A10" s="154">
        <v>1003</v>
      </c>
      <c r="B10" s="153"/>
      <c r="C10" s="153">
        <v>2005</v>
      </c>
      <c r="D10" s="153"/>
      <c r="E10" s="151"/>
      <c r="F10" s="151"/>
      <c r="G10" s="156"/>
      <c r="H10" s="156"/>
    </row>
    <row r="11" spans="1:8">
      <c r="A11" s="154">
        <v>1001</v>
      </c>
      <c r="B11" s="153"/>
      <c r="C11" s="153">
        <v>2002</v>
      </c>
      <c r="D11" s="153"/>
      <c r="E11" s="151"/>
      <c r="F11" s="151"/>
      <c r="G11" s="306" t="s">
        <v>330</v>
      </c>
      <c r="H11" s="306"/>
    </row>
    <row r="12" spans="1:8">
      <c r="A12" s="154">
        <v>1002</v>
      </c>
      <c r="B12" s="153"/>
      <c r="C12" s="153">
        <v>2005</v>
      </c>
      <c r="D12" s="153"/>
      <c r="E12" s="151"/>
      <c r="F12" s="151"/>
      <c r="G12" s="152" t="s">
        <v>44</v>
      </c>
      <c r="H12" s="152" t="s">
        <v>326</v>
      </c>
    </row>
    <row r="13" spans="1:8">
      <c r="A13" s="153">
        <v>1003</v>
      </c>
      <c r="B13" s="153"/>
      <c r="C13" s="153">
        <v>2008</v>
      </c>
      <c r="D13" s="153"/>
      <c r="E13" s="161"/>
      <c r="F13" s="161"/>
      <c r="G13" s="153">
        <v>2002</v>
      </c>
      <c r="H13" s="155" t="s">
        <v>422</v>
      </c>
    </row>
    <row r="14" spans="1:8">
      <c r="A14" s="153">
        <v>1002</v>
      </c>
      <c r="B14" s="153"/>
      <c r="C14" s="153">
        <v>2005</v>
      </c>
      <c r="D14" s="153"/>
      <c r="E14" s="161"/>
      <c r="F14" s="161"/>
      <c r="G14" s="153">
        <v>2005</v>
      </c>
      <c r="H14" s="155" t="s">
        <v>423</v>
      </c>
    </row>
    <row r="15" spans="1:8">
      <c r="A15" s="153">
        <v>1003</v>
      </c>
      <c r="B15" s="153"/>
      <c r="C15" s="153">
        <v>2005</v>
      </c>
      <c r="D15" s="153"/>
      <c r="E15" s="161"/>
      <c r="F15" s="161"/>
      <c r="G15" s="153">
        <v>2008</v>
      </c>
      <c r="H15" s="155" t="s">
        <v>424</v>
      </c>
    </row>
    <row r="16" spans="1:8">
      <c r="A16" s="153">
        <v>1003</v>
      </c>
      <c r="B16" s="153"/>
      <c r="C16" s="153">
        <v>2002</v>
      </c>
      <c r="D16" s="153"/>
      <c r="E16" s="161"/>
      <c r="F16" s="161"/>
      <c r="G16" s="161"/>
      <c r="H16" s="161"/>
    </row>
    <row r="17" spans="1:4">
      <c r="A17" s="154">
        <v>1001</v>
      </c>
      <c r="B17" s="153"/>
      <c r="C17" s="153">
        <v>2002</v>
      </c>
      <c r="D17" s="153"/>
    </row>
    <row r="18" spans="1:4">
      <c r="A18" s="154">
        <v>1003</v>
      </c>
      <c r="B18" s="153"/>
      <c r="C18" s="153">
        <v>2005</v>
      </c>
      <c r="D18" s="153"/>
    </row>
    <row r="19" spans="1:4">
      <c r="A19" s="154">
        <v>1003</v>
      </c>
      <c r="B19" s="153"/>
      <c r="C19" s="153">
        <v>2002</v>
      </c>
      <c r="D19" s="153"/>
    </row>
    <row r="20" spans="1:4">
      <c r="A20" s="154">
        <v>1001</v>
      </c>
      <c r="B20" s="153"/>
      <c r="C20" s="153">
        <v>2002</v>
      </c>
      <c r="D20" s="153"/>
    </row>
    <row r="21" spans="1:4">
      <c r="A21" s="154">
        <v>1002</v>
      </c>
      <c r="B21" s="153"/>
      <c r="C21" s="153">
        <v>2005</v>
      </c>
      <c r="D21" s="153"/>
    </row>
    <row r="22" spans="1:4">
      <c r="A22" s="154">
        <v>1002</v>
      </c>
      <c r="B22" s="153"/>
      <c r="C22" s="153">
        <v>2008</v>
      </c>
      <c r="D22" s="153"/>
    </row>
    <row r="23" spans="1:4">
      <c r="A23" s="154">
        <v>1001</v>
      </c>
      <c r="B23" s="153"/>
      <c r="C23" s="153">
        <v>2002</v>
      </c>
      <c r="D23" s="153"/>
    </row>
    <row r="24" spans="1:4">
      <c r="A24" s="154">
        <v>1003</v>
      </c>
      <c r="B24" s="153"/>
      <c r="C24" s="153">
        <v>2005</v>
      </c>
      <c r="D24" s="153"/>
    </row>
    <row r="25" spans="1:4">
      <c r="A25" s="154">
        <v>1002</v>
      </c>
      <c r="B25" s="153"/>
      <c r="C25" s="153">
        <v>2008</v>
      </c>
      <c r="D25" s="153"/>
    </row>
    <row r="26" spans="1:4">
      <c r="A26" s="154">
        <v>1001</v>
      </c>
      <c r="B26" s="153"/>
      <c r="C26" s="154">
        <v>2002</v>
      </c>
      <c r="D26" s="153"/>
    </row>
  </sheetData>
  <mergeCells count="3">
    <mergeCell ref="G2:H2"/>
    <mergeCell ref="A2:D2"/>
    <mergeCell ref="G11:H11"/>
  </mergeCells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5" sqref="H15"/>
    </sheetView>
  </sheetViews>
  <sheetFormatPr defaultRowHeight="15"/>
  <cols>
    <col min="1" max="1" width="13.7109375" customWidth="1"/>
    <col min="2" max="2" width="13.85546875" style="139" customWidth="1"/>
    <col min="3" max="3" width="14.140625" customWidth="1"/>
    <col min="8" max="8" width="15.5703125" customWidth="1"/>
  </cols>
  <sheetData>
    <row r="1" spans="1:8" ht="18.75">
      <c r="A1" s="308" t="s">
        <v>299</v>
      </c>
      <c r="B1" s="308"/>
      <c r="C1" s="308"/>
      <c r="D1" s="142"/>
      <c r="E1" s="142"/>
      <c r="F1" s="142"/>
      <c r="G1" s="142"/>
      <c r="H1" s="142"/>
    </row>
    <row r="2" spans="1:8" ht="15.75">
      <c r="A2" s="312"/>
      <c r="B2" s="313"/>
      <c r="C2" s="314"/>
      <c r="D2" s="142"/>
      <c r="E2" s="142"/>
      <c r="F2" s="142"/>
      <c r="G2" s="142"/>
      <c r="H2" s="142"/>
    </row>
    <row r="3" spans="1:8">
      <c r="A3" s="150" t="s">
        <v>300</v>
      </c>
      <c r="B3" s="150" t="s">
        <v>301</v>
      </c>
      <c r="C3" s="150" t="s">
        <v>70</v>
      </c>
      <c r="D3" s="142"/>
      <c r="E3" s="142"/>
      <c r="F3" s="142"/>
      <c r="G3" s="142"/>
      <c r="H3" s="142"/>
    </row>
    <row r="4" spans="1:8" ht="15.75">
      <c r="A4" s="145" t="s">
        <v>302</v>
      </c>
      <c r="B4" s="147">
        <v>64</v>
      </c>
      <c r="C4" s="240"/>
      <c r="D4" s="142"/>
      <c r="E4" s="142"/>
      <c r="F4" s="142"/>
      <c r="G4" s="142"/>
      <c r="H4" s="142"/>
    </row>
    <row r="5" spans="1:8" ht="15.75">
      <c r="A5" s="145" t="s">
        <v>303</v>
      </c>
      <c r="B5" s="147">
        <v>93</v>
      </c>
      <c r="C5" s="240"/>
      <c r="D5" s="142"/>
      <c r="E5" s="142"/>
      <c r="F5" s="142"/>
      <c r="G5" s="142"/>
      <c r="H5" s="142"/>
    </row>
    <row r="6" spans="1:8" ht="15.75">
      <c r="A6" s="145" t="s">
        <v>304</v>
      </c>
      <c r="B6" s="147">
        <v>110</v>
      </c>
      <c r="C6" s="240"/>
      <c r="D6" s="142"/>
      <c r="E6" s="142"/>
      <c r="F6" s="142"/>
      <c r="G6" s="142"/>
      <c r="H6" s="142"/>
    </row>
    <row r="7" spans="1:8" ht="15.75">
      <c r="A7" s="145" t="s">
        <v>305</v>
      </c>
      <c r="B7" s="147">
        <v>127</v>
      </c>
      <c r="C7" s="240"/>
      <c r="D7" s="142"/>
      <c r="E7" s="142"/>
      <c r="F7" s="309" t="s">
        <v>311</v>
      </c>
      <c r="G7" s="310"/>
      <c r="H7" s="311"/>
    </row>
    <row r="8" spans="1:8" ht="15.75">
      <c r="A8" s="146" t="s">
        <v>306</v>
      </c>
      <c r="B8" s="148">
        <v>32</v>
      </c>
      <c r="C8" s="240"/>
      <c r="D8" s="142"/>
      <c r="E8" s="142"/>
      <c r="F8" s="149" t="s">
        <v>73</v>
      </c>
      <c r="G8" s="149" t="s">
        <v>74</v>
      </c>
      <c r="H8" s="149" t="s">
        <v>70</v>
      </c>
    </row>
    <row r="9" spans="1:8" ht="15.75">
      <c r="A9" s="146" t="s">
        <v>307</v>
      </c>
      <c r="B9" s="148">
        <v>75</v>
      </c>
      <c r="C9" s="240"/>
      <c r="D9" s="142"/>
      <c r="E9" s="142"/>
      <c r="F9" s="143">
        <v>0</v>
      </c>
      <c r="G9" s="143">
        <v>70</v>
      </c>
      <c r="H9" s="144">
        <v>120</v>
      </c>
    </row>
    <row r="10" spans="1:8" ht="15.75">
      <c r="A10" s="146" t="s">
        <v>308</v>
      </c>
      <c r="B10" s="148">
        <v>503</v>
      </c>
      <c r="C10" s="240"/>
      <c r="D10" s="142"/>
      <c r="E10" s="142"/>
      <c r="F10" s="143">
        <v>71</v>
      </c>
      <c r="G10" s="143">
        <v>100</v>
      </c>
      <c r="H10" s="144">
        <v>250</v>
      </c>
    </row>
    <row r="11" spans="1:8" ht="15.75">
      <c r="A11" s="146" t="s">
        <v>309</v>
      </c>
      <c r="B11" s="148">
        <v>25</v>
      </c>
      <c r="C11" s="240"/>
      <c r="D11" s="142"/>
      <c r="E11" s="142"/>
      <c r="F11" s="143">
        <v>101</v>
      </c>
      <c r="G11" s="143">
        <v>200</v>
      </c>
      <c r="H11" s="144">
        <v>400</v>
      </c>
    </row>
    <row r="12" spans="1:8" ht="15.75">
      <c r="A12" s="146" t="s">
        <v>310</v>
      </c>
      <c r="B12" s="148">
        <v>15</v>
      </c>
      <c r="C12" s="240"/>
      <c r="D12" s="142"/>
      <c r="E12" s="142"/>
      <c r="F12" s="143">
        <v>201</v>
      </c>
      <c r="G12" s="143">
        <v>500</v>
      </c>
      <c r="H12" s="144">
        <v>780</v>
      </c>
    </row>
    <row r="13" spans="1:8" ht="15.75">
      <c r="A13" s="146" t="s">
        <v>312</v>
      </c>
      <c r="B13" s="148">
        <v>384</v>
      </c>
      <c r="C13" s="240"/>
      <c r="D13" s="142"/>
      <c r="E13" s="142"/>
    </row>
    <row r="14" spans="1:8" ht="15.75">
      <c r="A14" s="146" t="s">
        <v>313</v>
      </c>
      <c r="B14" s="148">
        <v>25</v>
      </c>
      <c r="C14" s="240"/>
      <c r="D14" s="142"/>
      <c r="E14" s="142"/>
    </row>
    <row r="15" spans="1:8" ht="15.75">
      <c r="A15" s="146" t="s">
        <v>314</v>
      </c>
      <c r="B15" s="148">
        <v>186</v>
      </c>
      <c r="C15" s="240"/>
      <c r="D15" s="142"/>
      <c r="E15" s="142"/>
    </row>
    <row r="16" spans="1:8" ht="15.75">
      <c r="A16" s="146" t="s">
        <v>315</v>
      </c>
      <c r="B16" s="148">
        <v>277</v>
      </c>
      <c r="C16" s="240"/>
      <c r="D16" s="142"/>
      <c r="E16" s="142"/>
    </row>
    <row r="17" spans="1:5" ht="15.75">
      <c r="A17" s="146" t="s">
        <v>316</v>
      </c>
      <c r="B17" s="148">
        <v>110</v>
      </c>
      <c r="C17" s="240"/>
      <c r="D17" s="142"/>
      <c r="E17" s="142"/>
    </row>
    <row r="18" spans="1:5" ht="15.75">
      <c r="A18" s="146" t="s">
        <v>317</v>
      </c>
      <c r="B18" s="148">
        <v>103</v>
      </c>
      <c r="C18" s="240"/>
    </row>
    <row r="19" spans="1:5" ht="15.75">
      <c r="A19" s="146" t="s">
        <v>318</v>
      </c>
      <c r="B19" s="148">
        <v>93</v>
      </c>
      <c r="C19" s="240"/>
    </row>
    <row r="20" spans="1:5" ht="15.75">
      <c r="A20" s="146" t="s">
        <v>319</v>
      </c>
      <c r="B20" s="148">
        <v>160</v>
      </c>
      <c r="C20" s="240"/>
    </row>
    <row r="21" spans="1:5" ht="15.75">
      <c r="A21" s="146" t="s">
        <v>320</v>
      </c>
      <c r="B21" s="148">
        <v>250</v>
      </c>
      <c r="C21" s="240"/>
    </row>
    <row r="22" spans="1:5" ht="15.75">
      <c r="A22" s="146" t="s">
        <v>321</v>
      </c>
      <c r="B22" s="148">
        <v>308</v>
      </c>
      <c r="C22" s="240"/>
    </row>
  </sheetData>
  <mergeCells count="3">
    <mergeCell ref="A1:C1"/>
    <mergeCell ref="F7:H7"/>
    <mergeCell ref="A2:C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sqref="A1:C1"/>
    </sheetView>
  </sheetViews>
  <sheetFormatPr defaultRowHeight="15"/>
  <cols>
    <col min="1" max="1" width="19.28515625" bestFit="1" customWidth="1"/>
    <col min="2" max="2" width="18" customWidth="1"/>
    <col min="3" max="3" width="14.7109375" customWidth="1"/>
    <col min="6" max="6" width="8.5703125" customWidth="1"/>
    <col min="7" max="7" width="10.28515625" customWidth="1"/>
    <col min="8" max="8" width="16.28515625" customWidth="1"/>
  </cols>
  <sheetData>
    <row r="1" spans="1:8" ht="18">
      <c r="A1" s="315" t="s">
        <v>115</v>
      </c>
      <c r="B1" s="315"/>
      <c r="C1" s="315"/>
      <c r="F1" s="316" t="s">
        <v>122</v>
      </c>
      <c r="G1" s="317"/>
      <c r="H1" s="318"/>
    </row>
    <row r="2" spans="1:8">
      <c r="F2" s="107" t="s">
        <v>73</v>
      </c>
      <c r="G2" s="107" t="s">
        <v>74</v>
      </c>
      <c r="H2" s="107" t="s">
        <v>117</v>
      </c>
    </row>
    <row r="3" spans="1:8" ht="17.25" customHeight="1">
      <c r="A3" s="104" t="s">
        <v>116</v>
      </c>
      <c r="B3" s="104" t="s">
        <v>285</v>
      </c>
      <c r="C3" s="104" t="s">
        <v>117</v>
      </c>
      <c r="F3" s="69">
        <v>0</v>
      </c>
      <c r="G3" s="69">
        <v>1000</v>
      </c>
      <c r="H3" s="29" t="s">
        <v>123</v>
      </c>
    </row>
    <row r="4" spans="1:8">
      <c r="A4" s="105" t="s">
        <v>118</v>
      </c>
      <c r="B4" s="106">
        <v>2500</v>
      </c>
      <c r="C4" s="106"/>
      <c r="F4" s="69">
        <v>1001</v>
      </c>
      <c r="G4" s="69">
        <v>2000</v>
      </c>
      <c r="H4" s="29" t="s">
        <v>124</v>
      </c>
    </row>
    <row r="5" spans="1:8">
      <c r="A5" s="105" t="s">
        <v>119</v>
      </c>
      <c r="B5" s="106">
        <v>900</v>
      </c>
      <c r="C5" s="106"/>
      <c r="F5" s="69">
        <v>2001</v>
      </c>
      <c r="G5" s="69">
        <v>3000</v>
      </c>
      <c r="H5" s="29" t="s">
        <v>284</v>
      </c>
    </row>
    <row r="6" spans="1:8">
      <c r="A6" s="105" t="s">
        <v>120</v>
      </c>
      <c r="B6" s="106">
        <v>1560</v>
      </c>
      <c r="C6" s="106"/>
    </row>
    <row r="7" spans="1:8">
      <c r="A7" s="105" t="s">
        <v>121</v>
      </c>
      <c r="B7" s="106">
        <v>2900</v>
      </c>
      <c r="C7" s="106"/>
    </row>
    <row r="8" spans="1:8">
      <c r="A8" s="105" t="s">
        <v>279</v>
      </c>
      <c r="B8" s="106">
        <v>500</v>
      </c>
      <c r="C8" s="106"/>
    </row>
    <row r="9" spans="1:8">
      <c r="A9" s="105" t="s">
        <v>280</v>
      </c>
      <c r="B9" s="106">
        <v>1200</v>
      </c>
      <c r="C9" s="106"/>
    </row>
    <row r="10" spans="1:8">
      <c r="A10" s="105" t="s">
        <v>281</v>
      </c>
      <c r="B10" s="106">
        <v>2030</v>
      </c>
      <c r="C10" s="106"/>
    </row>
    <row r="11" spans="1:8">
      <c r="A11" s="105" t="s">
        <v>282</v>
      </c>
      <c r="B11" s="106">
        <v>200</v>
      </c>
      <c r="C11" s="106"/>
    </row>
    <row r="12" spans="1:8">
      <c r="A12" s="105" t="s">
        <v>283</v>
      </c>
      <c r="B12" s="106">
        <v>2500</v>
      </c>
      <c r="C12" s="106"/>
    </row>
  </sheetData>
  <mergeCells count="2">
    <mergeCell ref="A1:C1"/>
    <mergeCell ref="F1:H1"/>
  </mergeCells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F1"/>
    </sheetView>
  </sheetViews>
  <sheetFormatPr defaultRowHeight="15"/>
  <cols>
    <col min="1" max="1" width="18.140625" bestFit="1" customWidth="1"/>
    <col min="2" max="2" width="18.140625" customWidth="1"/>
    <col min="3" max="3" width="11.85546875" customWidth="1"/>
    <col min="4" max="4" width="13.85546875" customWidth="1"/>
    <col min="5" max="6" width="12.140625" customWidth="1"/>
    <col min="7" max="7" width="10.5703125" style="1" bestFit="1" customWidth="1"/>
    <col min="8" max="8" width="14.7109375" bestFit="1" customWidth="1"/>
    <col min="9" max="9" width="13.28515625" bestFit="1" customWidth="1"/>
    <col min="10" max="10" width="11.42578125" customWidth="1"/>
  </cols>
  <sheetData>
    <row r="1" spans="1:10" ht="26.25" customHeight="1">
      <c r="A1" s="325" t="s">
        <v>75</v>
      </c>
      <c r="B1" s="326"/>
      <c r="C1" s="326"/>
      <c r="D1" s="326"/>
      <c r="E1" s="326"/>
      <c r="F1" s="326"/>
      <c r="G1" s="26"/>
      <c r="H1" s="27"/>
      <c r="I1" s="27"/>
      <c r="J1" s="27"/>
    </row>
    <row r="2" spans="1:10" ht="15" customHeight="1">
      <c r="A2" s="327"/>
      <c r="B2" s="328"/>
      <c r="C2" s="328"/>
      <c r="D2" s="328"/>
      <c r="E2" s="328"/>
      <c r="F2" s="328"/>
      <c r="G2" s="27"/>
      <c r="H2" s="27"/>
      <c r="I2" s="27"/>
      <c r="J2" s="27"/>
    </row>
    <row r="3" spans="1:10" ht="25.5">
      <c r="A3" s="114" t="s">
        <v>76</v>
      </c>
      <c r="B3" s="132" t="s">
        <v>89</v>
      </c>
      <c r="C3" s="132" t="s">
        <v>105</v>
      </c>
      <c r="D3" s="114" t="s">
        <v>77</v>
      </c>
      <c r="E3" s="114" t="s">
        <v>78</v>
      </c>
      <c r="F3" s="115" t="s">
        <v>79</v>
      </c>
      <c r="G3" s="28"/>
      <c r="H3" s="27"/>
      <c r="I3" s="27"/>
      <c r="J3" s="27"/>
    </row>
    <row r="4" spans="1:10">
      <c r="A4" s="116" t="s">
        <v>90</v>
      </c>
      <c r="B4" s="116" t="s">
        <v>93</v>
      </c>
      <c r="C4" s="116" t="s">
        <v>106</v>
      </c>
      <c r="D4" s="117">
        <v>1200</v>
      </c>
      <c r="E4" s="239"/>
      <c r="F4" s="239"/>
      <c r="G4" s="238"/>
      <c r="H4" s="319" t="s">
        <v>81</v>
      </c>
      <c r="I4" s="319"/>
      <c r="J4" s="319"/>
    </row>
    <row r="5" spans="1:10">
      <c r="A5" s="116" t="s">
        <v>113</v>
      </c>
      <c r="B5" s="116" t="s">
        <v>91</v>
      </c>
      <c r="C5" s="116" t="s">
        <v>107</v>
      </c>
      <c r="D5" s="117">
        <v>870</v>
      </c>
      <c r="E5" s="239"/>
      <c r="F5" s="239"/>
      <c r="G5" s="238"/>
      <c r="H5" s="320" t="s">
        <v>83</v>
      </c>
      <c r="I5" s="320"/>
      <c r="J5" s="120" t="s">
        <v>72</v>
      </c>
    </row>
    <row r="6" spans="1:10">
      <c r="A6" s="116" t="s">
        <v>94</v>
      </c>
      <c r="B6" s="116" t="s">
        <v>108</v>
      </c>
      <c r="C6" s="116" t="s">
        <v>107</v>
      </c>
      <c r="D6" s="117">
        <v>2100</v>
      </c>
      <c r="E6" s="239"/>
      <c r="F6" s="239"/>
      <c r="G6" s="238"/>
      <c r="H6" s="121">
        <v>0</v>
      </c>
      <c r="I6" s="122">
        <v>1174</v>
      </c>
      <c r="J6" s="130">
        <v>0.08</v>
      </c>
    </row>
    <row r="7" spans="1:10">
      <c r="A7" s="116" t="s">
        <v>95</v>
      </c>
      <c r="B7" s="116" t="s">
        <v>109</v>
      </c>
      <c r="C7" s="116" t="s">
        <v>107</v>
      </c>
      <c r="D7" s="117">
        <v>450</v>
      </c>
      <c r="E7" s="239"/>
      <c r="F7" s="239"/>
      <c r="G7" s="238"/>
      <c r="H7" s="123">
        <v>1174.01</v>
      </c>
      <c r="I7" s="122">
        <v>1958</v>
      </c>
      <c r="J7" s="130">
        <v>0.09</v>
      </c>
    </row>
    <row r="8" spans="1:10">
      <c r="A8" s="116" t="s">
        <v>96</v>
      </c>
      <c r="B8" s="116" t="s">
        <v>110</v>
      </c>
      <c r="C8" s="116" t="s">
        <v>106</v>
      </c>
      <c r="D8" s="117">
        <v>515</v>
      </c>
      <c r="E8" s="239"/>
      <c r="F8" s="239"/>
      <c r="G8" s="238"/>
      <c r="H8" s="124">
        <v>1958.01</v>
      </c>
      <c r="I8" s="125">
        <v>3916</v>
      </c>
      <c r="J8" s="129">
        <v>0.11</v>
      </c>
    </row>
    <row r="9" spans="1:10">
      <c r="A9" s="116" t="s">
        <v>98</v>
      </c>
      <c r="B9" s="116" t="s">
        <v>93</v>
      </c>
      <c r="C9" s="116" t="s">
        <v>106</v>
      </c>
      <c r="D9" s="117">
        <v>1200</v>
      </c>
      <c r="E9" s="239"/>
      <c r="F9" s="239"/>
      <c r="G9" s="238"/>
      <c r="H9" s="112"/>
      <c r="I9" s="112"/>
      <c r="J9" s="113"/>
    </row>
    <row r="10" spans="1:10">
      <c r="A10" s="116" t="s">
        <v>99</v>
      </c>
      <c r="B10" s="116" t="s">
        <v>110</v>
      </c>
      <c r="C10" s="116" t="s">
        <v>106</v>
      </c>
      <c r="D10" s="117">
        <v>515</v>
      </c>
      <c r="E10" s="239"/>
      <c r="F10" s="239"/>
      <c r="G10" s="238"/>
      <c r="H10" s="109"/>
      <c r="I10" s="110"/>
      <c r="J10" s="111"/>
    </row>
    <row r="11" spans="1:10">
      <c r="A11" s="116" t="s">
        <v>101</v>
      </c>
      <c r="B11" s="116" t="s">
        <v>100</v>
      </c>
      <c r="C11" s="116" t="s">
        <v>107</v>
      </c>
      <c r="D11" s="117">
        <v>2900</v>
      </c>
      <c r="E11" s="239"/>
      <c r="F11" s="239"/>
      <c r="G11" s="238"/>
      <c r="H11" s="323" t="s">
        <v>78</v>
      </c>
      <c r="I11" s="323"/>
      <c r="J11" s="324"/>
    </row>
    <row r="12" spans="1:10">
      <c r="A12" s="116" t="s">
        <v>102</v>
      </c>
      <c r="B12" s="116" t="s">
        <v>110</v>
      </c>
      <c r="C12" s="116" t="s">
        <v>107</v>
      </c>
      <c r="D12" s="117">
        <v>515</v>
      </c>
      <c r="E12" s="239"/>
      <c r="F12" s="239"/>
      <c r="G12" s="238"/>
      <c r="H12" s="321" t="s">
        <v>83</v>
      </c>
      <c r="I12" s="322"/>
      <c r="J12" s="126" t="s">
        <v>70</v>
      </c>
    </row>
    <row r="13" spans="1:10">
      <c r="A13" s="116" t="s">
        <v>103</v>
      </c>
      <c r="B13" s="116" t="s">
        <v>110</v>
      </c>
      <c r="C13" s="116" t="s">
        <v>107</v>
      </c>
      <c r="D13" s="117">
        <v>515</v>
      </c>
      <c r="E13" s="239"/>
      <c r="F13" s="239"/>
      <c r="G13" s="238"/>
      <c r="H13" s="128">
        <v>0</v>
      </c>
      <c r="I13" s="122">
        <v>608</v>
      </c>
      <c r="J13" s="122">
        <v>31.22</v>
      </c>
    </row>
    <row r="14" spans="1:10">
      <c r="A14" s="116" t="s">
        <v>80</v>
      </c>
      <c r="B14" s="116" t="s">
        <v>91</v>
      </c>
      <c r="C14" s="116" t="s">
        <v>107</v>
      </c>
      <c r="D14" s="117">
        <v>870</v>
      </c>
      <c r="E14" s="239"/>
      <c r="F14" s="239"/>
      <c r="G14" s="238"/>
      <c r="H14" s="127">
        <v>608.01</v>
      </c>
      <c r="I14" s="122">
        <v>915</v>
      </c>
      <c r="J14" s="122">
        <v>22</v>
      </c>
    </row>
    <row r="15" spans="1:10">
      <c r="A15" s="118" t="s">
        <v>82</v>
      </c>
      <c r="B15" s="116" t="s">
        <v>112</v>
      </c>
      <c r="C15" s="116" t="s">
        <v>106</v>
      </c>
      <c r="D15" s="117">
        <v>1100</v>
      </c>
      <c r="E15" s="239"/>
      <c r="F15" s="239"/>
      <c r="G15" s="238"/>
      <c r="H15" s="127">
        <v>915.01</v>
      </c>
      <c r="I15" s="122">
        <v>3000</v>
      </c>
      <c r="J15" s="131">
        <v>0</v>
      </c>
    </row>
    <row r="16" spans="1:10">
      <c r="A16" s="118" t="s">
        <v>84</v>
      </c>
      <c r="B16" s="116" t="s">
        <v>112</v>
      </c>
      <c r="C16" s="116" t="s">
        <v>107</v>
      </c>
      <c r="D16" s="117">
        <v>1100</v>
      </c>
      <c r="E16" s="239"/>
      <c r="F16" s="239"/>
      <c r="G16" s="238"/>
    </row>
    <row r="17" spans="1:10">
      <c r="A17" s="118" t="s">
        <v>85</v>
      </c>
      <c r="B17" s="116" t="s">
        <v>111</v>
      </c>
      <c r="C17" s="116" t="s">
        <v>107</v>
      </c>
      <c r="D17" s="117">
        <v>515</v>
      </c>
      <c r="E17" s="239"/>
      <c r="F17" s="239"/>
      <c r="G17" s="238"/>
    </row>
    <row r="18" spans="1:10">
      <c r="A18" s="118" t="s">
        <v>86</v>
      </c>
      <c r="B18" s="116" t="s">
        <v>114</v>
      </c>
      <c r="C18" s="116" t="s">
        <v>107</v>
      </c>
      <c r="D18" s="117">
        <v>1600</v>
      </c>
      <c r="E18" s="239"/>
      <c r="F18" s="239"/>
      <c r="G18" s="238"/>
    </row>
    <row r="19" spans="1:10">
      <c r="A19" s="118" t="s">
        <v>87</v>
      </c>
      <c r="B19" s="116" t="s">
        <v>114</v>
      </c>
      <c r="C19" s="116" t="s">
        <v>107</v>
      </c>
      <c r="D19" s="117">
        <v>1600</v>
      </c>
      <c r="E19" s="239"/>
      <c r="F19" s="239"/>
      <c r="G19" s="238"/>
    </row>
    <row r="20" spans="1:10">
      <c r="A20" s="119" t="s">
        <v>88</v>
      </c>
      <c r="B20" s="116" t="s">
        <v>111</v>
      </c>
      <c r="C20" s="116" t="s">
        <v>106</v>
      </c>
      <c r="D20" s="117">
        <v>515</v>
      </c>
      <c r="E20" s="239"/>
      <c r="F20" s="239"/>
      <c r="G20" s="238"/>
      <c r="J20" s="108"/>
    </row>
  </sheetData>
  <mergeCells count="6">
    <mergeCell ref="H4:J4"/>
    <mergeCell ref="H5:I5"/>
    <mergeCell ref="H12:I12"/>
    <mergeCell ref="H11:J11"/>
    <mergeCell ref="A1:F1"/>
    <mergeCell ref="A2:F2"/>
  </mergeCells>
  <pageMargins left="0.511811024" right="0.511811024" top="0.78740157499999996" bottom="0.78740157499999996" header="0.31496062000000002" footer="0.3149606200000000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30" zoomScaleNormal="130" workbookViewId="0">
      <selection activeCell="D4" sqref="D4:D8"/>
    </sheetView>
  </sheetViews>
  <sheetFormatPr defaultRowHeight="15"/>
  <cols>
    <col min="1" max="1" width="15.5703125" customWidth="1"/>
    <col min="2" max="2" width="21.140625" customWidth="1"/>
    <col min="3" max="3" width="14.7109375" customWidth="1"/>
    <col min="4" max="4" width="22.85546875" customWidth="1"/>
  </cols>
  <sheetData>
    <row r="1" spans="1:4" ht="21">
      <c r="A1" s="329" t="s">
        <v>287</v>
      </c>
      <c r="B1" s="329"/>
      <c r="C1" s="329"/>
      <c r="D1" s="329"/>
    </row>
    <row r="2" spans="1:4">
      <c r="D2" s="1"/>
    </row>
    <row r="3" spans="1:4">
      <c r="A3" s="134" t="s">
        <v>288</v>
      </c>
      <c r="B3" s="134" t="s">
        <v>289</v>
      </c>
      <c r="C3" s="134" t="s">
        <v>290</v>
      </c>
      <c r="D3" s="134" t="s">
        <v>291</v>
      </c>
    </row>
    <row r="4" spans="1:4">
      <c r="A4" s="92" t="s">
        <v>292</v>
      </c>
      <c r="B4" s="93">
        <v>3000</v>
      </c>
      <c r="C4" s="133">
        <f>VLOOKUP(B4,A$11:C$13,3,1)</f>
        <v>7.0000000000000007E-2</v>
      </c>
      <c r="D4" s="93"/>
    </row>
    <row r="5" spans="1:4">
      <c r="A5" s="92" t="s">
        <v>293</v>
      </c>
      <c r="B5" s="93">
        <v>10000</v>
      </c>
      <c r="C5" s="133">
        <f t="shared" ref="C5:C7" si="0">VLOOKUP(B5,A$11:C$13,3,1)</f>
        <v>7.0000000000000007E-2</v>
      </c>
      <c r="D5" s="93"/>
    </row>
    <row r="6" spans="1:4">
      <c r="A6" s="92" t="s">
        <v>294</v>
      </c>
      <c r="B6" s="93">
        <v>14560</v>
      </c>
      <c r="C6" s="133">
        <f t="shared" si="0"/>
        <v>0.06</v>
      </c>
      <c r="D6" s="93"/>
    </row>
    <row r="7" spans="1:4">
      <c r="A7" s="92" t="s">
        <v>295</v>
      </c>
      <c r="B7" s="93">
        <v>17500</v>
      </c>
      <c r="C7" s="133">
        <f t="shared" si="0"/>
        <v>0.06</v>
      </c>
      <c r="D7" s="93"/>
    </row>
    <row r="8" spans="1:4">
      <c r="D8" s="1"/>
    </row>
    <row r="9" spans="1:4">
      <c r="A9" s="330" t="s">
        <v>296</v>
      </c>
      <c r="B9" s="330"/>
      <c r="C9" s="330"/>
      <c r="D9" s="1"/>
    </row>
    <row r="10" spans="1:4">
      <c r="A10" s="135" t="s">
        <v>297</v>
      </c>
      <c r="B10" s="135" t="s">
        <v>298</v>
      </c>
      <c r="C10" s="135" t="s">
        <v>290</v>
      </c>
    </row>
    <row r="11" spans="1:4">
      <c r="A11" s="93">
        <v>0</v>
      </c>
      <c r="B11" s="93">
        <v>14000</v>
      </c>
      <c r="C11" s="136">
        <v>7.0000000000000007E-2</v>
      </c>
    </row>
    <row r="12" spans="1:4">
      <c r="A12" s="93">
        <v>14001</v>
      </c>
      <c r="B12" s="93">
        <v>27000</v>
      </c>
      <c r="C12" s="136">
        <v>0.06</v>
      </c>
    </row>
    <row r="13" spans="1:4">
      <c r="A13" s="93">
        <v>27001</v>
      </c>
      <c r="B13" s="93">
        <v>200000</v>
      </c>
      <c r="C13" s="137">
        <v>6.5000000000000002E-2</v>
      </c>
    </row>
  </sheetData>
  <mergeCells count="2">
    <mergeCell ref="A1:D1"/>
    <mergeCell ref="A9:C9"/>
  </mergeCells>
  <pageMargins left="0.511811024" right="0.511811024" top="0.78740157499999996" bottom="0.78740157499999996" header="0.31496062000000002" footer="0.3149606200000000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opLeftCell="B1" workbookViewId="0">
      <selection activeCell="Z5" sqref="Z5"/>
    </sheetView>
  </sheetViews>
  <sheetFormatPr defaultRowHeight="15"/>
  <cols>
    <col min="2" max="2" width="4" bestFit="1" customWidth="1"/>
    <col min="3" max="3" width="3.140625" bestFit="1" customWidth="1"/>
    <col min="4" max="4" width="4" bestFit="1" customWidth="1"/>
    <col min="5" max="5" width="3.42578125" bestFit="1" customWidth="1"/>
    <col min="6" max="7" width="4" bestFit="1" customWidth="1"/>
    <col min="8" max="8" width="4.5703125" bestFit="1" customWidth="1"/>
    <col min="9" max="9" width="3.85546875" customWidth="1"/>
    <col min="10" max="10" width="4" bestFit="1" customWidth="1"/>
    <col min="11" max="11" width="3.140625" bestFit="1" customWidth="1"/>
    <col min="12" max="12" width="4" bestFit="1" customWidth="1"/>
    <col min="13" max="13" width="3.42578125" bestFit="1" customWidth="1"/>
    <col min="14" max="15" width="4" bestFit="1" customWidth="1"/>
    <col min="16" max="16" width="4.5703125" bestFit="1" customWidth="1"/>
    <col min="17" max="17" width="3.5703125" customWidth="1"/>
    <col min="18" max="18" width="4" bestFit="1" customWidth="1"/>
    <col min="19" max="19" width="3.140625" bestFit="1" customWidth="1"/>
    <col min="20" max="20" width="4" bestFit="1" customWidth="1"/>
    <col min="21" max="21" width="3.42578125" bestFit="1" customWidth="1"/>
    <col min="22" max="23" width="4" bestFit="1" customWidth="1"/>
    <col min="24" max="24" width="4.5703125" bestFit="1" customWidth="1"/>
    <col min="25" max="25" width="3.7109375" customWidth="1"/>
    <col min="26" max="26" width="19" customWidth="1"/>
    <col min="27" max="27" width="22.140625" customWidth="1"/>
  </cols>
  <sheetData>
    <row r="1" spans="1:27" ht="20.25">
      <c r="A1" s="331" t="s">
        <v>385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</row>
    <row r="2" spans="1:27">
      <c r="A2" s="332" t="s">
        <v>386</v>
      </c>
      <c r="B2" s="332"/>
      <c r="C2" s="332"/>
      <c r="D2" s="332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  <c r="W2" s="333"/>
      <c r="X2" s="333"/>
      <c r="Y2" s="333"/>
    </row>
    <row r="3" spans="1:27">
      <c r="A3" s="181"/>
      <c r="B3" s="334" t="s">
        <v>360</v>
      </c>
      <c r="C3" s="334"/>
      <c r="D3" s="334"/>
      <c r="E3" s="334"/>
      <c r="F3" s="334"/>
      <c r="G3" s="334"/>
      <c r="H3" s="334"/>
      <c r="I3" s="334"/>
      <c r="J3" s="334"/>
      <c r="K3" s="334"/>
      <c r="L3" s="334"/>
      <c r="M3" s="334"/>
      <c r="N3" s="334"/>
      <c r="O3" s="334"/>
      <c r="P3" s="334"/>
      <c r="Q3" s="334"/>
      <c r="R3" s="334"/>
      <c r="S3" s="334"/>
      <c r="T3" s="334"/>
      <c r="U3" s="334"/>
      <c r="V3" s="334"/>
      <c r="W3" s="334"/>
      <c r="X3" s="334"/>
    </row>
    <row r="4" spans="1:27">
      <c r="B4" s="182" t="s">
        <v>361</v>
      </c>
      <c r="C4" s="182" t="s">
        <v>362</v>
      </c>
      <c r="D4" s="182" t="s">
        <v>363</v>
      </c>
      <c r="E4" s="182" t="s">
        <v>364</v>
      </c>
      <c r="F4" s="182" t="s">
        <v>365</v>
      </c>
      <c r="G4" s="182" t="s">
        <v>366</v>
      </c>
      <c r="H4" s="182" t="s">
        <v>367</v>
      </c>
      <c r="I4" s="183"/>
      <c r="J4" s="184" t="s">
        <v>361</v>
      </c>
      <c r="K4" s="184" t="s">
        <v>362</v>
      </c>
      <c r="L4" s="184" t="s">
        <v>363</v>
      </c>
      <c r="M4" s="184" t="s">
        <v>364</v>
      </c>
      <c r="N4" s="184" t="s">
        <v>365</v>
      </c>
      <c r="O4" s="184" t="s">
        <v>366</v>
      </c>
      <c r="P4" s="184" t="s">
        <v>367</v>
      </c>
      <c r="Q4" s="183"/>
      <c r="R4" s="184" t="s">
        <v>361</v>
      </c>
      <c r="S4" s="184" t="s">
        <v>362</v>
      </c>
      <c r="T4" s="184" t="s">
        <v>363</v>
      </c>
      <c r="U4" s="184" t="s">
        <v>364</v>
      </c>
      <c r="V4" s="184" t="s">
        <v>365</v>
      </c>
      <c r="W4" s="184" t="s">
        <v>366</v>
      </c>
      <c r="X4" s="184" t="s">
        <v>367</v>
      </c>
      <c r="Y4" s="183"/>
      <c r="Z4" s="96" t="s">
        <v>126</v>
      </c>
      <c r="AA4" s="96" t="s">
        <v>368</v>
      </c>
    </row>
    <row r="5" spans="1:27">
      <c r="A5" s="185" t="s">
        <v>369</v>
      </c>
      <c r="B5" s="186" t="s">
        <v>370</v>
      </c>
      <c r="C5" s="186" t="s">
        <v>370</v>
      </c>
      <c r="D5" s="186" t="s">
        <v>371</v>
      </c>
      <c r="E5" s="186" t="s">
        <v>370</v>
      </c>
      <c r="F5" s="186" t="s">
        <v>370</v>
      </c>
      <c r="G5" s="186" t="s">
        <v>370</v>
      </c>
      <c r="H5" s="186"/>
      <c r="I5" s="183"/>
      <c r="J5" s="186" t="s">
        <v>370</v>
      </c>
      <c r="K5" s="186" t="s">
        <v>370</v>
      </c>
      <c r="L5" s="186" t="s">
        <v>370</v>
      </c>
      <c r="M5" s="186" t="s">
        <v>370</v>
      </c>
      <c r="N5" s="186" t="s">
        <v>370</v>
      </c>
      <c r="O5" s="186" t="s">
        <v>370</v>
      </c>
      <c r="P5" s="186" t="s">
        <v>370</v>
      </c>
      <c r="Q5" s="183"/>
      <c r="R5" s="187" t="s">
        <v>370</v>
      </c>
      <c r="S5" s="187" t="s">
        <v>370</v>
      </c>
      <c r="T5" s="187" t="s">
        <v>370</v>
      </c>
      <c r="U5" s="187" t="s">
        <v>370</v>
      </c>
      <c r="V5" s="187" t="s">
        <v>371</v>
      </c>
      <c r="W5" s="187" t="s">
        <v>370</v>
      </c>
      <c r="X5" s="187"/>
      <c r="Y5" s="183"/>
      <c r="Z5" s="230">
        <f>COUNTIF(B5:X5,"F")</f>
        <v>2</v>
      </c>
      <c r="AA5" s="230">
        <f>COUNTIF(B5:X5,"P")</f>
        <v>17</v>
      </c>
    </row>
    <row r="6" spans="1:27">
      <c r="A6" s="185" t="s">
        <v>372</v>
      </c>
      <c r="B6" s="186" t="s">
        <v>370</v>
      </c>
      <c r="C6" s="186" t="s">
        <v>370</v>
      </c>
      <c r="D6" s="186" t="s">
        <v>370</v>
      </c>
      <c r="E6" s="186" t="s">
        <v>370</v>
      </c>
      <c r="F6" s="186" t="s">
        <v>370</v>
      </c>
      <c r="G6" s="186" t="s">
        <v>370</v>
      </c>
      <c r="H6" s="186" t="s">
        <v>371</v>
      </c>
      <c r="I6" s="183"/>
      <c r="J6" s="186" t="s">
        <v>370</v>
      </c>
      <c r="K6" s="186" t="s">
        <v>370</v>
      </c>
      <c r="L6" s="186" t="s">
        <v>370</v>
      </c>
      <c r="M6" s="186" t="s">
        <v>370</v>
      </c>
      <c r="N6" s="186" t="s">
        <v>371</v>
      </c>
      <c r="O6" s="186" t="s">
        <v>371</v>
      </c>
      <c r="P6" s="186"/>
      <c r="Q6" s="188"/>
      <c r="R6" s="187" t="s">
        <v>370</v>
      </c>
      <c r="S6" s="187" t="s">
        <v>370</v>
      </c>
      <c r="T6" s="187" t="s">
        <v>370</v>
      </c>
      <c r="U6" s="187" t="s">
        <v>370</v>
      </c>
      <c r="V6" s="187" t="s">
        <v>370</v>
      </c>
      <c r="W6" s="187" t="s">
        <v>371</v>
      </c>
      <c r="X6" s="187" t="s">
        <v>370</v>
      </c>
      <c r="Y6" s="183"/>
      <c r="Z6" s="230">
        <f t="shared" ref="Z6:Z18" si="0">COUNTIF(B6:X6,"F")</f>
        <v>4</v>
      </c>
      <c r="AA6" s="230">
        <f t="shared" ref="AA6:AA18" si="1">COUNTIF(B6:X6,"P")</f>
        <v>16</v>
      </c>
    </row>
    <row r="7" spans="1:27">
      <c r="A7" s="185" t="s">
        <v>373</v>
      </c>
      <c r="B7" s="186" t="s">
        <v>370</v>
      </c>
      <c r="C7" s="186" t="s">
        <v>371</v>
      </c>
      <c r="D7" s="186" t="s">
        <v>370</v>
      </c>
      <c r="E7" s="186" t="s">
        <v>370</v>
      </c>
      <c r="F7" s="186" t="s">
        <v>370</v>
      </c>
      <c r="G7" s="186" t="s">
        <v>370</v>
      </c>
      <c r="H7" s="186"/>
      <c r="I7" s="183"/>
      <c r="J7" s="186" t="s">
        <v>370</v>
      </c>
      <c r="K7" s="186" t="s">
        <v>370</v>
      </c>
      <c r="L7" s="186" t="s">
        <v>370</v>
      </c>
      <c r="M7" s="186" t="s">
        <v>370</v>
      </c>
      <c r="N7" s="186" t="s">
        <v>370</v>
      </c>
      <c r="O7" s="186" t="s">
        <v>370</v>
      </c>
      <c r="P7" s="186" t="s">
        <v>371</v>
      </c>
      <c r="Q7" s="183"/>
      <c r="R7" s="187" t="s">
        <v>370</v>
      </c>
      <c r="S7" s="187" t="s">
        <v>370</v>
      </c>
      <c r="T7" s="187" t="s">
        <v>370</v>
      </c>
      <c r="U7" s="187" t="s">
        <v>370</v>
      </c>
      <c r="V7" s="187" t="s">
        <v>370</v>
      </c>
      <c r="W7" s="187" t="s">
        <v>370</v>
      </c>
      <c r="X7" s="187"/>
      <c r="Y7" s="183"/>
      <c r="Z7" s="230">
        <f t="shared" si="0"/>
        <v>2</v>
      </c>
      <c r="AA7" s="230">
        <f t="shared" si="1"/>
        <v>17</v>
      </c>
    </row>
    <row r="8" spans="1:27">
      <c r="A8" s="185" t="s">
        <v>374</v>
      </c>
      <c r="B8" s="186" t="s">
        <v>370</v>
      </c>
      <c r="C8" s="186" t="s">
        <v>370</v>
      </c>
      <c r="D8" s="186" t="s">
        <v>370</v>
      </c>
      <c r="E8" s="186" t="s">
        <v>370</v>
      </c>
      <c r="F8" s="186" t="s">
        <v>370</v>
      </c>
      <c r="G8" s="186" t="s">
        <v>371</v>
      </c>
      <c r="H8" s="186" t="s">
        <v>370</v>
      </c>
      <c r="I8" s="183"/>
      <c r="J8" s="186" t="s">
        <v>370</v>
      </c>
      <c r="K8" s="186" t="s">
        <v>370</v>
      </c>
      <c r="L8" s="186" t="s">
        <v>371</v>
      </c>
      <c r="M8" s="186" t="s">
        <v>370</v>
      </c>
      <c r="N8" s="186" t="s">
        <v>370</v>
      </c>
      <c r="O8" s="186" t="s">
        <v>370</v>
      </c>
      <c r="P8" s="186" t="s">
        <v>371</v>
      </c>
      <c r="Q8" s="183"/>
      <c r="R8" s="187" t="s">
        <v>371</v>
      </c>
      <c r="S8" s="187" t="s">
        <v>371</v>
      </c>
      <c r="T8" s="187" t="s">
        <v>370</v>
      </c>
      <c r="U8" s="187" t="s">
        <v>370</v>
      </c>
      <c r="V8" s="187" t="s">
        <v>370</v>
      </c>
      <c r="W8" s="187" t="s">
        <v>370</v>
      </c>
      <c r="X8" s="187" t="s">
        <v>370</v>
      </c>
      <c r="Y8" s="183"/>
      <c r="Z8" s="230">
        <f t="shared" si="0"/>
        <v>5</v>
      </c>
      <c r="AA8" s="230">
        <f t="shared" si="1"/>
        <v>16</v>
      </c>
    </row>
    <row r="9" spans="1:27">
      <c r="A9" s="189" t="s">
        <v>375</v>
      </c>
      <c r="B9" s="186" t="s">
        <v>370</v>
      </c>
      <c r="C9" s="186" t="s">
        <v>370</v>
      </c>
      <c r="D9" s="186" t="s">
        <v>371</v>
      </c>
      <c r="E9" s="186" t="s">
        <v>370</v>
      </c>
      <c r="F9" s="186" t="s">
        <v>370</v>
      </c>
      <c r="G9" s="186" t="s">
        <v>370</v>
      </c>
      <c r="H9" s="186"/>
      <c r="I9" s="183"/>
      <c r="J9" s="186" t="s">
        <v>371</v>
      </c>
      <c r="K9" s="186" t="s">
        <v>371</v>
      </c>
      <c r="L9" s="186" t="s">
        <v>370</v>
      </c>
      <c r="M9" s="186" t="s">
        <v>370</v>
      </c>
      <c r="N9" s="186" t="s">
        <v>370</v>
      </c>
      <c r="O9" s="186" t="s">
        <v>370</v>
      </c>
      <c r="P9" s="186" t="s">
        <v>370</v>
      </c>
      <c r="Q9" s="183"/>
      <c r="R9" s="187" t="s">
        <v>370</v>
      </c>
      <c r="S9" s="187" t="s">
        <v>370</v>
      </c>
      <c r="T9" s="187" t="s">
        <v>370</v>
      </c>
      <c r="U9" s="187" t="s">
        <v>370</v>
      </c>
      <c r="V9" s="187" t="s">
        <v>370</v>
      </c>
      <c r="W9" s="187" t="s">
        <v>370</v>
      </c>
      <c r="X9" s="187" t="s">
        <v>371</v>
      </c>
      <c r="Y9" s="183"/>
      <c r="Z9" s="230">
        <f t="shared" si="0"/>
        <v>4</v>
      </c>
      <c r="AA9" s="230">
        <f t="shared" si="1"/>
        <v>16</v>
      </c>
    </row>
    <row r="10" spans="1:27">
      <c r="A10" s="189" t="s">
        <v>376</v>
      </c>
      <c r="B10" s="186" t="s">
        <v>370</v>
      </c>
      <c r="C10" s="186" t="s">
        <v>370</v>
      </c>
      <c r="D10" s="186" t="s">
        <v>370</v>
      </c>
      <c r="E10" s="186" t="s">
        <v>370</v>
      </c>
      <c r="F10" s="186" t="s">
        <v>370</v>
      </c>
      <c r="G10" s="186" t="s">
        <v>370</v>
      </c>
      <c r="H10" s="186" t="s">
        <v>371</v>
      </c>
      <c r="I10" s="183"/>
      <c r="J10" s="186" t="s">
        <v>370</v>
      </c>
      <c r="K10" s="186" t="s">
        <v>371</v>
      </c>
      <c r="L10" s="186" t="s">
        <v>370</v>
      </c>
      <c r="M10" s="186" t="s">
        <v>370</v>
      </c>
      <c r="N10" s="186" t="s">
        <v>370</v>
      </c>
      <c r="O10" s="186" t="s">
        <v>370</v>
      </c>
      <c r="P10" s="186"/>
      <c r="Q10" s="183"/>
      <c r="R10" s="187" t="s">
        <v>370</v>
      </c>
      <c r="S10" s="187" t="s">
        <v>371</v>
      </c>
      <c r="T10" s="187" t="s">
        <v>370</v>
      </c>
      <c r="U10" s="187" t="s">
        <v>370</v>
      </c>
      <c r="V10" s="187" t="s">
        <v>370</v>
      </c>
      <c r="W10" s="187" t="s">
        <v>370</v>
      </c>
      <c r="X10" s="187"/>
      <c r="Y10" s="183"/>
      <c r="Z10" s="230">
        <f t="shared" si="0"/>
        <v>3</v>
      </c>
      <c r="AA10" s="230">
        <f t="shared" si="1"/>
        <v>16</v>
      </c>
    </row>
    <row r="11" spans="1:27">
      <c r="A11" s="189" t="s">
        <v>377</v>
      </c>
      <c r="B11" s="186" t="s">
        <v>370</v>
      </c>
      <c r="C11" s="186" t="s">
        <v>371</v>
      </c>
      <c r="D11" s="186" t="s">
        <v>370</v>
      </c>
      <c r="E11" s="186" t="s">
        <v>370</v>
      </c>
      <c r="F11" s="186" t="s">
        <v>370</v>
      </c>
      <c r="G11" s="186" t="s">
        <v>370</v>
      </c>
      <c r="H11" s="186"/>
      <c r="I11" s="183"/>
      <c r="J11" s="186" t="s">
        <v>370</v>
      </c>
      <c r="K11" s="186" t="s">
        <v>370</v>
      </c>
      <c r="L11" s="186" t="s">
        <v>370</v>
      </c>
      <c r="M11" s="186" t="s">
        <v>370</v>
      </c>
      <c r="N11" s="186" t="s">
        <v>370</v>
      </c>
      <c r="O11" s="186" t="s">
        <v>370</v>
      </c>
      <c r="P11" s="186" t="s">
        <v>371</v>
      </c>
      <c r="Q11" s="183"/>
      <c r="R11" s="187" t="s">
        <v>370</v>
      </c>
      <c r="S11" s="187" t="s">
        <v>370</v>
      </c>
      <c r="T11" s="187" t="s">
        <v>370</v>
      </c>
      <c r="U11" s="187" t="s">
        <v>370</v>
      </c>
      <c r="V11" s="187" t="s">
        <v>371</v>
      </c>
      <c r="W11" s="187" t="s">
        <v>370</v>
      </c>
      <c r="X11" s="187"/>
      <c r="Y11" s="183"/>
      <c r="Z11" s="230">
        <f t="shared" si="0"/>
        <v>3</v>
      </c>
      <c r="AA11" s="230">
        <f t="shared" si="1"/>
        <v>16</v>
      </c>
    </row>
    <row r="12" spans="1:27">
      <c r="A12" s="189" t="s">
        <v>378</v>
      </c>
      <c r="B12" s="186" t="s">
        <v>370</v>
      </c>
      <c r="C12" s="186" t="s">
        <v>370</v>
      </c>
      <c r="D12" s="186" t="s">
        <v>370</v>
      </c>
      <c r="E12" s="186" t="s">
        <v>370</v>
      </c>
      <c r="F12" s="186" t="s">
        <v>370</v>
      </c>
      <c r="G12" s="186" t="s">
        <v>371</v>
      </c>
      <c r="H12" s="186" t="s">
        <v>370</v>
      </c>
      <c r="I12" s="183"/>
      <c r="J12" s="186" t="s">
        <v>370</v>
      </c>
      <c r="K12" s="186" t="s">
        <v>370</v>
      </c>
      <c r="L12" s="186" t="s">
        <v>370</v>
      </c>
      <c r="M12" s="186" t="s">
        <v>370</v>
      </c>
      <c r="N12" s="186" t="s">
        <v>370</v>
      </c>
      <c r="O12" s="186" t="s">
        <v>370</v>
      </c>
      <c r="P12" s="186" t="s">
        <v>370</v>
      </c>
      <c r="Q12" s="183"/>
      <c r="R12" s="187" t="s">
        <v>370</v>
      </c>
      <c r="S12" s="187" t="s">
        <v>370</v>
      </c>
      <c r="T12" s="187" t="s">
        <v>370</v>
      </c>
      <c r="U12" s="187" t="s">
        <v>370</v>
      </c>
      <c r="V12" s="187" t="s">
        <v>370</v>
      </c>
      <c r="W12" s="187" t="s">
        <v>371</v>
      </c>
      <c r="X12" s="187" t="s">
        <v>370</v>
      </c>
      <c r="Y12" s="183"/>
      <c r="Z12" s="230">
        <f t="shared" si="0"/>
        <v>2</v>
      </c>
      <c r="AA12" s="230">
        <f t="shared" si="1"/>
        <v>19</v>
      </c>
    </row>
    <row r="13" spans="1:27">
      <c r="A13" s="189" t="s">
        <v>379</v>
      </c>
      <c r="B13" s="186" t="s">
        <v>370</v>
      </c>
      <c r="C13" s="186" t="s">
        <v>370</v>
      </c>
      <c r="D13" s="186" t="s">
        <v>371</v>
      </c>
      <c r="E13" s="186" t="s">
        <v>370</v>
      </c>
      <c r="F13" s="186" t="s">
        <v>370</v>
      </c>
      <c r="G13" s="186" t="s">
        <v>370</v>
      </c>
      <c r="H13" s="186" t="s">
        <v>370</v>
      </c>
      <c r="I13" s="183"/>
      <c r="J13" s="186" t="s">
        <v>370</v>
      </c>
      <c r="K13" s="186" t="s">
        <v>370</v>
      </c>
      <c r="L13" s="186" t="s">
        <v>370</v>
      </c>
      <c r="M13" s="186" t="s">
        <v>370</v>
      </c>
      <c r="N13" s="186" t="s">
        <v>371</v>
      </c>
      <c r="O13" s="186" t="s">
        <v>371</v>
      </c>
      <c r="P13" s="186"/>
      <c r="Q13" s="183"/>
      <c r="R13" s="187" t="s">
        <v>370</v>
      </c>
      <c r="S13" s="187" t="s">
        <v>370</v>
      </c>
      <c r="T13" s="187" t="s">
        <v>370</v>
      </c>
      <c r="U13" s="187" t="s">
        <v>370</v>
      </c>
      <c r="V13" s="187" t="s">
        <v>370</v>
      </c>
      <c r="W13" s="187" t="s">
        <v>370</v>
      </c>
      <c r="X13" s="187"/>
      <c r="Y13" s="183"/>
      <c r="Z13" s="230">
        <f t="shared" si="0"/>
        <v>3</v>
      </c>
      <c r="AA13" s="230">
        <f t="shared" si="1"/>
        <v>16</v>
      </c>
    </row>
    <row r="14" spans="1:27">
      <c r="A14" s="189" t="s">
        <v>380</v>
      </c>
      <c r="B14" s="186" t="s">
        <v>370</v>
      </c>
      <c r="C14" s="186" t="s">
        <v>370</v>
      </c>
      <c r="D14" s="186" t="s">
        <v>370</v>
      </c>
      <c r="E14" s="186" t="s">
        <v>370</v>
      </c>
      <c r="F14" s="186" t="s">
        <v>370</v>
      </c>
      <c r="G14" s="186" t="s">
        <v>370</v>
      </c>
      <c r="H14" s="186" t="s">
        <v>371</v>
      </c>
      <c r="I14" s="183"/>
      <c r="J14" s="186" t="s">
        <v>370</v>
      </c>
      <c r="K14" s="186" t="s">
        <v>370</v>
      </c>
      <c r="L14" s="186" t="s">
        <v>370</v>
      </c>
      <c r="M14" s="186" t="s">
        <v>370</v>
      </c>
      <c r="N14" s="186" t="s">
        <v>370</v>
      </c>
      <c r="O14" s="186" t="s">
        <v>370</v>
      </c>
      <c r="P14" s="186" t="s">
        <v>371</v>
      </c>
      <c r="Q14" s="183"/>
      <c r="R14" s="187" t="s">
        <v>371</v>
      </c>
      <c r="S14" s="187" t="s">
        <v>371</v>
      </c>
      <c r="T14" s="187" t="s">
        <v>370</v>
      </c>
      <c r="U14" s="187" t="s">
        <v>370</v>
      </c>
      <c r="V14" s="187" t="s">
        <v>370</v>
      </c>
      <c r="W14" s="187" t="s">
        <v>370</v>
      </c>
      <c r="X14" s="187" t="s">
        <v>370</v>
      </c>
      <c r="Y14" s="183"/>
      <c r="Z14" s="230">
        <f t="shared" si="0"/>
        <v>4</v>
      </c>
      <c r="AA14" s="230">
        <f t="shared" si="1"/>
        <v>17</v>
      </c>
    </row>
    <row r="15" spans="1:27">
      <c r="A15" s="189" t="s">
        <v>381</v>
      </c>
      <c r="B15" s="186" t="s">
        <v>370</v>
      </c>
      <c r="C15" s="186" t="s">
        <v>371</v>
      </c>
      <c r="D15" s="186" t="s">
        <v>370</v>
      </c>
      <c r="E15" s="186" t="s">
        <v>370</v>
      </c>
      <c r="F15" s="186" t="s">
        <v>370</v>
      </c>
      <c r="G15" s="186" t="s">
        <v>370</v>
      </c>
      <c r="H15" s="186"/>
      <c r="I15" s="183"/>
      <c r="J15" s="186" t="s">
        <v>370</v>
      </c>
      <c r="K15" s="186" t="s">
        <v>370</v>
      </c>
      <c r="L15" s="186" t="s">
        <v>371</v>
      </c>
      <c r="M15" s="186" t="s">
        <v>370</v>
      </c>
      <c r="N15" s="186" t="s">
        <v>370</v>
      </c>
      <c r="O15" s="186" t="s">
        <v>370</v>
      </c>
      <c r="P15" s="186"/>
      <c r="Q15" s="183"/>
      <c r="R15" s="187" t="s">
        <v>370</v>
      </c>
      <c r="S15" s="187" t="s">
        <v>370</v>
      </c>
      <c r="T15" s="187" t="s">
        <v>370</v>
      </c>
      <c r="U15" s="187" t="s">
        <v>370</v>
      </c>
      <c r="V15" s="187" t="s">
        <v>370</v>
      </c>
      <c r="W15" s="187" t="s">
        <v>370</v>
      </c>
      <c r="X15" s="187" t="s">
        <v>371</v>
      </c>
      <c r="Y15" s="183"/>
      <c r="Z15" s="230">
        <f t="shared" si="0"/>
        <v>3</v>
      </c>
      <c r="AA15" s="230">
        <f t="shared" si="1"/>
        <v>16</v>
      </c>
    </row>
    <row r="16" spans="1:27">
      <c r="A16" s="189" t="s">
        <v>382</v>
      </c>
      <c r="B16" s="186" t="s">
        <v>370</v>
      </c>
      <c r="C16" s="186" t="s">
        <v>370</v>
      </c>
      <c r="D16" s="186" t="s">
        <v>370</v>
      </c>
      <c r="E16" s="186" t="s">
        <v>370</v>
      </c>
      <c r="F16" s="186" t="s">
        <v>370</v>
      </c>
      <c r="G16" s="186" t="s">
        <v>371</v>
      </c>
      <c r="H16" s="186" t="s">
        <v>370</v>
      </c>
      <c r="I16" s="183"/>
      <c r="J16" s="186" t="s">
        <v>371</v>
      </c>
      <c r="K16" s="186" t="s">
        <v>371</v>
      </c>
      <c r="L16" s="186" t="s">
        <v>370</v>
      </c>
      <c r="M16" s="186" t="s">
        <v>370</v>
      </c>
      <c r="N16" s="186" t="s">
        <v>370</v>
      </c>
      <c r="O16" s="186" t="s">
        <v>370</v>
      </c>
      <c r="P16" s="186" t="s">
        <v>370</v>
      </c>
      <c r="Q16" s="183"/>
      <c r="R16" s="187" t="s">
        <v>370</v>
      </c>
      <c r="S16" s="187" t="s">
        <v>371</v>
      </c>
      <c r="T16" s="187" t="s">
        <v>370</v>
      </c>
      <c r="U16" s="187" t="s">
        <v>370</v>
      </c>
      <c r="V16" s="187" t="s">
        <v>370</v>
      </c>
      <c r="W16" s="187" t="s">
        <v>370</v>
      </c>
      <c r="X16" s="187"/>
      <c r="Y16" s="183"/>
      <c r="Z16" s="230">
        <f t="shared" si="0"/>
        <v>4</v>
      </c>
      <c r="AA16" s="230">
        <f t="shared" si="1"/>
        <v>16</v>
      </c>
    </row>
    <row r="17" spans="1:27">
      <c r="A17" s="189" t="s">
        <v>383</v>
      </c>
      <c r="B17" s="186" t="s">
        <v>370</v>
      </c>
      <c r="C17" s="186" t="s">
        <v>370</v>
      </c>
      <c r="D17" s="186" t="s">
        <v>371</v>
      </c>
      <c r="E17" s="186" t="s">
        <v>370</v>
      </c>
      <c r="F17" s="186" t="s">
        <v>370</v>
      </c>
      <c r="G17" s="186" t="s">
        <v>370</v>
      </c>
      <c r="H17" s="186"/>
      <c r="I17" s="183"/>
      <c r="J17" s="186" t="s">
        <v>370</v>
      </c>
      <c r="K17" s="186" t="s">
        <v>371</v>
      </c>
      <c r="L17" s="186" t="s">
        <v>370</v>
      </c>
      <c r="M17" s="186" t="s">
        <v>370</v>
      </c>
      <c r="N17" s="186" t="s">
        <v>370</v>
      </c>
      <c r="O17" s="186" t="s">
        <v>370</v>
      </c>
      <c r="P17" s="186"/>
      <c r="Q17" s="183"/>
      <c r="R17" s="186" t="s">
        <v>370</v>
      </c>
      <c r="S17" s="186" t="s">
        <v>371</v>
      </c>
      <c r="T17" s="186" t="s">
        <v>370</v>
      </c>
      <c r="U17" s="186" t="s">
        <v>370</v>
      </c>
      <c r="V17" s="186" t="s">
        <v>370</v>
      </c>
      <c r="W17" s="186" t="s">
        <v>370</v>
      </c>
      <c r="X17" s="186"/>
      <c r="Y17" s="183"/>
      <c r="Z17" s="230">
        <f t="shared" si="0"/>
        <v>3</v>
      </c>
      <c r="AA17" s="230">
        <f t="shared" si="1"/>
        <v>15</v>
      </c>
    </row>
    <row r="18" spans="1:27">
      <c r="A18" s="189" t="s">
        <v>384</v>
      </c>
      <c r="B18" s="186" t="s">
        <v>370</v>
      </c>
      <c r="C18" s="186" t="s">
        <v>370</v>
      </c>
      <c r="D18" s="186" t="s">
        <v>370</v>
      </c>
      <c r="E18" s="186" t="s">
        <v>370</v>
      </c>
      <c r="F18" s="186" t="s">
        <v>370</v>
      </c>
      <c r="G18" s="186" t="s">
        <v>370</v>
      </c>
      <c r="H18" s="186" t="s">
        <v>371</v>
      </c>
      <c r="I18" s="183"/>
      <c r="J18" s="186" t="s">
        <v>370</v>
      </c>
      <c r="K18" s="186" t="s">
        <v>370</v>
      </c>
      <c r="L18" s="186" t="s">
        <v>370</v>
      </c>
      <c r="M18" s="186" t="s">
        <v>370</v>
      </c>
      <c r="N18" s="186" t="s">
        <v>370</v>
      </c>
      <c r="O18" s="186" t="s">
        <v>370</v>
      </c>
      <c r="P18" s="186" t="s">
        <v>371</v>
      </c>
      <c r="Q18" s="183"/>
      <c r="R18" s="186" t="s">
        <v>370</v>
      </c>
      <c r="S18" s="186" t="s">
        <v>370</v>
      </c>
      <c r="T18" s="186" t="s">
        <v>370</v>
      </c>
      <c r="U18" s="186" t="s">
        <v>370</v>
      </c>
      <c r="V18" s="186" t="s">
        <v>370</v>
      </c>
      <c r="W18" s="186" t="s">
        <v>370</v>
      </c>
      <c r="X18" s="186" t="s">
        <v>371</v>
      </c>
      <c r="Y18" s="183"/>
      <c r="Z18" s="230">
        <f t="shared" si="0"/>
        <v>3</v>
      </c>
      <c r="AA18" s="230">
        <f t="shared" si="1"/>
        <v>18</v>
      </c>
    </row>
  </sheetData>
  <mergeCells count="4">
    <mergeCell ref="A1:Y1"/>
    <mergeCell ref="A2:D2"/>
    <mergeCell ref="E2:Y2"/>
    <mergeCell ref="B3:X3"/>
  </mergeCells>
  <conditionalFormatting sqref="B5:H18 J5:P18 R5:X18">
    <cfRule type="cellIs" dxfId="0" priority="1" operator="equal">
      <formula>"P"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sqref="A1:F1"/>
    </sheetView>
  </sheetViews>
  <sheetFormatPr defaultRowHeight="15"/>
  <cols>
    <col min="1" max="1" width="7.42578125" bestFit="1" customWidth="1"/>
    <col min="2" max="2" width="29.42578125" bestFit="1" customWidth="1"/>
    <col min="3" max="3" width="17.140625" customWidth="1"/>
    <col min="4" max="4" width="14.85546875" customWidth="1"/>
    <col min="5" max="5" width="16.42578125" customWidth="1"/>
    <col min="6" max="6" width="20.5703125" bestFit="1" customWidth="1"/>
    <col min="7" max="7" width="7.7109375" customWidth="1"/>
    <col min="8" max="8" width="21.42578125" customWidth="1"/>
    <col min="9" max="9" width="21.140625" customWidth="1"/>
  </cols>
  <sheetData>
    <row r="1" spans="1:9" ht="23.25">
      <c r="A1" s="335" t="s">
        <v>387</v>
      </c>
      <c r="B1" s="335"/>
      <c r="C1" s="335"/>
      <c r="D1" s="335"/>
      <c r="E1" s="335"/>
      <c r="F1" s="335"/>
    </row>
    <row r="2" spans="1:9" ht="6.75" customHeight="1">
      <c r="A2" s="336"/>
      <c r="B2" s="336"/>
      <c r="C2" s="336"/>
      <c r="D2" s="336"/>
      <c r="E2" s="336"/>
      <c r="F2" s="336"/>
    </row>
    <row r="3" spans="1:9">
      <c r="A3" s="337" t="s">
        <v>43</v>
      </c>
      <c r="B3" s="337"/>
      <c r="C3" s="337"/>
      <c r="D3" s="337"/>
      <c r="E3" s="337"/>
      <c r="F3" s="337"/>
    </row>
    <row r="4" spans="1:9" ht="8.25" customHeight="1">
      <c r="B4" s="190"/>
      <c r="C4" s="191"/>
      <c r="D4" s="141"/>
    </row>
    <row r="5" spans="1:9">
      <c r="A5" s="195" t="s">
        <v>44</v>
      </c>
      <c r="B5" s="195" t="s">
        <v>21</v>
      </c>
      <c r="C5" s="195" t="s">
        <v>45</v>
      </c>
      <c r="D5" s="195" t="s">
        <v>46</v>
      </c>
      <c r="E5" s="195" t="s">
        <v>388</v>
      </c>
      <c r="F5" s="195" t="s">
        <v>389</v>
      </c>
      <c r="H5" s="198" t="s">
        <v>393</v>
      </c>
      <c r="I5" s="199"/>
    </row>
    <row r="6" spans="1:9">
      <c r="A6">
        <v>2233</v>
      </c>
      <c r="B6" t="s">
        <v>47</v>
      </c>
      <c r="C6" s="7">
        <v>44.9</v>
      </c>
      <c r="D6" s="141">
        <v>5</v>
      </c>
      <c r="E6" t="s">
        <v>390</v>
      </c>
      <c r="F6" s="7"/>
      <c r="H6" s="29" t="s">
        <v>394</v>
      </c>
      <c r="I6" s="200"/>
    </row>
    <row r="7" spans="1:9">
      <c r="A7" s="192">
        <v>5265</v>
      </c>
      <c r="B7" s="192" t="s">
        <v>48</v>
      </c>
      <c r="C7" s="193">
        <v>79.900000000000006</v>
      </c>
      <c r="D7" s="194">
        <v>1</v>
      </c>
      <c r="E7" s="192" t="s">
        <v>390</v>
      </c>
      <c r="F7" s="193"/>
      <c r="H7" s="198" t="s">
        <v>395</v>
      </c>
      <c r="I7" s="199"/>
    </row>
    <row r="8" spans="1:9">
      <c r="A8">
        <v>8895</v>
      </c>
      <c r="B8" t="s">
        <v>49</v>
      </c>
      <c r="C8" s="7">
        <v>49.9</v>
      </c>
      <c r="D8" s="141">
        <v>3</v>
      </c>
      <c r="E8" t="s">
        <v>391</v>
      </c>
      <c r="F8" s="7"/>
      <c r="H8" s="1"/>
      <c r="I8" s="1"/>
    </row>
    <row r="9" spans="1:9">
      <c r="A9" s="192">
        <v>6578</v>
      </c>
      <c r="B9" s="192" t="s">
        <v>50</v>
      </c>
      <c r="C9" s="193">
        <v>54.45</v>
      </c>
      <c r="D9" s="194">
        <v>0</v>
      </c>
      <c r="E9" s="192"/>
      <c r="F9" s="193"/>
      <c r="H9" s="196" t="s">
        <v>67</v>
      </c>
      <c r="I9" s="197"/>
    </row>
    <row r="10" spans="1:9">
      <c r="A10">
        <v>4412</v>
      </c>
      <c r="B10" t="s">
        <v>51</v>
      </c>
      <c r="C10" s="7">
        <v>102.25</v>
      </c>
      <c r="D10" s="141">
        <v>2</v>
      </c>
      <c r="E10" t="s">
        <v>391</v>
      </c>
      <c r="F10" s="7"/>
    </row>
    <row r="11" spans="1:9">
      <c r="A11" s="192">
        <v>2369</v>
      </c>
      <c r="B11" s="192" t="s">
        <v>52</v>
      </c>
      <c r="C11" s="193">
        <v>189.9</v>
      </c>
      <c r="D11" s="194">
        <v>0</v>
      </c>
      <c r="E11" s="192"/>
      <c r="F11" s="193"/>
    </row>
    <row r="12" spans="1:9">
      <c r="A12">
        <v>5674</v>
      </c>
      <c r="B12" t="s">
        <v>53</v>
      </c>
      <c r="C12" s="7">
        <v>34.299999999999997</v>
      </c>
      <c r="D12" s="141">
        <v>6</v>
      </c>
      <c r="E12" t="s">
        <v>390</v>
      </c>
      <c r="F12" s="7"/>
    </row>
    <row r="13" spans="1:9">
      <c r="A13" s="192">
        <v>2256</v>
      </c>
      <c r="B13" s="192" t="s">
        <v>54</v>
      </c>
      <c r="C13" s="193">
        <v>84.9</v>
      </c>
      <c r="D13" s="194">
        <v>8</v>
      </c>
      <c r="E13" s="192" t="s">
        <v>392</v>
      </c>
      <c r="F13" s="193"/>
    </row>
    <row r="14" spans="1:9">
      <c r="A14">
        <v>3201</v>
      </c>
      <c r="B14" t="s">
        <v>55</v>
      </c>
      <c r="C14" s="7">
        <v>46.9</v>
      </c>
      <c r="D14" s="141">
        <v>3</v>
      </c>
      <c r="E14" t="s">
        <v>391</v>
      </c>
      <c r="F14" s="7"/>
    </row>
    <row r="15" spans="1:9">
      <c r="A15" s="192">
        <v>2895</v>
      </c>
      <c r="B15" s="192" t="s">
        <v>56</v>
      </c>
      <c r="C15" s="193">
        <v>68.5</v>
      </c>
      <c r="D15" s="194">
        <v>8</v>
      </c>
      <c r="E15" s="192" t="s">
        <v>390</v>
      </c>
      <c r="F15" s="193"/>
    </row>
    <row r="16" spans="1:9">
      <c r="A16">
        <v>6574</v>
      </c>
      <c r="B16" t="s">
        <v>57</v>
      </c>
      <c r="C16" s="7">
        <v>34.9</v>
      </c>
      <c r="D16" s="141">
        <v>1</v>
      </c>
      <c r="E16" t="s">
        <v>392</v>
      </c>
      <c r="F16" s="7"/>
    </row>
    <row r="17" spans="1:6">
      <c r="A17" s="192">
        <v>3577</v>
      </c>
      <c r="B17" s="192" t="s">
        <v>61</v>
      </c>
      <c r="C17" s="193">
        <v>180.9</v>
      </c>
      <c r="D17" s="194">
        <v>7</v>
      </c>
      <c r="E17" s="192" t="s">
        <v>390</v>
      </c>
      <c r="F17" s="193"/>
    </row>
    <row r="18" spans="1:6">
      <c r="A18">
        <v>6527</v>
      </c>
      <c r="B18" t="s">
        <v>62</v>
      </c>
      <c r="C18" s="7">
        <v>198.5</v>
      </c>
      <c r="D18" s="141">
        <v>120</v>
      </c>
      <c r="E18" t="s">
        <v>392</v>
      </c>
      <c r="F18" s="7"/>
    </row>
    <row r="19" spans="1:6">
      <c r="A19" s="192">
        <v>9843</v>
      </c>
      <c r="B19" s="192" t="s">
        <v>63</v>
      </c>
      <c r="C19" s="193">
        <v>248.5</v>
      </c>
      <c r="D19" s="194">
        <v>4</v>
      </c>
      <c r="E19" s="192" t="s">
        <v>391</v>
      </c>
      <c r="F19" s="193"/>
    </row>
    <row r="20" spans="1:6">
      <c r="D20" s="141"/>
      <c r="F20" s="8"/>
    </row>
    <row r="21" spans="1:6">
      <c r="D21" s="141"/>
    </row>
    <row r="22" spans="1:6">
      <c r="D22" s="141"/>
    </row>
    <row r="23" spans="1:6">
      <c r="D23" s="141"/>
    </row>
    <row r="24" spans="1:6" ht="6" customHeight="1">
      <c r="D24" s="141"/>
    </row>
  </sheetData>
  <mergeCells count="3">
    <mergeCell ref="A1:F1"/>
    <mergeCell ref="A2:F2"/>
    <mergeCell ref="A3:F3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C1"/>
    </sheetView>
  </sheetViews>
  <sheetFormatPr defaultRowHeight="15"/>
  <cols>
    <col min="1" max="1" width="23.140625" bestFit="1" customWidth="1"/>
    <col min="2" max="2" width="22.5703125" customWidth="1"/>
    <col min="3" max="3" width="24" customWidth="1"/>
    <col min="4" max="4" width="41.28515625" customWidth="1"/>
  </cols>
  <sheetData>
    <row r="1" spans="1:4" ht="34.5" customHeight="1">
      <c r="A1" s="338" t="s">
        <v>396</v>
      </c>
      <c r="B1" s="339"/>
      <c r="C1" s="339"/>
      <c r="D1" s="213"/>
    </row>
    <row r="2" spans="1:4" ht="9.75" customHeight="1">
      <c r="A2" s="340"/>
      <c r="B2" s="341"/>
      <c r="C2" s="341"/>
      <c r="D2" s="213"/>
    </row>
    <row r="3" spans="1:4" ht="18">
      <c r="A3" s="201" t="s">
        <v>131</v>
      </c>
      <c r="B3" s="201" t="s">
        <v>205</v>
      </c>
      <c r="C3" s="202" t="s">
        <v>397</v>
      </c>
      <c r="D3" s="214"/>
    </row>
    <row r="4" spans="1:4" ht="18">
      <c r="A4" s="203" t="s">
        <v>398</v>
      </c>
      <c r="B4" s="204">
        <v>635.20000000000005</v>
      </c>
      <c r="C4" s="205" t="s">
        <v>399</v>
      </c>
      <c r="D4" s="215"/>
    </row>
    <row r="5" spans="1:4" ht="18">
      <c r="A5" s="203" t="s">
        <v>400</v>
      </c>
      <c r="B5" s="204">
        <v>2351.23</v>
      </c>
      <c r="C5" s="205" t="s">
        <v>401</v>
      </c>
      <c r="D5" s="215"/>
    </row>
    <row r="6" spans="1:4" ht="18">
      <c r="A6" s="203" t="s">
        <v>402</v>
      </c>
      <c r="B6" s="204">
        <v>852.3</v>
      </c>
      <c r="C6" s="205" t="s">
        <v>399</v>
      </c>
      <c r="D6" s="215"/>
    </row>
    <row r="7" spans="1:4" ht="18">
      <c r="A7" s="203" t="s">
        <v>403</v>
      </c>
      <c r="B7" s="204">
        <v>685.2</v>
      </c>
      <c r="C7" s="205" t="s">
        <v>404</v>
      </c>
      <c r="D7" s="215"/>
    </row>
    <row r="8" spans="1:4" ht="18">
      <c r="A8" s="203" t="s">
        <v>405</v>
      </c>
      <c r="B8" s="204">
        <v>3520</v>
      </c>
      <c r="C8" s="205" t="s">
        <v>401</v>
      </c>
      <c r="D8" s="215"/>
    </row>
    <row r="9" spans="1:4" ht="18">
      <c r="A9" s="203" t="s">
        <v>406</v>
      </c>
      <c r="B9" s="204">
        <v>635.29999999999995</v>
      </c>
      <c r="C9" s="205" t="s">
        <v>399</v>
      </c>
      <c r="D9" s="215"/>
    </row>
    <row r="10" spans="1:4" ht="18">
      <c r="A10" s="203" t="s">
        <v>407</v>
      </c>
      <c r="B10" s="204">
        <v>485</v>
      </c>
      <c r="C10" s="205" t="s">
        <v>404</v>
      </c>
      <c r="D10" s="215"/>
    </row>
    <row r="11" spans="1:4" ht="18">
      <c r="A11" s="203" t="s">
        <v>408</v>
      </c>
      <c r="B11" s="204">
        <v>1325</v>
      </c>
      <c r="C11" s="205" t="s">
        <v>399</v>
      </c>
      <c r="D11" s="215"/>
    </row>
    <row r="12" spans="1:4" ht="18">
      <c r="A12" s="203" t="s">
        <v>409</v>
      </c>
      <c r="B12" s="204">
        <v>2350</v>
      </c>
      <c r="C12" s="205" t="s">
        <v>401</v>
      </c>
      <c r="D12" s="215"/>
    </row>
    <row r="13" spans="1:4" ht="18">
      <c r="A13" s="203" t="s">
        <v>410</v>
      </c>
      <c r="B13" s="204">
        <v>850</v>
      </c>
      <c r="C13" s="205" t="s">
        <v>401</v>
      </c>
      <c r="D13" s="215"/>
    </row>
    <row r="14" spans="1:4" ht="18">
      <c r="A14" s="203" t="s">
        <v>411</v>
      </c>
      <c r="B14" s="204">
        <v>753</v>
      </c>
      <c r="C14" s="205" t="s">
        <v>399</v>
      </c>
      <c r="D14" s="215"/>
    </row>
    <row r="15" spans="1:4" ht="18">
      <c r="A15" s="203" t="s">
        <v>412</v>
      </c>
      <c r="B15" s="204">
        <v>855</v>
      </c>
      <c r="C15" s="205" t="s">
        <v>404</v>
      </c>
      <c r="D15" s="215"/>
    </row>
    <row r="16" spans="1:4" ht="18">
      <c r="A16" s="203" t="s">
        <v>413</v>
      </c>
      <c r="B16" s="204">
        <v>658</v>
      </c>
      <c r="C16" s="205" t="s">
        <v>399</v>
      </c>
      <c r="D16" s="215"/>
    </row>
    <row r="17" spans="1:4" ht="18">
      <c r="A17" s="203" t="s">
        <v>414</v>
      </c>
      <c r="B17" s="204">
        <v>635</v>
      </c>
      <c r="C17" s="205" t="s">
        <v>401</v>
      </c>
      <c r="D17" s="215"/>
    </row>
    <row r="18" spans="1:4" ht="18">
      <c r="A18" s="206"/>
      <c r="B18" s="206"/>
      <c r="C18" s="211"/>
      <c r="D18" s="216"/>
    </row>
    <row r="19" spans="1:4" ht="18">
      <c r="A19" s="207" t="s">
        <v>397</v>
      </c>
      <c r="B19" s="210" t="s">
        <v>401</v>
      </c>
      <c r="C19" s="210" t="s">
        <v>399</v>
      </c>
      <c r="D19" s="212" t="s">
        <v>404</v>
      </c>
    </row>
    <row r="20" spans="1:4" ht="18">
      <c r="A20" s="208" t="s">
        <v>415</v>
      </c>
      <c r="B20" s="209"/>
      <c r="C20" s="209"/>
      <c r="D20" s="209"/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tabSelected="1" zoomScale="160" zoomScaleNormal="160" workbookViewId="0"/>
  </sheetViews>
  <sheetFormatPr defaultColWidth="9.140625" defaultRowHeight="15"/>
  <cols>
    <col min="1" max="1" width="9.140625" style="217"/>
    <col min="2" max="2" width="11.140625" style="217" customWidth="1"/>
    <col min="3" max="3" width="12.7109375" style="217" customWidth="1"/>
    <col min="4" max="5" width="9.140625" style="217"/>
    <col min="6" max="6" width="14.42578125" style="217" customWidth="1"/>
    <col min="7" max="16384" width="9.140625" style="217"/>
  </cols>
  <sheetData>
    <row r="3" spans="2:7" ht="18.75">
      <c r="B3" s="342"/>
      <c r="C3" s="342"/>
      <c r="E3" s="237"/>
      <c r="F3" s="342" t="s">
        <v>417</v>
      </c>
      <c r="G3" s="342"/>
    </row>
    <row r="15" spans="2:7">
      <c r="B15" s="218" t="s">
        <v>416</v>
      </c>
    </row>
  </sheetData>
  <mergeCells count="2">
    <mergeCell ref="B3:C3"/>
    <mergeCell ref="F3:G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Plan1</vt:lpstr>
      <vt:lpstr>Plan2</vt:lpstr>
      <vt:lpstr>Adição</vt:lpstr>
      <vt:lpstr>Subtração</vt:lpstr>
      <vt:lpstr>Multiplicação</vt:lpstr>
      <vt:lpstr>Divisão</vt:lpstr>
      <vt:lpstr>Porcentagem</vt:lpstr>
      <vt:lpstr>Ref.Absoluta</vt:lpstr>
      <vt:lpstr>Soma</vt:lpstr>
      <vt:lpstr>Maximo-Minimo</vt:lpstr>
      <vt:lpstr>MaiorMenor</vt:lpstr>
      <vt:lpstr>Se 1</vt:lpstr>
      <vt:lpstr>Se 2</vt:lpstr>
      <vt:lpstr>Se 3</vt:lpstr>
      <vt:lpstr>Se 4</vt:lpstr>
      <vt:lpstr>Procv 1</vt:lpstr>
      <vt:lpstr>Procv 2</vt:lpstr>
      <vt:lpstr>Procv 3</vt:lpstr>
      <vt:lpstr>Procv 4</vt:lpstr>
      <vt:lpstr>Procv 5</vt:lpstr>
      <vt:lpstr>Procv 6</vt:lpstr>
      <vt:lpstr>Cont.se</vt:lpstr>
      <vt:lpstr>SomaSe</vt:lpstr>
      <vt:lpstr>SomaSe 2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David Miranda Fontenele</cp:lastModifiedBy>
  <dcterms:created xsi:type="dcterms:W3CDTF">2011-03-31T21:18:52Z</dcterms:created>
  <dcterms:modified xsi:type="dcterms:W3CDTF">2022-02-25T11:15:51Z</dcterms:modified>
</cp:coreProperties>
</file>