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abella/Documents/EF141/Module 3/"/>
    </mc:Choice>
  </mc:AlternateContent>
  <xr:revisionPtr revIDLastSave="0" documentId="13_ncr:1_{259CE047-C638-8D45-B2CD-294F02C9BAFD}" xr6:coauthVersionLast="47" xr6:coauthVersionMax="47" xr10:uidLastSave="{00000000-0000-0000-0000-000000000000}"/>
  <bookViews>
    <workbookView xWindow="0" yWindow="500" windowWidth="28800" windowHeight="16280" activeTab="2" xr2:uid="{77AC8EEE-17AC-B745-96F0-59DC52A3BB6D}"/>
  </bookViews>
  <sheets>
    <sheet name="Calculations" sheetId="4" r:id="rId1"/>
    <sheet name="Data" sheetId="1" r:id="rId2"/>
    <sheet name="Plot" sheetId="2" r:id="rId3"/>
    <sheet name="Recorded Values from game.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D5" i="4"/>
  <c r="D10" i="4"/>
  <c r="E10" i="4"/>
  <c r="E11" i="4" s="1"/>
  <c r="E14" i="4"/>
  <c r="F14" i="4" s="1"/>
  <c r="E18" i="4"/>
  <c r="H14" i="4" l="1"/>
  <c r="G14" i="4"/>
  <c r="F10" i="4"/>
  <c r="H10" i="4" l="1"/>
  <c r="F18" i="4" s="1"/>
  <c r="B13" i="4"/>
  <c r="E19" i="4"/>
  <c r="G10" i="4"/>
  <c r="E15" i="4"/>
  <c r="B10" i="4" l="1"/>
  <c r="C10" i="4"/>
</calcChain>
</file>

<file path=xl/sharedStrings.xml><?xml version="1.0" encoding="utf-8"?>
<sst xmlns="http://schemas.openxmlformats.org/spreadsheetml/2006/main" count="101" uniqueCount="83">
  <si>
    <t>Start Location (x)</t>
  </si>
  <si>
    <t>Start Location (y)</t>
  </si>
  <si>
    <t>Transfer Station</t>
  </si>
  <si>
    <t>Transfer Location (x)</t>
  </si>
  <si>
    <t>Transfer Location (y)</t>
  </si>
  <si>
    <t>A</t>
  </si>
  <si>
    <t>PA</t>
  </si>
  <si>
    <t>B</t>
  </si>
  <si>
    <t>PB</t>
  </si>
  <si>
    <t>C</t>
  </si>
  <si>
    <t>PC</t>
  </si>
  <si>
    <t>D</t>
  </si>
  <si>
    <t>PD</t>
  </si>
  <si>
    <t>E</t>
  </si>
  <si>
    <t>PE</t>
  </si>
  <si>
    <t>F</t>
  </si>
  <si>
    <t>PF</t>
  </si>
  <si>
    <t>﻿Team</t>
  </si>
  <si>
    <t>S4</t>
  </si>
  <si>
    <t>S5</t>
  </si>
  <si>
    <t>S6</t>
  </si>
  <si>
    <t>S1</t>
  </si>
  <si>
    <t>S2</t>
  </si>
  <si>
    <t>S3</t>
  </si>
  <si>
    <t>Delivery X</t>
  </si>
  <si>
    <t>Delivery y</t>
  </si>
  <si>
    <t>Home</t>
  </si>
  <si>
    <t>X Position</t>
  </si>
  <si>
    <t>Y Position</t>
  </si>
  <si>
    <t>Final Speeding Pos Y</t>
  </si>
  <si>
    <t>Final Speeding Pos X</t>
  </si>
  <si>
    <t>Distance2</t>
  </si>
  <si>
    <t>Velocity Y</t>
  </si>
  <si>
    <t>Velocity X</t>
  </si>
  <si>
    <t>Velocity Magnitude</t>
  </si>
  <si>
    <t>Acceleration</t>
  </si>
  <si>
    <t>Slowing Down</t>
  </si>
  <si>
    <t>Time of Deceleration</t>
  </si>
  <si>
    <t>Distance1</t>
  </si>
  <si>
    <t xml:space="preserve">Calculations </t>
  </si>
  <si>
    <t>Final Driving Force</t>
  </si>
  <si>
    <t>Final Y Location</t>
  </si>
  <si>
    <t>Final X Location</t>
  </si>
  <si>
    <t>From Excel to game</t>
  </si>
  <si>
    <t>Speeding Up</t>
  </si>
  <si>
    <t>Practice Calculations</t>
  </si>
  <si>
    <t>Inputs</t>
  </si>
  <si>
    <t>Mass</t>
  </si>
  <si>
    <t>Angle (deg)</t>
  </si>
  <si>
    <t>Duration (t) [s]</t>
  </si>
  <si>
    <t>Driving Force [N]</t>
  </si>
  <si>
    <t>From User</t>
  </si>
  <si>
    <t>Final Speed</t>
  </si>
  <si>
    <t>Gravity</t>
  </si>
  <si>
    <t>Weight (lbs)</t>
  </si>
  <si>
    <t>Starting Coordinates</t>
  </si>
  <si>
    <t>Total Turn Time</t>
  </si>
  <si>
    <t>Constants</t>
  </si>
  <si>
    <t>Resistance Force (lb)</t>
  </si>
  <si>
    <t>Y Coordinate</t>
  </si>
  <si>
    <t>X Coordinate</t>
  </si>
  <si>
    <t>From the Game</t>
  </si>
  <si>
    <t>Run 10</t>
  </si>
  <si>
    <t>Run 9</t>
  </si>
  <si>
    <t>Run 8</t>
  </si>
  <si>
    <t>Run 7</t>
  </si>
  <si>
    <t>Run 6</t>
  </si>
  <si>
    <t>Run 5</t>
  </si>
  <si>
    <t>Run 4</t>
  </si>
  <si>
    <t>Run 3</t>
  </si>
  <si>
    <t>Run 2</t>
  </si>
  <si>
    <t>Run 1</t>
  </si>
  <si>
    <t>Time</t>
  </si>
  <si>
    <t>Driving Force</t>
  </si>
  <si>
    <t>Angle</t>
  </si>
  <si>
    <t>Project 2 Final Run</t>
  </si>
  <si>
    <t xml:space="preserve">Angle </t>
  </si>
  <si>
    <t xml:space="preserve">X Coordinate </t>
  </si>
  <si>
    <t xml:space="preserve">Project 2 Test Run </t>
  </si>
  <si>
    <t>Skipped</t>
  </si>
  <si>
    <t>Run 11</t>
  </si>
  <si>
    <t>Run 12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</si>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</sst>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theme="1"/>
      <name val="Arial"/>
      <charset val="1"/>
    </font>
    <font>
      <sz val="10"/>
      <color rgb="FF000000"/>
      <name val="Calibri"/>
      <scheme val="minor"/>
    </font>
    <font>
      <sz val="11"/>
      <color rgb="FF000000"/>
      <name val="Inconsolata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theme="1"/>
      </right>
      <top style="thin">
        <color rgb="FFCCCCCC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2" borderId="2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2" fillId="2" borderId="4" xfId="0" applyFont="1" applyFill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2" fillId="2" borderId="1" xfId="0" applyFont="1" applyFill="1" applyBorder="1" applyAlignment="1">
      <alignment readingOrder="1"/>
    </xf>
    <xf numFmtId="0" fontId="2" fillId="2" borderId="6" xfId="0" applyFont="1" applyFill="1" applyBorder="1" applyAlignment="1">
      <alignment readingOrder="1"/>
    </xf>
    <xf numFmtId="0" fontId="3" fillId="0" borderId="0" xfId="1"/>
    <xf numFmtId="0" fontId="4" fillId="3" borderId="0" xfId="1" applyFont="1" applyFill="1" applyAlignment="1">
      <alignment horizontal="left"/>
    </xf>
    <xf numFmtId="0" fontId="5" fillId="4" borderId="0" xfId="1" applyFont="1" applyFill="1"/>
    <xf numFmtId="0" fontId="5" fillId="0" borderId="0" xfId="1" applyFont="1"/>
    <xf numFmtId="0" fontId="5" fillId="5" borderId="0" xfId="1" applyFont="1" applyFill="1"/>
    <xf numFmtId="0" fontId="5" fillId="6" borderId="0" xfId="1" applyFont="1" applyFill="1"/>
    <xf numFmtId="0" fontId="6" fillId="0" borderId="0" xfId="1" applyFont="1"/>
    <xf numFmtId="0" fontId="5" fillId="7" borderId="0" xfId="1" applyFont="1" applyFill="1"/>
    <xf numFmtId="0" fontId="5" fillId="3" borderId="0" xfId="1" applyFont="1" applyFill="1"/>
    <xf numFmtId="0" fontId="5" fillId="8" borderId="0" xfId="1" applyFont="1" applyFill="1"/>
    <xf numFmtId="0" fontId="5" fillId="9" borderId="0" xfId="1" applyFont="1" applyFill="1"/>
    <xf numFmtId="0" fontId="5" fillId="10" borderId="0" xfId="1" applyFont="1" applyFill="1"/>
    <xf numFmtId="0" fontId="1" fillId="2" borderId="8" xfId="0" applyFont="1" applyFill="1" applyBorder="1" applyAlignment="1">
      <alignment readingOrder="1"/>
    </xf>
    <xf numFmtId="0" fontId="1" fillId="2" borderId="9" xfId="0" applyFont="1" applyFill="1" applyBorder="1" applyAlignment="1">
      <alignment readingOrder="1"/>
    </xf>
    <xf numFmtId="0" fontId="0" fillId="2" borderId="7" xfId="0" applyFill="1" applyBorder="1"/>
    <xf numFmtId="0" fontId="2" fillId="2" borderId="10" xfId="0" applyFont="1" applyFill="1" applyBorder="1" applyAlignment="1">
      <alignment readingOrder="1"/>
    </xf>
    <xf numFmtId="0" fontId="2" fillId="2" borderId="11" xfId="0" applyFont="1" applyFill="1" applyBorder="1" applyAlignment="1">
      <alignment readingOrder="1"/>
    </xf>
    <xf numFmtId="0" fontId="0" fillId="0" borderId="7" xfId="0" applyBorder="1"/>
    <xf numFmtId="0" fontId="1" fillId="11" borderId="2" xfId="0" applyFont="1" applyFill="1" applyBorder="1" applyAlignment="1">
      <alignment readingOrder="1"/>
    </xf>
    <xf numFmtId="0" fontId="1" fillId="11" borderId="3" xfId="0" applyFont="1" applyFill="1" applyBorder="1" applyAlignment="1">
      <alignment readingOrder="1"/>
    </xf>
    <xf numFmtId="0" fontId="7" fillId="0" borderId="0" xfId="0" applyFont="1"/>
  </cellXfs>
  <cellStyles count="2">
    <cellStyle name="Normal" xfId="0" builtinId="0"/>
    <cellStyle name="Normal 2" xfId="1" xr:uid="{7CAD179B-EAC0-4641-BA96-94513C303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VolExpress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Island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Data!$E$2:$E$8</c:f>
              <c:numCache>
                <c:formatCode>General</c:formatCode>
                <c:ptCount val="7"/>
                <c:pt idx="0">
                  <c:v>-1000</c:v>
                </c:pt>
                <c:pt idx="1">
                  <c:v>-500</c:v>
                </c:pt>
                <c:pt idx="2">
                  <c:v>500</c:v>
                </c:pt>
                <c:pt idx="3">
                  <c:v>1000</c:v>
                </c:pt>
                <c:pt idx="4">
                  <c:v>500</c:v>
                </c:pt>
                <c:pt idx="5">
                  <c:v>-500</c:v>
                </c:pt>
                <c:pt idx="6">
                  <c:v>-1000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0</c:v>
                </c:pt>
                <c:pt idx="1">
                  <c:v>-900</c:v>
                </c:pt>
                <c:pt idx="2">
                  <c:v>-900</c:v>
                </c:pt>
                <c:pt idx="3">
                  <c:v>0</c:v>
                </c:pt>
                <c:pt idx="4">
                  <c:v>900</c:v>
                </c:pt>
                <c:pt idx="5">
                  <c:v>900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3-9449-B68E-1CC754E75472}"/>
            </c:ext>
          </c:extLst>
        </c:ser>
        <c:ser>
          <c:idx val="1"/>
          <c:order val="1"/>
          <c:tx>
            <c:v>Team 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(Data!$B$2,Data!$E$2)</c:f>
              <c:numCache>
                <c:formatCode>General</c:formatCode>
                <c:ptCount val="2"/>
                <c:pt idx="0">
                  <c:v>1500</c:v>
                </c:pt>
                <c:pt idx="1">
                  <c:v>-1000</c:v>
                </c:pt>
              </c:numCache>
            </c:numRef>
          </c:xVal>
          <c:yVal>
            <c:numRef>
              <c:f>(Data!$C$2,Data!$F$2)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3-9449-B68E-1CC754E75472}"/>
            </c:ext>
          </c:extLst>
        </c:ser>
        <c:ser>
          <c:idx val="2"/>
          <c:order val="2"/>
          <c:tx>
            <c:v>Team B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(Data!$B$3,Data!$E$3)</c:f>
              <c:numCache>
                <c:formatCode>General</c:formatCode>
                <c:ptCount val="2"/>
                <c:pt idx="0">
                  <c:v>700</c:v>
                </c:pt>
                <c:pt idx="1">
                  <c:v>-500</c:v>
                </c:pt>
              </c:numCache>
            </c:numRef>
          </c:xVal>
          <c:yVal>
            <c:numRef>
              <c:f>(Data!$C$3,Data!$F$3)</c:f>
              <c:numCache>
                <c:formatCode>General</c:formatCode>
                <c:ptCount val="2"/>
                <c:pt idx="0">
                  <c:v>1300</c:v>
                </c:pt>
                <c:pt idx="1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C-7B4A-AD2F-A2333B793763}"/>
            </c:ext>
          </c:extLst>
        </c:ser>
        <c:ser>
          <c:idx val="3"/>
          <c:order val="3"/>
          <c:tx>
            <c:v>Team C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(Data!$B$4,Data!$E$4)</c:f>
              <c:numCache>
                <c:formatCode>General</c:formatCode>
                <c:ptCount val="2"/>
                <c:pt idx="0">
                  <c:v>-700</c:v>
                </c:pt>
                <c:pt idx="1">
                  <c:v>500</c:v>
                </c:pt>
              </c:numCache>
            </c:numRef>
          </c:xVal>
          <c:yVal>
            <c:numRef>
              <c:f>(Data!$C$4,Data!$F$4)</c:f>
              <c:numCache>
                <c:formatCode>General</c:formatCode>
                <c:ptCount val="2"/>
                <c:pt idx="0">
                  <c:v>1300</c:v>
                </c:pt>
                <c:pt idx="1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C-7B4A-AD2F-A2333B793763}"/>
            </c:ext>
          </c:extLst>
        </c:ser>
        <c:ser>
          <c:idx val="4"/>
          <c:order val="4"/>
          <c:tx>
            <c:v>Team D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(Data!$B$5,Data!$E$5)</c:f>
              <c:numCache>
                <c:formatCode>General</c:formatCode>
                <c:ptCount val="2"/>
                <c:pt idx="0">
                  <c:v>-1500</c:v>
                </c:pt>
                <c:pt idx="1">
                  <c:v>1000</c:v>
                </c:pt>
              </c:numCache>
            </c:numRef>
          </c:xVal>
          <c:yVal>
            <c:numRef>
              <c:f>(Data!$C$5,Data!$F$5)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C-7B4A-AD2F-A2333B793763}"/>
            </c:ext>
          </c:extLst>
        </c:ser>
        <c:ser>
          <c:idx val="5"/>
          <c:order val="5"/>
          <c:tx>
            <c:v>Team 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(Data!$B$6,Data!$E$6)</c:f>
              <c:numCache>
                <c:formatCode>General</c:formatCode>
                <c:ptCount val="2"/>
                <c:pt idx="0">
                  <c:v>-700</c:v>
                </c:pt>
                <c:pt idx="1">
                  <c:v>500</c:v>
                </c:pt>
              </c:numCache>
            </c:numRef>
          </c:xVal>
          <c:yVal>
            <c:numRef>
              <c:f>(Data!$C$6,Data!$F$6)</c:f>
              <c:numCache>
                <c:formatCode>General</c:formatCode>
                <c:ptCount val="2"/>
                <c:pt idx="0">
                  <c:v>-1300</c:v>
                </c:pt>
                <c:pt idx="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F-A040-907A-C46B20E2D265}"/>
            </c:ext>
          </c:extLst>
        </c:ser>
        <c:ser>
          <c:idx val="6"/>
          <c:order val="6"/>
          <c:tx>
            <c:v>Team F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(Data!$B$7,Data!$E$7)</c:f>
              <c:numCache>
                <c:formatCode>General</c:formatCode>
                <c:ptCount val="2"/>
                <c:pt idx="0">
                  <c:v>700</c:v>
                </c:pt>
                <c:pt idx="1">
                  <c:v>-500</c:v>
                </c:pt>
              </c:numCache>
            </c:numRef>
          </c:xVal>
          <c:yVal>
            <c:numRef>
              <c:f>(Data!$C$7,Data!$F$7)</c:f>
              <c:numCache>
                <c:formatCode>General</c:formatCode>
                <c:ptCount val="2"/>
                <c:pt idx="0">
                  <c:v>-1300</c:v>
                </c:pt>
                <c:pt idx="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6F-A040-907A-C46B20E2D265}"/>
            </c:ext>
          </c:extLst>
        </c:ser>
        <c:ser>
          <c:idx val="7"/>
          <c:order val="7"/>
          <c:tx>
            <c:v>S1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Data!$B$15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Data!$C$15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3-914E-9128-ADBA631EA6C9}"/>
            </c:ext>
          </c:extLst>
        </c:ser>
        <c:ser>
          <c:idx val="8"/>
          <c:order val="8"/>
          <c:tx>
            <c:v>S2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Data!$B$16</c:f>
              <c:numCache>
                <c:formatCode>General</c:formatCode>
                <c:ptCount val="1"/>
                <c:pt idx="0">
                  <c:v>110</c:v>
                </c:pt>
              </c:numCache>
            </c:numRef>
          </c:xVal>
          <c:yVal>
            <c:numRef>
              <c:f>Data!$C$16</c:f>
              <c:numCache>
                <c:formatCode>General</c:formatCode>
                <c:ptCount val="1"/>
                <c:pt idx="0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3-914E-9128-ADBA631EA6C9}"/>
            </c:ext>
          </c:extLst>
        </c:ser>
        <c:ser>
          <c:idx val="9"/>
          <c:order val="9"/>
          <c:tx>
            <c:v>S3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Data!$B$17</c:f>
              <c:numCache>
                <c:formatCode>General</c:formatCode>
                <c:ptCount val="1"/>
                <c:pt idx="0">
                  <c:v>-300</c:v>
                </c:pt>
              </c:numCache>
            </c:numRef>
          </c:xVal>
          <c:yVal>
            <c:numRef>
              <c:f>Data!$C$17</c:f>
              <c:numCache>
                <c:formatCode>General</c:formatCode>
                <c:ptCount val="1"/>
                <c:pt idx="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3-914E-9128-ADBA631EA6C9}"/>
            </c:ext>
          </c:extLst>
        </c:ser>
        <c:ser>
          <c:idx val="10"/>
          <c:order val="10"/>
          <c:tx>
            <c:v>S6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Data!$B$14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Data!$C$14</c:f>
              <c:numCache>
                <c:formatCode>General</c:formatCode>
                <c:ptCount val="1"/>
                <c:pt idx="0">
                  <c:v>-300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3-914E-9128-ADBA631EA6C9}"/>
            </c:ext>
          </c:extLst>
        </c:ser>
        <c:ser>
          <c:idx val="11"/>
          <c:order val="11"/>
          <c:tx>
            <c:v>S5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Data!$B$13</c:f>
              <c:numCache>
                <c:formatCode>General</c:formatCode>
                <c:ptCount val="1"/>
                <c:pt idx="0">
                  <c:v>-110</c:v>
                </c:pt>
              </c:numCache>
            </c:numRef>
          </c:xVal>
          <c:yVal>
            <c:numRef>
              <c:f>Data!$C$13</c:f>
              <c:numCache>
                <c:formatCode>General</c:formatCode>
                <c:ptCount val="1"/>
                <c:pt idx="0">
                  <c:v>-410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C3-914E-9128-ADBA631EA6C9}"/>
            </c:ext>
          </c:extLst>
        </c:ser>
        <c:ser>
          <c:idx val="12"/>
          <c:order val="12"/>
          <c:tx>
            <c:v>S4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Data!$B$12</c:f>
              <c:numCache>
                <c:formatCode>General</c:formatCode>
                <c:ptCount val="1"/>
                <c:pt idx="0">
                  <c:v>-410</c:v>
                </c:pt>
              </c:numCache>
            </c:numRef>
          </c:xVal>
          <c:yVal>
            <c:numRef>
              <c:f>Data!$C$12</c:f>
              <c:numCache>
                <c:formatCode>General</c:formatCode>
                <c:ptCount val="1"/>
                <c:pt idx="0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C3-914E-9128-ADBA631EA6C9}"/>
            </c:ext>
          </c:extLst>
        </c:ser>
        <c:ser>
          <c:idx val="13"/>
          <c:order val="13"/>
          <c:tx>
            <c:v>Home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Data!$B$18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Data!$C$18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0-8D4C-B96B-119CB88C390D}"/>
            </c:ext>
          </c:extLst>
        </c:ser>
        <c:ser>
          <c:idx val="14"/>
          <c:order val="14"/>
          <c:tx>
            <c:v>Path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Plot!$M$3:$M$29</c:f>
              <c:numCache>
                <c:formatCode>General</c:formatCode>
                <c:ptCount val="27"/>
                <c:pt idx="0">
                  <c:v>498</c:v>
                </c:pt>
                <c:pt idx="1">
                  <c:v>498</c:v>
                </c:pt>
                <c:pt idx="2">
                  <c:v>498</c:v>
                </c:pt>
                <c:pt idx="3">
                  <c:v>498</c:v>
                </c:pt>
                <c:pt idx="4">
                  <c:v>498</c:v>
                </c:pt>
                <c:pt idx="5">
                  <c:v>210</c:v>
                </c:pt>
                <c:pt idx="6">
                  <c:v>140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277</c:v>
                </c:pt>
                <c:pt idx="11">
                  <c:v>277</c:v>
                </c:pt>
                <c:pt idx="12">
                  <c:v>-6</c:v>
                </c:pt>
              </c:numCache>
            </c:numRef>
          </c:xVal>
          <c:yVal>
            <c:numRef>
              <c:f>Plot!$N$3:$N$29</c:f>
              <c:numCache>
                <c:formatCode>General</c:formatCode>
                <c:ptCount val="27"/>
                <c:pt idx="0">
                  <c:v>896</c:v>
                </c:pt>
                <c:pt idx="1">
                  <c:v>113</c:v>
                </c:pt>
                <c:pt idx="2">
                  <c:v>391</c:v>
                </c:pt>
                <c:pt idx="3">
                  <c:v>324</c:v>
                </c:pt>
                <c:pt idx="4">
                  <c:v>357</c:v>
                </c:pt>
                <c:pt idx="5">
                  <c:v>363</c:v>
                </c:pt>
                <c:pt idx="6">
                  <c:v>363</c:v>
                </c:pt>
                <c:pt idx="7">
                  <c:v>363</c:v>
                </c:pt>
                <c:pt idx="8">
                  <c:v>93</c:v>
                </c:pt>
                <c:pt idx="9">
                  <c:v>-293</c:v>
                </c:pt>
                <c:pt idx="10">
                  <c:v>-293</c:v>
                </c:pt>
                <c:pt idx="11">
                  <c:v>-1.7</c:v>
                </c:pt>
                <c:pt idx="12">
                  <c:v>-1.7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F-4B49-BEE1-A86A04CD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17568"/>
        <c:axId val="321239520"/>
      </c:scatterChart>
      <c:valAx>
        <c:axId val="321217568"/>
        <c:scaling>
          <c:orientation val="minMax"/>
          <c:max val="15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39520"/>
        <c:crosses val="autoZero"/>
        <c:crossBetween val="midCat"/>
      </c:valAx>
      <c:valAx>
        <c:axId val="321239520"/>
        <c:scaling>
          <c:orientation val="minMax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76070</xdr:rowOff>
    </xdr:from>
    <xdr:to>
      <xdr:col>11</xdr:col>
      <xdr:colOff>513131</xdr:colOff>
      <xdr:row>34</xdr:row>
      <xdr:rowOff>141110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E5F4C-B918-7562-1E5E-B0F011AC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A3E1-42AC-0A45-9CE8-04DAFDEDC79D}">
  <sheetPr>
    <outlinePr summaryBelow="0" summaryRight="0"/>
  </sheetPr>
  <dimension ref="A1:I19"/>
  <sheetViews>
    <sheetView workbookViewId="0"/>
  </sheetViews>
  <sheetFormatPr baseColWidth="10" defaultColWidth="12.6640625" defaultRowHeight="15.75" customHeight="1" x14ac:dyDescent="0.2"/>
  <cols>
    <col min="1" max="1" width="16.83203125" style="7" customWidth="1"/>
    <col min="2" max="2" width="15.1640625" style="7" customWidth="1"/>
    <col min="3" max="3" width="14.1640625" style="7" customWidth="1"/>
    <col min="4" max="4" width="16.6640625" style="7" customWidth="1"/>
    <col min="5" max="5" width="17.33203125" style="7" customWidth="1"/>
    <col min="6" max="6" width="18.33203125" style="7" customWidth="1"/>
    <col min="7" max="7" width="12.1640625" style="7" customWidth="1"/>
    <col min="8" max="8" width="16.1640625" style="7" customWidth="1"/>
    <col min="9" max="16384" width="12.6640625" style="7"/>
  </cols>
  <sheetData>
    <row r="1" spans="1:9" ht="15.75" customHeight="1" x14ac:dyDescent="0.2">
      <c r="A1" s="13" t="s">
        <v>61</v>
      </c>
      <c r="B1" s="10" t="s">
        <v>60</v>
      </c>
      <c r="C1" s="10" t="s">
        <v>59</v>
      </c>
      <c r="D1" s="10" t="s">
        <v>58</v>
      </c>
      <c r="G1" s="10" t="s">
        <v>57</v>
      </c>
      <c r="H1" s="10" t="s">
        <v>56</v>
      </c>
    </row>
    <row r="2" spans="1:9" ht="15.75" customHeight="1" x14ac:dyDescent="0.2">
      <c r="A2" s="10" t="s">
        <v>55</v>
      </c>
      <c r="B2" s="18">
        <v>63.9</v>
      </c>
      <c r="C2" s="18">
        <v>-203.4</v>
      </c>
      <c r="D2" s="18">
        <v>17</v>
      </c>
      <c r="F2" s="10" t="s">
        <v>54</v>
      </c>
      <c r="G2" s="17">
        <v>700</v>
      </c>
      <c r="H2" s="17">
        <v>60</v>
      </c>
    </row>
    <row r="3" spans="1:9" ht="15.75" customHeight="1" x14ac:dyDescent="0.2">
      <c r="F3" s="10" t="s">
        <v>53</v>
      </c>
      <c r="G3" s="17">
        <v>32.200000000000003</v>
      </c>
      <c r="H3" s="17">
        <v>0</v>
      </c>
      <c r="I3" s="10" t="s">
        <v>52</v>
      </c>
    </row>
    <row r="4" spans="1:9" ht="15.75" customHeight="1" x14ac:dyDescent="0.2">
      <c r="A4" s="13" t="s">
        <v>51</v>
      </c>
      <c r="B4" s="10" t="s">
        <v>50</v>
      </c>
      <c r="C4" s="10" t="s">
        <v>49</v>
      </c>
      <c r="D4" s="10" t="s">
        <v>48</v>
      </c>
      <c r="E4" s="10"/>
      <c r="F4" s="10" t="s">
        <v>47</v>
      </c>
      <c r="G4" s="17">
        <f>ABS(G2/G3)</f>
        <v>21.739130434782606</v>
      </c>
      <c r="H4" s="17"/>
    </row>
    <row r="5" spans="1:9" ht="15.75" customHeight="1" x14ac:dyDescent="0.2">
      <c r="A5" s="10" t="s">
        <v>46</v>
      </c>
      <c r="B5" s="16">
        <v>30</v>
      </c>
      <c r="C5" s="16">
        <v>28</v>
      </c>
      <c r="D5" s="16">
        <f>RADIANS(360)</f>
        <v>6.2831853071795862</v>
      </c>
      <c r="I5" s="10" t="s">
        <v>45</v>
      </c>
    </row>
    <row r="8" spans="1:9" ht="15.75" customHeight="1" x14ac:dyDescent="0.2">
      <c r="E8" s="13" t="s">
        <v>44</v>
      </c>
    </row>
    <row r="9" spans="1:9" ht="15.75" customHeight="1" x14ac:dyDescent="0.2">
      <c r="A9" s="13" t="s">
        <v>43</v>
      </c>
      <c r="B9" s="10" t="s">
        <v>42</v>
      </c>
      <c r="C9" s="10" t="s">
        <v>41</v>
      </c>
      <c r="D9" s="10" t="s">
        <v>40</v>
      </c>
      <c r="E9" s="10" t="s">
        <v>35</v>
      </c>
      <c r="F9" s="10" t="s">
        <v>34</v>
      </c>
      <c r="G9" s="15" t="s">
        <v>33</v>
      </c>
      <c r="H9" s="10" t="s">
        <v>32</v>
      </c>
    </row>
    <row r="10" spans="1:9" ht="15.75" customHeight="1" x14ac:dyDescent="0.2">
      <c r="A10" s="10" t="s">
        <v>39</v>
      </c>
      <c r="B10" s="9">
        <f>B2+E15*COS(D5)</f>
        <v>477.57529411764705</v>
      </c>
      <c r="C10" s="9">
        <f>C2+E15*SIN(D5)</f>
        <v>-203.40000000000012</v>
      </c>
      <c r="D10" s="9">
        <f>H3</f>
        <v>0</v>
      </c>
      <c r="E10" s="14">
        <f>(B5-D2)/(G4)</f>
        <v>0.59800000000000009</v>
      </c>
      <c r="F10" s="14">
        <f>E10*C5</f>
        <v>16.744000000000003</v>
      </c>
      <c r="G10" s="14">
        <f>F10*COS(D5)</f>
        <v>16.744000000000003</v>
      </c>
      <c r="H10" s="14">
        <f>(F10*SIN(D5))</f>
        <v>-4.101097200984657E-15</v>
      </c>
    </row>
    <row r="11" spans="1:9" ht="15.75" customHeight="1" x14ac:dyDescent="0.2">
      <c r="D11" s="10" t="s">
        <v>38</v>
      </c>
      <c r="E11" s="11">
        <f>(0.5*(E10)*(C5^2))</f>
        <v>234.41600000000003</v>
      </c>
    </row>
    <row r="12" spans="1:9" ht="15.75" customHeight="1" x14ac:dyDescent="0.2">
      <c r="B12" s="10" t="s">
        <v>37</v>
      </c>
      <c r="E12" s="13" t="s">
        <v>36</v>
      </c>
    </row>
    <row r="13" spans="1:9" ht="15.75" customHeight="1" x14ac:dyDescent="0.2">
      <c r="B13" s="10">
        <f>-F10/(E14)</f>
        <v>21.411764705882355</v>
      </c>
      <c r="D13" s="10"/>
      <c r="E13" s="10" t="s">
        <v>35</v>
      </c>
      <c r="F13" s="10" t="s">
        <v>34</v>
      </c>
      <c r="G13" s="10" t="s">
        <v>33</v>
      </c>
      <c r="H13" s="10" t="s">
        <v>32</v>
      </c>
    </row>
    <row r="14" spans="1:9" ht="15.75" customHeight="1" x14ac:dyDescent="0.2">
      <c r="E14" s="12">
        <f>-D2/G4</f>
        <v>-0.78200000000000014</v>
      </c>
      <c r="F14" s="12">
        <f>ABS(E14*(60-C5))</f>
        <v>25.024000000000004</v>
      </c>
      <c r="G14" s="12">
        <f>F14*COS(D5)</f>
        <v>25.024000000000004</v>
      </c>
      <c r="H14" s="12">
        <f>(F14*SIN(D5))</f>
        <v>-6.1291123003726747E-15</v>
      </c>
    </row>
    <row r="15" spans="1:9" ht="15.75" customHeight="1" x14ac:dyDescent="0.2">
      <c r="D15" s="10" t="s">
        <v>31</v>
      </c>
      <c r="E15" s="11">
        <f>E11+(F10*B13)+(0.5*(E14)*(B13^2))</f>
        <v>413.67529411764707</v>
      </c>
    </row>
    <row r="16" spans="1:9" ht="15.75" customHeight="1" x14ac:dyDescent="0.2">
      <c r="B16" s="8"/>
    </row>
    <row r="17" spans="5:6" ht="15.75" customHeight="1" x14ac:dyDescent="0.2">
      <c r="E17" s="10" t="s">
        <v>30</v>
      </c>
      <c r="F17" s="10" t="s">
        <v>29</v>
      </c>
    </row>
    <row r="18" spans="5:6" ht="15.75" customHeight="1" x14ac:dyDescent="0.2">
      <c r="E18" s="9">
        <f>((E10+0)/2)*C5^2</f>
        <v>234.41600000000003</v>
      </c>
      <c r="F18" s="9">
        <f>C2+((H10+0)/2)*C5</f>
        <v>-203.40000000000006</v>
      </c>
    </row>
    <row r="19" spans="5:6" ht="15.75" customHeight="1" x14ac:dyDescent="0.2">
      <c r="E19" s="8">
        <f>F10*COS(D5)</f>
        <v>16.744000000000003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2ADD-D60C-5B45-80C0-C4B9219B30D7}">
  <dimension ref="A1:F18"/>
  <sheetViews>
    <sheetView workbookViewId="0">
      <selection activeCell="F22" sqref="F22"/>
    </sheetView>
  </sheetViews>
  <sheetFormatPr baseColWidth="10" defaultRowHeight="16" x14ac:dyDescent="0.2"/>
  <cols>
    <col min="5" max="5" width="10.83203125" customWidth="1"/>
    <col min="6" max="6" width="16.1640625" customWidth="1"/>
    <col min="7" max="7" width="15.6640625" customWidth="1"/>
    <col min="8" max="8" width="14.83203125" customWidth="1"/>
    <col min="9" max="9" width="15.83203125" customWidth="1"/>
    <col min="10" max="10" width="18.1640625" customWidth="1"/>
  </cols>
  <sheetData>
    <row r="1" spans="1:6" x14ac:dyDescent="0.2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1500</v>
      </c>
      <c r="C2">
        <v>0</v>
      </c>
      <c r="D2" t="s">
        <v>6</v>
      </c>
      <c r="E2">
        <v>-1000</v>
      </c>
      <c r="F2">
        <v>0</v>
      </c>
    </row>
    <row r="3" spans="1:6" x14ac:dyDescent="0.2">
      <c r="A3" t="s">
        <v>7</v>
      </c>
      <c r="B3">
        <v>700</v>
      </c>
      <c r="C3">
        <v>1300</v>
      </c>
      <c r="D3" t="s">
        <v>8</v>
      </c>
      <c r="E3">
        <v>-500</v>
      </c>
      <c r="F3">
        <v>-900</v>
      </c>
    </row>
    <row r="4" spans="1:6" x14ac:dyDescent="0.2">
      <c r="A4" t="s">
        <v>9</v>
      </c>
      <c r="B4">
        <v>-700</v>
      </c>
      <c r="C4">
        <v>1300</v>
      </c>
      <c r="D4" t="s">
        <v>10</v>
      </c>
      <c r="E4">
        <v>500</v>
      </c>
      <c r="F4">
        <v>-900</v>
      </c>
    </row>
    <row r="5" spans="1:6" x14ac:dyDescent="0.2">
      <c r="A5" t="s">
        <v>11</v>
      </c>
      <c r="B5">
        <v>-1500</v>
      </c>
      <c r="C5">
        <v>0</v>
      </c>
      <c r="D5" t="s">
        <v>12</v>
      </c>
      <c r="E5">
        <v>1000</v>
      </c>
      <c r="F5">
        <v>0</v>
      </c>
    </row>
    <row r="6" spans="1:6" x14ac:dyDescent="0.2">
      <c r="A6" t="s">
        <v>13</v>
      </c>
      <c r="B6">
        <v>-700</v>
      </c>
      <c r="C6">
        <v>-1300</v>
      </c>
      <c r="D6" t="s">
        <v>14</v>
      </c>
      <c r="E6">
        <v>500</v>
      </c>
      <c r="F6">
        <v>900</v>
      </c>
    </row>
    <row r="7" spans="1:6" x14ac:dyDescent="0.2">
      <c r="A7" t="s">
        <v>15</v>
      </c>
      <c r="B7">
        <v>700</v>
      </c>
      <c r="C7">
        <v>-1300</v>
      </c>
      <c r="D7" t="s">
        <v>16</v>
      </c>
      <c r="E7">
        <v>-500</v>
      </c>
      <c r="F7">
        <v>900</v>
      </c>
    </row>
    <row r="8" spans="1:6" x14ac:dyDescent="0.2">
      <c r="B8">
        <v>1500</v>
      </c>
      <c r="C8">
        <v>0</v>
      </c>
      <c r="E8">
        <v>-1000</v>
      </c>
      <c r="F8">
        <v>0</v>
      </c>
    </row>
    <row r="11" spans="1:6" x14ac:dyDescent="0.2">
      <c r="B11" t="s">
        <v>24</v>
      </c>
      <c r="C11" t="s">
        <v>25</v>
      </c>
    </row>
    <row r="12" spans="1:6" x14ac:dyDescent="0.2">
      <c r="A12" t="s">
        <v>18</v>
      </c>
      <c r="B12">
        <v>-410</v>
      </c>
      <c r="C12">
        <v>-110</v>
      </c>
    </row>
    <row r="13" spans="1:6" x14ac:dyDescent="0.2">
      <c r="A13" t="s">
        <v>19</v>
      </c>
      <c r="B13">
        <v>-110</v>
      </c>
      <c r="C13">
        <v>-410</v>
      </c>
    </row>
    <row r="14" spans="1:6" x14ac:dyDescent="0.2">
      <c r="A14" t="s">
        <v>20</v>
      </c>
      <c r="B14">
        <v>300</v>
      </c>
      <c r="C14">
        <v>-300</v>
      </c>
    </row>
    <row r="15" spans="1:6" x14ac:dyDescent="0.2">
      <c r="A15" t="s">
        <v>21</v>
      </c>
      <c r="B15">
        <v>410</v>
      </c>
      <c r="C15">
        <v>110</v>
      </c>
    </row>
    <row r="16" spans="1:6" x14ac:dyDescent="0.2">
      <c r="A16" t="s">
        <v>22</v>
      </c>
      <c r="B16">
        <v>110</v>
      </c>
      <c r="C16">
        <v>410</v>
      </c>
    </row>
    <row r="17" spans="1:3" x14ac:dyDescent="0.2">
      <c r="A17" t="s">
        <v>23</v>
      </c>
      <c r="B17">
        <v>-300</v>
      </c>
      <c r="C17">
        <v>300</v>
      </c>
    </row>
    <row r="18" spans="1:3" x14ac:dyDescent="0.2">
      <c r="A18" t="s">
        <v>26</v>
      </c>
      <c r="B18">
        <v>0</v>
      </c>
      <c r="C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07AA-E684-3842-BDE0-F9D82F14402E}">
  <dimension ref="M2:O31"/>
  <sheetViews>
    <sheetView tabSelected="1" zoomScale="81" zoomScaleNormal="99" workbookViewId="0">
      <selection activeCell="S23" sqref="S23"/>
    </sheetView>
  </sheetViews>
  <sheetFormatPr baseColWidth="10" defaultRowHeight="16" x14ac:dyDescent="0.2"/>
  <sheetData>
    <row r="2" spans="13:15" x14ac:dyDescent="0.2">
      <c r="M2" t="s">
        <v>27</v>
      </c>
      <c r="N2" t="s">
        <v>28</v>
      </c>
    </row>
    <row r="3" spans="13:15" x14ac:dyDescent="0.2">
      <c r="M3" s="21">
        <v>498</v>
      </c>
      <c r="N3" s="21">
        <v>896</v>
      </c>
    </row>
    <row r="4" spans="13:15" x14ac:dyDescent="0.2">
      <c r="M4" s="19">
        <v>498</v>
      </c>
      <c r="N4" s="20">
        <v>113</v>
      </c>
    </row>
    <row r="5" spans="13:15" x14ac:dyDescent="0.2">
      <c r="M5" s="25">
        <v>498</v>
      </c>
      <c r="N5" s="26">
        <v>391</v>
      </c>
      <c r="O5" t="s">
        <v>79</v>
      </c>
    </row>
    <row r="6" spans="13:15" x14ac:dyDescent="0.2">
      <c r="M6" s="1">
        <v>498</v>
      </c>
      <c r="N6" s="2">
        <v>324</v>
      </c>
    </row>
    <row r="7" spans="13:15" x14ac:dyDescent="0.2">
      <c r="M7" s="1">
        <v>498</v>
      </c>
      <c r="N7" s="2">
        <v>357</v>
      </c>
    </row>
    <row r="8" spans="13:15" x14ac:dyDescent="0.2">
      <c r="M8" s="1">
        <v>210</v>
      </c>
      <c r="N8" s="2">
        <v>363</v>
      </c>
    </row>
    <row r="9" spans="13:15" x14ac:dyDescent="0.2">
      <c r="M9" s="1">
        <v>140</v>
      </c>
      <c r="N9" s="2">
        <v>363</v>
      </c>
    </row>
    <row r="10" spans="13:15" x14ac:dyDescent="0.2">
      <c r="M10" s="1">
        <v>106</v>
      </c>
      <c r="N10" s="2">
        <v>363</v>
      </c>
    </row>
    <row r="11" spans="13:15" x14ac:dyDescent="0.2">
      <c r="M11" s="1">
        <v>106</v>
      </c>
      <c r="N11" s="2">
        <v>93</v>
      </c>
    </row>
    <row r="12" spans="13:15" x14ac:dyDescent="0.2">
      <c r="M12" s="3">
        <v>106</v>
      </c>
      <c r="N12" s="4">
        <v>-293</v>
      </c>
    </row>
    <row r="13" spans="13:15" x14ac:dyDescent="0.2">
      <c r="M13" s="5">
        <v>277</v>
      </c>
      <c r="N13" s="6">
        <v>-293</v>
      </c>
    </row>
    <row r="14" spans="13:15" x14ac:dyDescent="0.2">
      <c r="M14" s="5">
        <v>277</v>
      </c>
      <c r="N14" s="6">
        <v>-1.7</v>
      </c>
    </row>
    <row r="15" spans="13:15" x14ac:dyDescent="0.2">
      <c r="M15" s="5">
        <v>-6</v>
      </c>
      <c r="N15" s="6">
        <v>-1.7</v>
      </c>
    </row>
    <row r="16" spans="13:15" x14ac:dyDescent="0.2">
      <c r="M16" s="22"/>
      <c r="N16" s="23"/>
    </row>
    <row r="17" spans="13:14" x14ac:dyDescent="0.2">
      <c r="M17" s="24"/>
      <c r="N17" s="24"/>
    </row>
    <row r="18" spans="13:14" x14ac:dyDescent="0.2">
      <c r="M18" s="24"/>
      <c r="N18" s="24"/>
    </row>
    <row r="19" spans="13:14" x14ac:dyDescent="0.2">
      <c r="M19" s="24"/>
      <c r="N19" s="24"/>
    </row>
    <row r="20" spans="13:14" x14ac:dyDescent="0.2">
      <c r="M20" s="24"/>
      <c r="N20" s="24"/>
    </row>
    <row r="21" spans="13:14" x14ac:dyDescent="0.2">
      <c r="M21" s="24"/>
      <c r="N21" s="24"/>
    </row>
    <row r="22" spans="13:14" x14ac:dyDescent="0.2">
      <c r="M22" s="24"/>
      <c r="N22" s="24"/>
    </row>
    <row r="23" spans="13:14" x14ac:dyDescent="0.2">
      <c r="M23" s="24"/>
      <c r="N23" s="24"/>
    </row>
    <row r="24" spans="13:14" x14ac:dyDescent="0.2">
      <c r="M24" s="24"/>
      <c r="N24" s="24"/>
    </row>
    <row r="25" spans="13:14" x14ac:dyDescent="0.2">
      <c r="M25" s="24"/>
      <c r="N25" s="24"/>
    </row>
    <row r="26" spans="13:14" x14ac:dyDescent="0.2">
      <c r="M26" s="24"/>
      <c r="N26" s="24"/>
    </row>
    <row r="27" spans="13:14" x14ac:dyDescent="0.2">
      <c r="M27" s="24"/>
      <c r="N27" s="24"/>
    </row>
    <row r="28" spans="13:14" x14ac:dyDescent="0.2">
      <c r="M28" s="24"/>
      <c r="N28" s="24"/>
    </row>
    <row r="29" spans="13:14" x14ac:dyDescent="0.2">
      <c r="M29" s="24"/>
      <c r="N29" s="24"/>
    </row>
    <row r="30" spans="13:14" x14ac:dyDescent="0.2">
      <c r="M30" s="24"/>
      <c r="N30" s="24"/>
    </row>
    <row r="31" spans="13:14" x14ac:dyDescent="0.2">
      <c r="M31" s="24"/>
      <c r="N31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A1DD-2BF9-364F-80DF-22447988E402}">
  <sheetPr>
    <outlinePr summaryBelow="0" summaryRight="0"/>
  </sheetPr>
  <dimension ref="A1:F25"/>
  <sheetViews>
    <sheetView workbookViewId="0">
      <selection activeCell="I20" sqref="I20"/>
    </sheetView>
  </sheetViews>
  <sheetFormatPr baseColWidth="10" defaultColWidth="12.6640625" defaultRowHeight="15.75" customHeight="1" x14ac:dyDescent="0.2"/>
  <cols>
    <col min="1" max="1" width="15.1640625" style="7" customWidth="1"/>
    <col min="2" max="2" width="11.1640625" style="7" customWidth="1"/>
    <col min="3" max="3" width="10.6640625" style="7" customWidth="1"/>
    <col min="4" max="4" width="5.6640625" style="7" customWidth="1"/>
    <col min="5" max="5" width="10.83203125" style="7" customWidth="1"/>
    <col min="6" max="6" width="4.6640625" style="7" customWidth="1"/>
    <col min="7" max="16384" width="12.6640625" style="7"/>
  </cols>
  <sheetData>
    <row r="1" spans="1:6" ht="15.75" customHeight="1" x14ac:dyDescent="0.2">
      <c r="A1" s="10" t="s">
        <v>78</v>
      </c>
      <c r="B1" s="10" t="s">
        <v>77</v>
      </c>
      <c r="C1" s="10" t="s">
        <v>59</v>
      </c>
      <c r="D1" s="10" t="s">
        <v>76</v>
      </c>
      <c r="E1" s="10" t="s">
        <v>73</v>
      </c>
      <c r="F1" s="10" t="s">
        <v>72</v>
      </c>
    </row>
    <row r="2" spans="1:6" ht="15.75" customHeight="1" x14ac:dyDescent="0.2">
      <c r="A2" s="10" t="s">
        <v>71</v>
      </c>
      <c r="B2" s="10">
        <v>498</v>
      </c>
      <c r="C2" s="10">
        <v>896</v>
      </c>
      <c r="D2" s="10">
        <v>270</v>
      </c>
      <c r="E2" s="10">
        <v>27</v>
      </c>
      <c r="F2" s="10">
        <v>30.6</v>
      </c>
    </row>
    <row r="3" spans="1:6" ht="15.75" customHeight="1" x14ac:dyDescent="0.2">
      <c r="A3" s="10" t="s">
        <v>70</v>
      </c>
      <c r="B3" s="10">
        <v>498</v>
      </c>
      <c r="C3" s="10">
        <v>648</v>
      </c>
      <c r="D3" s="10">
        <v>270</v>
      </c>
      <c r="E3" s="10">
        <v>30</v>
      </c>
      <c r="F3" s="10">
        <v>25</v>
      </c>
    </row>
    <row r="4" spans="1:6" ht="15.75" customHeight="1" x14ac:dyDescent="0.2">
      <c r="A4" s="10" t="s">
        <v>69</v>
      </c>
      <c r="B4" s="10">
        <v>498</v>
      </c>
      <c r="C4" s="10">
        <v>271</v>
      </c>
      <c r="D4" s="10">
        <v>180</v>
      </c>
      <c r="E4" s="10">
        <v>30</v>
      </c>
      <c r="F4" s="10">
        <v>25</v>
      </c>
    </row>
    <row r="5" spans="1:6" ht="15.75" customHeight="1" x14ac:dyDescent="0.2">
      <c r="A5" s="10" t="s">
        <v>68</v>
      </c>
      <c r="B5" s="10">
        <v>5</v>
      </c>
      <c r="C5" s="10">
        <v>271</v>
      </c>
      <c r="D5" s="10">
        <v>90</v>
      </c>
      <c r="E5" s="10">
        <v>23</v>
      </c>
      <c r="F5" s="10">
        <v>20</v>
      </c>
    </row>
    <row r="6" spans="1:6" ht="15.75" customHeight="1" x14ac:dyDescent="0.2">
      <c r="A6" s="10" t="s">
        <v>67</v>
      </c>
      <c r="B6" s="10">
        <v>5</v>
      </c>
      <c r="C6" s="10">
        <v>315</v>
      </c>
      <c r="D6" s="10">
        <v>90</v>
      </c>
      <c r="E6" s="10">
        <v>23</v>
      </c>
      <c r="F6" s="10">
        <v>15</v>
      </c>
    </row>
    <row r="7" spans="1:6" ht="15.75" customHeight="1" x14ac:dyDescent="0.2">
      <c r="A7" s="10" t="s">
        <v>66</v>
      </c>
      <c r="B7" s="10">
        <v>5</v>
      </c>
      <c r="C7" s="10">
        <v>407</v>
      </c>
      <c r="D7" s="10">
        <v>360</v>
      </c>
      <c r="E7" s="10">
        <v>23</v>
      </c>
      <c r="F7" s="10">
        <v>20</v>
      </c>
    </row>
    <row r="8" spans="1:6" ht="15.75" customHeight="1" x14ac:dyDescent="0.2">
      <c r="A8" s="10" t="s">
        <v>65</v>
      </c>
      <c r="B8" s="10">
        <v>64</v>
      </c>
      <c r="C8" s="10">
        <v>407</v>
      </c>
      <c r="D8" s="10">
        <v>270</v>
      </c>
      <c r="E8" s="10">
        <v>35</v>
      </c>
      <c r="F8" s="10">
        <v>30</v>
      </c>
    </row>
    <row r="9" spans="1:6" ht="15.75" customHeight="1" x14ac:dyDescent="0.2">
      <c r="A9" s="10" t="s">
        <v>64</v>
      </c>
      <c r="B9" s="10">
        <v>64</v>
      </c>
      <c r="C9" s="10">
        <v>-203</v>
      </c>
      <c r="D9" s="10">
        <v>270</v>
      </c>
      <c r="E9" s="10">
        <v>20</v>
      </c>
      <c r="F9" s="10">
        <v>26</v>
      </c>
    </row>
    <row r="10" spans="1:6" ht="15.75" customHeight="1" x14ac:dyDescent="0.2">
      <c r="A10" s="10" t="s">
        <v>63</v>
      </c>
      <c r="B10" s="10">
        <v>64</v>
      </c>
      <c r="C10" s="10">
        <v>-258</v>
      </c>
      <c r="D10" s="10">
        <v>360</v>
      </c>
      <c r="E10" s="10">
        <v>20</v>
      </c>
      <c r="F10" s="10">
        <v>28</v>
      </c>
    </row>
    <row r="12" spans="1:6" ht="15.75" customHeight="1" x14ac:dyDescent="0.2">
      <c r="A12" s="10" t="s">
        <v>75</v>
      </c>
      <c r="B12" s="10" t="s">
        <v>60</v>
      </c>
      <c r="C12" s="10" t="s">
        <v>59</v>
      </c>
      <c r="D12" s="10" t="s">
        <v>74</v>
      </c>
      <c r="E12" s="10" t="s">
        <v>73</v>
      </c>
      <c r="F12" s="10" t="s">
        <v>72</v>
      </c>
    </row>
    <row r="13" spans="1:6" ht="15.75" customHeight="1" x14ac:dyDescent="0.2">
      <c r="A13" s="10" t="s">
        <v>71</v>
      </c>
      <c r="B13" s="27">
        <v>498</v>
      </c>
      <c r="C13" s="27">
        <v>896</v>
      </c>
      <c r="D13" s="27">
        <v>270</v>
      </c>
      <c r="E13" s="27">
        <v>30</v>
      </c>
      <c r="F13" s="27">
        <v>36</v>
      </c>
    </row>
    <row r="14" spans="1:6" ht="15.75" customHeight="1" x14ac:dyDescent="0.2">
      <c r="A14" s="10" t="s">
        <v>70</v>
      </c>
      <c r="B14" s="27">
        <v>498</v>
      </c>
      <c r="C14" s="27">
        <v>134</v>
      </c>
      <c r="D14" s="27">
        <v>90</v>
      </c>
      <c r="E14" s="27">
        <v>25</v>
      </c>
      <c r="F14" s="27">
        <v>22</v>
      </c>
    </row>
    <row r="15" spans="1:6" ht="15.75" customHeight="1" x14ac:dyDescent="0.2">
      <c r="A15" s="10" t="s">
        <v>69</v>
      </c>
      <c r="B15" s="27">
        <v>498</v>
      </c>
      <c r="C15" s="27">
        <v>109</v>
      </c>
      <c r="D15" s="27">
        <v>90</v>
      </c>
      <c r="E15" s="27">
        <v>30</v>
      </c>
      <c r="F15" s="27">
        <v>18</v>
      </c>
    </row>
    <row r="16" spans="1:6" ht="15.75" customHeight="1" x14ac:dyDescent="0.2">
      <c r="A16" s="10" t="s">
        <v>68</v>
      </c>
      <c r="B16" s="27">
        <v>498</v>
      </c>
      <c r="C16" s="27">
        <v>325</v>
      </c>
      <c r="D16" s="27">
        <v>90</v>
      </c>
      <c r="E16" s="27">
        <v>20</v>
      </c>
      <c r="F16" s="27">
        <v>22</v>
      </c>
    </row>
    <row r="17" spans="1:6" ht="15.75" customHeight="1" x14ac:dyDescent="0.2">
      <c r="A17" s="10" t="s">
        <v>67</v>
      </c>
      <c r="B17" s="27">
        <v>498</v>
      </c>
      <c r="C17" s="27">
        <v>364</v>
      </c>
      <c r="D17" s="27">
        <v>180</v>
      </c>
      <c r="E17" s="27">
        <v>30</v>
      </c>
      <c r="F17" s="27">
        <v>25</v>
      </c>
    </row>
    <row r="18" spans="1:6" ht="15.75" customHeight="1" x14ac:dyDescent="0.2">
      <c r="A18" s="10" t="s">
        <v>66</v>
      </c>
      <c r="B18" s="27">
        <v>210</v>
      </c>
      <c r="C18" s="27">
        <v>364</v>
      </c>
      <c r="D18" s="27">
        <v>180</v>
      </c>
      <c r="E18" s="27">
        <v>22</v>
      </c>
      <c r="F18" s="27">
        <v>25</v>
      </c>
    </row>
    <row r="19" spans="1:6" ht="15.75" customHeight="1" x14ac:dyDescent="0.2">
      <c r="A19" s="10" t="s">
        <v>65</v>
      </c>
      <c r="B19" s="27">
        <v>161</v>
      </c>
      <c r="C19" s="27">
        <v>364</v>
      </c>
      <c r="D19" s="27">
        <v>180</v>
      </c>
      <c r="E19" s="27">
        <v>22</v>
      </c>
      <c r="F19" s="27">
        <v>25</v>
      </c>
    </row>
    <row r="20" spans="1:6" ht="15.75" customHeight="1" x14ac:dyDescent="0.2">
      <c r="A20" s="10" t="s">
        <v>64</v>
      </c>
      <c r="B20" s="27">
        <v>107</v>
      </c>
      <c r="C20" s="27">
        <v>364</v>
      </c>
      <c r="D20" s="27">
        <v>270</v>
      </c>
      <c r="E20" s="27">
        <v>30</v>
      </c>
      <c r="F20" s="27">
        <v>30</v>
      </c>
    </row>
    <row r="21" spans="1:6" ht="15.75" customHeight="1" x14ac:dyDescent="0.2">
      <c r="A21" s="10" t="s">
        <v>63</v>
      </c>
      <c r="B21" s="27">
        <v>107</v>
      </c>
      <c r="C21" s="27">
        <v>94</v>
      </c>
      <c r="D21" s="27">
        <v>270</v>
      </c>
      <c r="E21" s="27">
        <v>30</v>
      </c>
      <c r="F21" s="27">
        <v>29</v>
      </c>
    </row>
    <row r="22" spans="1:6" ht="15.75" customHeight="1" x14ac:dyDescent="0.2">
      <c r="A22" s="10" t="s">
        <v>62</v>
      </c>
      <c r="B22" s="27">
        <v>107</v>
      </c>
      <c r="C22" s="27">
        <v>-293</v>
      </c>
      <c r="D22" s="27">
        <v>360</v>
      </c>
      <c r="E22" s="27">
        <v>25</v>
      </c>
      <c r="F22" s="27">
        <v>23</v>
      </c>
    </row>
    <row r="23" spans="1:6" ht="15.75" customHeight="1" x14ac:dyDescent="0.2">
      <c r="A23" s="7" t="s">
        <v>80</v>
      </c>
      <c r="B23" s="27">
        <v>278</v>
      </c>
      <c r="C23" s="27">
        <v>-293</v>
      </c>
      <c r="D23" s="27">
        <v>90</v>
      </c>
      <c r="E23" s="27">
        <v>30</v>
      </c>
      <c r="F23" s="27">
        <v>27</v>
      </c>
    </row>
    <row r="24" spans="1:6" ht="15.75" customHeight="1" x14ac:dyDescent="0.2">
      <c r="A24" s="7" t="s">
        <v>81</v>
      </c>
      <c r="B24" s="27">
        <v>278</v>
      </c>
      <c r="C24" s="27">
        <v>-2</v>
      </c>
      <c r="D24" s="27">
        <v>180</v>
      </c>
      <c r="E24" s="27">
        <v>30</v>
      </c>
      <c r="F24" s="27">
        <v>19</v>
      </c>
    </row>
    <row r="25" spans="1:6" ht="15.75" customHeight="1" x14ac:dyDescent="0.2">
      <c r="A25" s="7" t="s">
        <v>82</v>
      </c>
      <c r="B25" s="27">
        <v>-7</v>
      </c>
      <c r="C25" s="27">
        <v>-2</v>
      </c>
      <c r="D25" s="27"/>
      <c r="E25" s="27"/>
      <c r="F2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Data</vt:lpstr>
      <vt:lpstr>Plot</vt:lpstr>
      <vt:lpstr>Recorded Values from game.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2022-09-28T16:08:40Z</dcterms:created>
  <dcterms:modified xsi:type="dcterms:W3CDTF">2022-12-02T19:15:57Z</dcterms:modified>
</cp:coreProperties>
</file>