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34900" yWindow="2060" windowWidth="21600" windowHeight="37940" activeTab="1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11" l="1"/>
  <c r="D88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60" i="11"/>
  <c r="C88" i="11"/>
  <c r="C86" i="11"/>
  <c r="C83" i="11"/>
  <c r="C82" i="11"/>
  <c r="C81" i="11"/>
  <c r="C80" i="11"/>
  <c r="C79" i="11"/>
  <c r="C78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J24" i="11"/>
  <c r="J25" i="11"/>
  <c r="J20" i="11"/>
  <c r="C49" i="11"/>
  <c r="C53" i="11"/>
  <c r="C54" i="11"/>
  <c r="C55" i="11"/>
  <c r="B53" i="11"/>
  <c r="B54" i="11"/>
  <c r="B55" i="11"/>
  <c r="D55" i="11"/>
  <c r="E52" i="11"/>
  <c r="B32" i="11"/>
  <c r="E32" i="11"/>
  <c r="B33" i="11"/>
  <c r="E33" i="11"/>
  <c r="B34" i="11"/>
  <c r="E34" i="11"/>
  <c r="B35" i="11"/>
  <c r="E35" i="11"/>
  <c r="B36" i="11"/>
  <c r="E36" i="11"/>
  <c r="B37" i="11"/>
  <c r="E37" i="11"/>
  <c r="B38" i="11"/>
  <c r="E38" i="11"/>
  <c r="B39" i="11"/>
  <c r="E39" i="11"/>
  <c r="B40" i="11"/>
  <c r="E40" i="11"/>
  <c r="B41" i="11"/>
  <c r="E41" i="11"/>
  <c r="B42" i="11"/>
  <c r="E42" i="11"/>
  <c r="B43" i="11"/>
  <c r="E43" i="11"/>
  <c r="B44" i="11"/>
  <c r="E44" i="11"/>
  <c r="B45" i="11"/>
  <c r="E45" i="11"/>
  <c r="B46" i="11"/>
  <c r="E46" i="11"/>
  <c r="B47" i="11"/>
  <c r="E47" i="11"/>
  <c r="B48" i="11"/>
  <c r="E48" i="11"/>
  <c r="B49" i="11"/>
  <c r="E49" i="11"/>
  <c r="B50" i="11"/>
  <c r="E50" i="11"/>
  <c r="B51" i="11"/>
  <c r="E51" i="11"/>
  <c r="B31" i="11"/>
  <c r="E31" i="11"/>
  <c r="J3" i="11"/>
  <c r="C32" i="11"/>
  <c r="F32" i="11"/>
  <c r="J4" i="11"/>
  <c r="C33" i="11"/>
  <c r="F33" i="11"/>
  <c r="J5" i="11"/>
  <c r="C34" i="11"/>
  <c r="F34" i="11"/>
  <c r="J6" i="11"/>
  <c r="C35" i="11"/>
  <c r="F35" i="11"/>
  <c r="J7" i="11"/>
  <c r="C36" i="11"/>
  <c r="F36" i="11"/>
  <c r="J8" i="11"/>
  <c r="C37" i="11"/>
  <c r="F37" i="11"/>
  <c r="J9" i="11"/>
  <c r="C38" i="11"/>
  <c r="F38" i="11"/>
  <c r="J10" i="11"/>
  <c r="C39" i="11"/>
  <c r="F39" i="11"/>
  <c r="J11" i="11"/>
  <c r="C40" i="11"/>
  <c r="F40" i="11"/>
  <c r="J12" i="11"/>
  <c r="C41" i="11"/>
  <c r="F41" i="11"/>
  <c r="J13" i="11"/>
  <c r="C42" i="11"/>
  <c r="F42" i="11"/>
  <c r="J14" i="11"/>
  <c r="C43" i="11"/>
  <c r="F43" i="11"/>
  <c r="J15" i="11"/>
  <c r="C44" i="11"/>
  <c r="F44" i="11"/>
  <c r="J16" i="11"/>
  <c r="C45" i="11"/>
  <c r="F45" i="11"/>
  <c r="J17" i="11"/>
  <c r="C46" i="11"/>
  <c r="F46" i="11"/>
  <c r="J18" i="11"/>
  <c r="C47" i="11"/>
  <c r="F47" i="11"/>
  <c r="J19" i="11"/>
  <c r="C48" i="11"/>
  <c r="F48" i="11"/>
  <c r="F49" i="11"/>
  <c r="G21" i="11"/>
  <c r="J21" i="11"/>
  <c r="C50" i="11"/>
  <c r="F50" i="11"/>
  <c r="J22" i="11"/>
  <c r="C51" i="11"/>
  <c r="F51" i="11"/>
  <c r="G23" i="11"/>
  <c r="J23" i="11"/>
  <c r="C52" i="11"/>
  <c r="F52" i="11"/>
  <c r="G24" i="11"/>
  <c r="J2" i="11"/>
  <c r="C31" i="11"/>
  <c r="F31" i="11"/>
  <c r="D52" i="11"/>
  <c r="D53" i="11"/>
  <c r="D54" i="11"/>
  <c r="Q4" i="1"/>
  <c r="S4" i="1"/>
  <c r="Q5" i="1"/>
  <c r="S5" i="1"/>
  <c r="Q6" i="1"/>
  <c r="S6" i="1"/>
  <c r="Q7" i="1"/>
  <c r="M143" i="1"/>
  <c r="M147" i="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K83" i="1"/>
  <c r="J83" i="1"/>
  <c r="K80" i="1"/>
  <c r="J80" i="1"/>
  <c r="K73" i="1"/>
  <c r="J73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<sst xmlns="http://schemas.openxmlformats.org/spreadsheetml/2006/main" count="15767" uniqueCount="7649">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</sst>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8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1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0.006908460988002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44241570021893"/>
                  <c:y val="0.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845628657489599"/>
                  <c:y val="-0.00345423049400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797464067899535"/>
                  <c:y val="-0.069084609880024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4DF-4920-BCE8-51282130622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</c:v>
                </c:pt>
                <c:pt idx="1">
                  <c:v>0.0159901063578979</c:v>
                </c:pt>
                <c:pt idx="2">
                  <c:v>0.0123930151859055</c:v>
                </c:pt>
                <c:pt idx="3">
                  <c:v>0.0288764574421807</c:v>
                </c:pt>
                <c:pt idx="4">
                  <c:v>0.0452882622690664</c:v>
                </c:pt>
                <c:pt idx="5">
                  <c:v>0.162745059279441</c:v>
                </c:pt>
                <c:pt idx="6">
                  <c:v>0.221891936549588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42-47B2-96A5-BB153C0DEE6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0.1225912125</c:v>
                </c:pt>
                <c:pt idx="1">
                  <c:v>0.8325626</c:v>
                </c:pt>
                <c:pt idx="2">
                  <c:v>0.0448461875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0.2249066375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9.788077907558328</c:v>
                </c:pt>
                <c:pt idx="1">
                  <c:v>11.36622394649374</c:v>
                </c:pt>
                <c:pt idx="2">
                  <c:v>21.63308010866818</c:v>
                </c:pt>
                <c:pt idx="3">
                  <c:v>29.52234023999065</c:v>
                </c:pt>
                <c:pt idx="4">
                  <c:v>31.56818848598196</c:v>
                </c:pt>
                <c:pt idx="5">
                  <c:v>29.44564702402669</c:v>
                </c:pt>
                <c:pt idx="6">
                  <c:v>23.56082594803159</c:v>
                </c:pt>
                <c:pt idx="7">
                  <c:v>25.07485801668753</c:v>
                </c:pt>
                <c:pt idx="8">
                  <c:v>27.61112135718957</c:v>
                </c:pt>
                <c:pt idx="9">
                  <c:v>0.999193075117371</c:v>
                </c:pt>
                <c:pt idx="10">
                  <c:v>1.324484162605531</c:v>
                </c:pt>
                <c:pt idx="11">
                  <c:v>22.0431195484864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0.01198035766375</c:v>
                </c:pt>
                <c:pt idx="1">
                  <c:v>0.0657693798225</c:v>
                </c:pt>
                <c:pt idx="2">
                  <c:v>0.1153160394775</c:v>
                </c:pt>
                <c:pt idx="3">
                  <c:v>0.08195052373375</c:v>
                </c:pt>
                <c:pt idx="4">
                  <c:v>0.0475625699575</c:v>
                </c:pt>
                <c:pt idx="5">
                  <c:v>0.1118519541025</c:v>
                </c:pt>
                <c:pt idx="6">
                  <c:v>0.17167244348</c:v>
                </c:pt>
                <c:pt idx="7">
                  <c:v>0.08991251354125</c:v>
                </c:pt>
                <c:pt idx="8">
                  <c:v>0.00119434760625</c:v>
                </c:pt>
                <c:pt idx="9">
                  <c:v>0.02653714596875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913-49EC-B7C2-BEC12877BE5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913-49EC-B7C2-BEC12877BE5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workbookViewId="0">
      <selection activeCell="X11" sqref="X11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 x14ac:dyDescent="0.2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45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46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45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46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 x14ac:dyDescent="0.2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 x14ac:dyDescent="0.2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 x14ac:dyDescent="0.2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 x14ac:dyDescent="0.2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 x14ac:dyDescent="0.2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 x14ac:dyDescent="0.2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45">
        <f>(SUMIF(C:C,"=可转债",M:M)*-1)/$Q$2</f>
        <v>5.6000000000000001E-2</v>
      </c>
    </row>
    <row r="44" spans="1:27" x14ac:dyDescent="0.2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46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46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 x14ac:dyDescent="0.2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 x14ac:dyDescent="0.2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 x14ac:dyDescent="0.2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 x14ac:dyDescent="0.2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 x14ac:dyDescent="0.2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 x14ac:dyDescent="0.2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 x14ac:dyDescent="0.2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 x14ac:dyDescent="0.2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 x14ac:dyDescent="0.2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 x14ac:dyDescent="0.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 x14ac:dyDescent="0.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 x14ac:dyDescent="0.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 x14ac:dyDescent="0.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 x14ac:dyDescent="0.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 x14ac:dyDescent="0.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 x14ac:dyDescent="0.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 x14ac:dyDescent="0.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 x14ac:dyDescent="0.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 x14ac:dyDescent="0.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 x14ac:dyDescent="0.2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 x14ac:dyDescent="0.2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 x14ac:dyDescent="0.2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 x14ac:dyDescent="0.2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 x14ac:dyDescent="0.2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 x14ac:dyDescent="0.2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 x14ac:dyDescent="0.2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 x14ac:dyDescent="0.2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 x14ac:dyDescent="0.2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 x14ac:dyDescent="0.2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 x14ac:dyDescent="0.2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 x14ac:dyDescent="0.2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 x14ac:dyDescent="0.2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 x14ac:dyDescent="0.2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 x14ac:dyDescent="0.2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 x14ac:dyDescent="0.2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 x14ac:dyDescent="0.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 x14ac:dyDescent="0.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 x14ac:dyDescent="0.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 x14ac:dyDescent="0.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 x14ac:dyDescent="0.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 x14ac:dyDescent="0.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 x14ac:dyDescent="0.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 x14ac:dyDescent="0.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 x14ac:dyDescent="0.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 x14ac:dyDescent="0.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 x14ac:dyDescent="0.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 x14ac:dyDescent="0.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 x14ac:dyDescent="0.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 x14ac:dyDescent="0.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 x14ac:dyDescent="0.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 x14ac:dyDescent="0.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 x14ac:dyDescent="0.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 x14ac:dyDescent="0.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 x14ac:dyDescent="0.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 x14ac:dyDescent="0.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 x14ac:dyDescent="0.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 x14ac:dyDescent="0.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 x14ac:dyDescent="0.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 x14ac:dyDescent="0.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 x14ac:dyDescent="0.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 x14ac:dyDescent="0.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 x14ac:dyDescent="0.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 x14ac:dyDescent="0.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 x14ac:dyDescent="0.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 x14ac:dyDescent="0.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 x14ac:dyDescent="0.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 x14ac:dyDescent="0.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 x14ac:dyDescent="0.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 x14ac:dyDescent="0.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 x14ac:dyDescent="0.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 x14ac:dyDescent="0.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 x14ac:dyDescent="0.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 x14ac:dyDescent="0.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 x14ac:dyDescent="0.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 x14ac:dyDescent="0.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 x14ac:dyDescent="0.2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 x14ac:dyDescent="0.2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 x14ac:dyDescent="0.2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 x14ac:dyDescent="0.2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 x14ac:dyDescent="0.2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 x14ac:dyDescent="0.2">
      <c r="L150" s="3">
        <v>43166</v>
      </c>
      <c r="M150" s="16">
        <v>0.25530000000000003</v>
      </c>
      <c r="P150" s="63"/>
    </row>
    <row r="151" spans="1:16" x14ac:dyDescent="0.2">
      <c r="P151" s="63"/>
    </row>
    <row r="152" spans="1:16" x14ac:dyDescent="0.2">
      <c r="P152" s="63"/>
    </row>
    <row r="153" spans="1:16" x14ac:dyDescent="0.2">
      <c r="P153" s="63"/>
    </row>
    <row r="154" spans="1:16" x14ac:dyDescent="0.2">
      <c r="P154" s="63"/>
    </row>
    <row r="155" spans="1:16" x14ac:dyDescent="0.2">
      <c r="P155" s="63"/>
    </row>
    <row r="156" spans="1:16" x14ac:dyDescent="0.2">
      <c r="P156" s="63"/>
    </row>
    <row r="157" spans="1:16" x14ac:dyDescent="0.2">
      <c r="P157" s="63"/>
    </row>
    <row r="158" spans="1:16" x14ac:dyDescent="0.2">
      <c r="P158" s="63"/>
    </row>
    <row r="159" spans="1:16" x14ac:dyDescent="0.2">
      <c r="P159" s="63"/>
    </row>
    <row r="160" spans="1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N167">
        <f>SUMIF(C:C,"=医药",J:J)/SUMIF(C:C,"=医药",M:M)*-1</f>
        <v>29.445647024026695</v>
      </c>
      <c r="R167" s="15"/>
    </row>
    <row r="168" spans="14:18" x14ac:dyDescent="0.2">
      <c r="R168" s="15"/>
    </row>
  </sheetData>
  <autoFilter ref="A1:W122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6" workbookViewId="0">
      <selection activeCell="A59" sqref="A59:D88"/>
    </sheetView>
  </sheetViews>
  <sheetFormatPr baseColWidth="10" defaultColWidth="11" defaultRowHeight="15" x14ac:dyDescent="0.2"/>
  <cols>
    <col min="1" max="1" width="11" bestFit="1" customWidth="1"/>
    <col min="2" max="2" width="11.6640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3203125" customWidth="1"/>
    <col min="8" max="8" width="8.83203125" customWidth="1"/>
    <col min="9" max="9" width="9" customWidth="1"/>
    <col min="10" max="10" width="11" bestFit="1" customWidth="1"/>
    <col min="11" max="11" width="9" bestFit="1" customWidth="1"/>
    <col min="13" max="13" width="15.1640625" bestFit="1" customWidth="1"/>
    <col min="15" max="15" width="9" bestFit="1" customWidth="1"/>
    <col min="16" max="16" width="6.83203125" bestFit="1" customWidth="1"/>
  </cols>
  <sheetData>
    <row r="1" spans="1:16" x14ac:dyDescent="0.2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 x14ac:dyDescent="0.2">
      <c r="A2" s="146" t="s">
        <v>7555</v>
      </c>
      <c r="B2" s="145">
        <f>SUM(K2:K14)</f>
        <v>0.51281516291592033</v>
      </c>
      <c r="C2" s="146" t="s">
        <v>7556</v>
      </c>
      <c r="D2" s="145">
        <f>SUM(K2:K3)</f>
        <v>4.6006488779477286E-2</v>
      </c>
      <c r="E2" s="128" t="s">
        <v>7557</v>
      </c>
      <c r="F2" s="130">
        <v>7497.9</v>
      </c>
      <c r="G2" s="130"/>
      <c r="H2" s="130"/>
      <c r="I2" s="130"/>
      <c r="J2" s="130">
        <f>SUM(F2:I2)</f>
        <v>7497.9</v>
      </c>
      <c r="K2" s="131">
        <f t="shared" ref="K2:K26" si="0">J2/$J$26</f>
        <v>5.9096741315878935E-3</v>
      </c>
      <c r="L2" s="129"/>
      <c r="M2" s="128">
        <f>M4+M6+M8+M10</f>
        <v>1198159.49</v>
      </c>
      <c r="O2" s="134" t="s">
        <v>7599</v>
      </c>
      <c r="P2" s="134" t="s">
        <v>7600</v>
      </c>
    </row>
    <row r="3" spans="1:16" x14ac:dyDescent="0.2">
      <c r="A3" s="146"/>
      <c r="B3" s="146"/>
      <c r="C3" s="146"/>
      <c r="D3" s="146"/>
      <c r="E3" s="128" t="s">
        <v>7558</v>
      </c>
      <c r="F3" s="130">
        <v>28334.6</v>
      </c>
      <c r="G3" s="130">
        <v>22538.240000000002</v>
      </c>
      <c r="H3" s="130"/>
      <c r="I3" s="130"/>
      <c r="J3" s="130">
        <f t="shared" ref="J3:J23" si="1">SUM(F3:I3)</f>
        <v>50872.84</v>
      </c>
      <c r="K3" s="131">
        <f t="shared" si="0"/>
        <v>4.0096814647889389E-2</v>
      </c>
      <c r="L3" s="129"/>
      <c r="M3" s="128" t="s">
        <v>7597</v>
      </c>
      <c r="N3" s="129"/>
      <c r="O3" s="128" t="s">
        <v>7555</v>
      </c>
      <c r="P3" s="132">
        <f>B2</f>
        <v>0.51281516291592033</v>
      </c>
    </row>
    <row r="4" spans="1:16" x14ac:dyDescent="0.2">
      <c r="A4" s="146"/>
      <c r="B4" s="146"/>
      <c r="C4" s="146" t="s">
        <v>7559</v>
      </c>
      <c r="D4" s="145">
        <f>SUM(K4:K6)</f>
        <v>0.20036978753957366</v>
      </c>
      <c r="E4" s="128" t="s">
        <v>7560</v>
      </c>
      <c r="F4" s="130">
        <v>175240.2</v>
      </c>
      <c r="G4" s="130">
        <v>16345.39</v>
      </c>
      <c r="H4" s="130"/>
      <c r="I4" s="130"/>
      <c r="J4" s="130">
        <f>SUM(F4:I4)</f>
        <v>191585.59000000003</v>
      </c>
      <c r="K4" s="131">
        <f t="shared" si="0"/>
        <v>0.15100340164686171</v>
      </c>
      <c r="L4" s="129"/>
      <c r="M4" s="128">
        <v>800000</v>
      </c>
      <c r="N4" s="129"/>
      <c r="O4" s="134" t="s">
        <v>7572</v>
      </c>
      <c r="P4" s="60">
        <f>B15</f>
        <v>1.599010635789792E-2</v>
      </c>
    </row>
    <row r="5" spans="1:16" x14ac:dyDescent="0.2">
      <c r="A5" s="146"/>
      <c r="B5" s="146"/>
      <c r="C5" s="146"/>
      <c r="D5" s="146"/>
      <c r="E5" s="128" t="s">
        <v>7561</v>
      </c>
      <c r="F5" s="130">
        <v>39366.6</v>
      </c>
      <c r="G5" s="130"/>
      <c r="H5" s="130"/>
      <c r="I5" s="130"/>
      <c r="J5" s="130">
        <f t="shared" si="1"/>
        <v>39366.6</v>
      </c>
      <c r="K5" s="131">
        <f t="shared" si="0"/>
        <v>3.1027858156092773E-2</v>
      </c>
      <c r="L5" s="129"/>
      <c r="M5" s="128" t="s">
        <v>7594</v>
      </c>
      <c r="N5" s="129"/>
      <c r="O5" s="134" t="s">
        <v>7576</v>
      </c>
      <c r="P5" s="60">
        <f>B17</f>
        <v>1.2393015185905477E-2</v>
      </c>
    </row>
    <row r="6" spans="1:16" x14ac:dyDescent="0.2">
      <c r="A6" s="146"/>
      <c r="B6" s="146"/>
      <c r="C6" s="146"/>
      <c r="D6" s="146"/>
      <c r="E6" s="128" t="s">
        <v>40</v>
      </c>
      <c r="F6" s="130">
        <v>14913.2</v>
      </c>
      <c r="G6" s="138">
        <v>8353.81</v>
      </c>
      <c r="H6" s="130"/>
      <c r="I6" s="130"/>
      <c r="J6" s="130">
        <f t="shared" si="1"/>
        <v>23267.010000000002</v>
      </c>
      <c r="K6" s="131">
        <f t="shared" si="0"/>
        <v>1.8338527736619169E-2</v>
      </c>
      <c r="L6" s="129"/>
      <c r="M6" s="128">
        <v>100000</v>
      </c>
      <c r="N6" s="129"/>
      <c r="O6" s="134" t="s">
        <v>7578</v>
      </c>
      <c r="P6" s="60">
        <f>B18</f>
        <v>2.8876457442180745E-2</v>
      </c>
    </row>
    <row r="7" spans="1:16" x14ac:dyDescent="0.2">
      <c r="A7" s="146"/>
      <c r="B7" s="146"/>
      <c r="C7" s="127" t="s">
        <v>7562</v>
      </c>
      <c r="D7" s="133">
        <f>SUM(K7:K7)</f>
        <v>5.9384812215511382E-2</v>
      </c>
      <c r="E7" s="128" t="s">
        <v>7563</v>
      </c>
      <c r="F7" s="130"/>
      <c r="G7" s="130">
        <v>75344.490000000005</v>
      </c>
      <c r="H7" s="130"/>
      <c r="I7" s="130"/>
      <c r="J7" s="130">
        <f t="shared" si="1"/>
        <v>75344.490000000005</v>
      </c>
      <c r="K7" s="131">
        <f t="shared" si="0"/>
        <v>5.9384812215511382E-2</v>
      </c>
      <c r="L7" s="129"/>
      <c r="M7" s="128" t="s">
        <v>7595</v>
      </c>
      <c r="N7" s="129"/>
      <c r="O7" s="134" t="s">
        <v>7580</v>
      </c>
      <c r="P7" s="60">
        <f>B21</f>
        <v>4.5288262269066445E-2</v>
      </c>
    </row>
    <row r="8" spans="1:16" x14ac:dyDescent="0.2">
      <c r="A8" s="146"/>
      <c r="B8" s="146"/>
      <c r="C8" s="146" t="s">
        <v>7564</v>
      </c>
      <c r="D8" s="145">
        <f>SUM(K8:K14)</f>
        <v>0.20705407438135814</v>
      </c>
      <c r="E8" s="128" t="s">
        <v>7565</v>
      </c>
      <c r="F8" s="130"/>
      <c r="G8" s="130">
        <v>65020.1</v>
      </c>
      <c r="H8" s="130"/>
      <c r="I8" s="130"/>
      <c r="J8" s="130">
        <f t="shared" si="1"/>
        <v>65020.1</v>
      </c>
      <c r="K8" s="131">
        <f t="shared" si="0"/>
        <v>5.1247362995406449E-2</v>
      </c>
      <c r="L8" s="129"/>
      <c r="M8" s="128">
        <v>16634.060000000001</v>
      </c>
      <c r="N8" s="129"/>
      <c r="O8" s="134" t="s">
        <v>7585</v>
      </c>
      <c r="P8" s="60">
        <f>B23</f>
        <v>0.16274505927944083</v>
      </c>
    </row>
    <row r="9" spans="1:16" x14ac:dyDescent="0.2">
      <c r="A9" s="146"/>
      <c r="B9" s="146"/>
      <c r="C9" s="146"/>
      <c r="D9" s="146"/>
      <c r="E9" s="128" t="s">
        <v>7566</v>
      </c>
      <c r="F9" s="130">
        <v>18979.2</v>
      </c>
      <c r="G9" s="130">
        <v>33652.699999999997</v>
      </c>
      <c r="H9" s="130"/>
      <c r="I9" s="130"/>
      <c r="J9" s="130">
        <f t="shared" si="1"/>
        <v>52631.899999999994</v>
      </c>
      <c r="K9" s="131">
        <f t="shared" si="0"/>
        <v>4.1483265704573398E-2</v>
      </c>
      <c r="L9" s="129"/>
      <c r="M9" s="128" t="s">
        <v>7601</v>
      </c>
      <c r="N9" s="129"/>
      <c r="O9" s="136" t="s">
        <v>7602</v>
      </c>
      <c r="P9" s="60">
        <f>B25</f>
        <v>0.22189193654958836</v>
      </c>
    </row>
    <row r="10" spans="1:16" x14ac:dyDescent="0.2">
      <c r="A10" s="146"/>
      <c r="B10" s="146"/>
      <c r="C10" s="146"/>
      <c r="D10" s="146"/>
      <c r="E10" s="128" t="s">
        <v>7567</v>
      </c>
      <c r="F10" s="130">
        <v>31474.3</v>
      </c>
      <c r="G10" s="130"/>
      <c r="H10" s="130"/>
      <c r="I10" s="130"/>
      <c r="J10" s="130">
        <f t="shared" si="1"/>
        <v>31474.3</v>
      </c>
      <c r="K10" s="131">
        <f t="shared" si="0"/>
        <v>2.4807326920849419E-2</v>
      </c>
      <c r="L10" s="129"/>
      <c r="M10" s="128">
        <v>281525.43</v>
      </c>
      <c r="N10" s="129"/>
      <c r="O10" s="129"/>
      <c r="P10" s="129"/>
    </row>
    <row r="11" spans="1:16" x14ac:dyDescent="0.2">
      <c r="A11" s="146"/>
      <c r="B11" s="146"/>
      <c r="C11" s="146"/>
      <c r="D11" s="146"/>
      <c r="E11" s="128" t="s">
        <v>7568</v>
      </c>
      <c r="F11" s="130">
        <v>28256.799999999999</v>
      </c>
      <c r="G11" s="130">
        <v>8342.59</v>
      </c>
      <c r="H11" s="130">
        <v>10413.92</v>
      </c>
      <c r="I11" s="130"/>
      <c r="J11" s="130">
        <f t="shared" si="1"/>
        <v>47013.31</v>
      </c>
      <c r="K11" s="131">
        <f t="shared" si="0"/>
        <v>3.7054820942840322E-2</v>
      </c>
      <c r="L11" s="129"/>
      <c r="M11" s="129"/>
      <c r="N11" s="129"/>
      <c r="O11" s="129"/>
      <c r="P11" s="129"/>
    </row>
    <row r="12" spans="1:16" x14ac:dyDescent="0.2">
      <c r="A12" s="146"/>
      <c r="B12" s="146"/>
      <c r="C12" s="146"/>
      <c r="D12" s="146"/>
      <c r="E12" s="128" t="s">
        <v>7569</v>
      </c>
      <c r="F12" s="130"/>
      <c r="G12" s="138">
        <v>8983.14</v>
      </c>
      <c r="H12" s="130"/>
      <c r="I12" s="130"/>
      <c r="J12" s="130">
        <f t="shared" si="1"/>
        <v>8983.14</v>
      </c>
      <c r="K12" s="131">
        <f t="shared" si="0"/>
        <v>7.0803064962766202E-3</v>
      </c>
      <c r="L12" s="129"/>
      <c r="M12" s="129"/>
      <c r="N12" s="129"/>
      <c r="O12" s="129"/>
      <c r="P12" s="129"/>
    </row>
    <row r="13" spans="1:16" x14ac:dyDescent="0.2">
      <c r="A13" s="146"/>
      <c r="B13" s="146"/>
      <c r="C13" s="146"/>
      <c r="D13" s="146"/>
      <c r="E13" s="128" t="s">
        <v>7570</v>
      </c>
      <c r="F13" s="130"/>
      <c r="G13" s="130">
        <v>22882.44</v>
      </c>
      <c r="H13" s="130"/>
      <c r="I13" s="130"/>
      <c r="J13" s="130">
        <f t="shared" si="1"/>
        <v>22882.44</v>
      </c>
      <c r="K13" s="131">
        <f t="shared" si="0"/>
        <v>1.803541841523788E-2</v>
      </c>
      <c r="L13" s="129"/>
      <c r="M13" s="129"/>
      <c r="N13" s="129"/>
      <c r="O13" s="129"/>
      <c r="P13" s="129"/>
    </row>
    <row r="14" spans="1:16" x14ac:dyDescent="0.2">
      <c r="A14" s="146"/>
      <c r="B14" s="146"/>
      <c r="C14" s="146"/>
      <c r="D14" s="146"/>
      <c r="E14" s="128" t="s">
        <v>7571</v>
      </c>
      <c r="F14" s="130">
        <v>34694.699999999997</v>
      </c>
      <c r="G14" s="130"/>
      <c r="H14" s="130"/>
      <c r="I14" s="130"/>
      <c r="J14" s="130">
        <f t="shared" si="1"/>
        <v>34694.699999999997</v>
      </c>
      <c r="K14" s="131">
        <f t="shared" si="0"/>
        <v>2.7345572906174061E-2</v>
      </c>
      <c r="L14" s="129"/>
      <c r="M14" s="129"/>
      <c r="N14" s="129"/>
      <c r="O14" s="129"/>
      <c r="P14" s="129"/>
    </row>
    <row r="15" spans="1:16" x14ac:dyDescent="0.2">
      <c r="A15" s="146" t="s">
        <v>7572</v>
      </c>
      <c r="B15" s="145">
        <f>SUM(K15:K16)</f>
        <v>1.599010635789792E-2</v>
      </c>
      <c r="C15" s="127" t="s">
        <v>7573</v>
      </c>
      <c r="D15" s="133">
        <f t="shared" ref="D15:D25" si="2">SUM(K15:K15)</f>
        <v>5.3044170650587358E-3</v>
      </c>
      <c r="E15" s="128" t="s">
        <v>7574</v>
      </c>
      <c r="F15" s="130"/>
      <c r="G15" s="138">
        <v>6729.98</v>
      </c>
      <c r="H15" s="130"/>
      <c r="I15" s="130"/>
      <c r="J15" s="130">
        <f t="shared" si="1"/>
        <v>6729.98</v>
      </c>
      <c r="K15" s="131">
        <f t="shared" si="0"/>
        <v>5.3044170650587358E-3</v>
      </c>
      <c r="L15" s="129"/>
      <c r="M15" s="129"/>
      <c r="P15" s="129"/>
    </row>
    <row r="16" spans="1:16" x14ac:dyDescent="0.2">
      <c r="A16" s="146"/>
      <c r="B16" s="146"/>
      <c r="C16" s="127" t="s">
        <v>7575</v>
      </c>
      <c r="D16" s="133">
        <f t="shared" si="2"/>
        <v>1.0685689292839185E-2</v>
      </c>
      <c r="E16" s="128" t="s">
        <v>7432</v>
      </c>
      <c r="F16" s="130"/>
      <c r="G16" s="138">
        <v>13557.47</v>
      </c>
      <c r="H16" s="130"/>
      <c r="I16" s="130"/>
      <c r="J16" s="130">
        <f t="shared" si="1"/>
        <v>13557.47</v>
      </c>
      <c r="K16" s="131">
        <f t="shared" si="0"/>
        <v>1.0685689292839185E-2</v>
      </c>
      <c r="L16" s="129"/>
      <c r="M16" s="129"/>
      <c r="P16" s="129"/>
    </row>
    <row r="17" spans="1:16" x14ac:dyDescent="0.2">
      <c r="A17" s="127" t="s">
        <v>7576</v>
      </c>
      <c r="B17" s="133">
        <f>SUM(K17:K17)</f>
        <v>1.2393015185905477E-2</v>
      </c>
      <c r="C17" s="127" t="s">
        <v>7577</v>
      </c>
      <c r="D17" s="133">
        <f t="shared" si="2"/>
        <v>1.2393015185905477E-2</v>
      </c>
      <c r="E17" s="128" t="s">
        <v>119</v>
      </c>
      <c r="F17" s="130"/>
      <c r="G17" s="138">
        <v>15723.64</v>
      </c>
      <c r="H17" s="130"/>
      <c r="I17" s="130"/>
      <c r="J17" s="130">
        <f t="shared" si="1"/>
        <v>15723.64</v>
      </c>
      <c r="K17" s="131">
        <f t="shared" si="0"/>
        <v>1.2393015185905477E-2</v>
      </c>
      <c r="L17" s="129"/>
      <c r="M17" s="129"/>
      <c r="P17" s="129"/>
    </row>
    <row r="18" spans="1:16" x14ac:dyDescent="0.2">
      <c r="A18" s="146" t="s">
        <v>7578</v>
      </c>
      <c r="B18" s="145">
        <f>SUM(K18:K20)</f>
        <v>2.8876457442180745E-2</v>
      </c>
      <c r="C18" s="127" t="s">
        <v>7437</v>
      </c>
      <c r="D18" s="133">
        <f t="shared" si="2"/>
        <v>1.0345669631285014E-2</v>
      </c>
      <c r="E18" s="128" t="s">
        <v>7437</v>
      </c>
      <c r="F18" s="130"/>
      <c r="G18" s="138">
        <v>13126.07</v>
      </c>
      <c r="H18" s="130"/>
      <c r="I18" s="130"/>
      <c r="J18" s="130">
        <f t="shared" si="1"/>
        <v>13126.07</v>
      </c>
      <c r="K18" s="131">
        <f t="shared" si="0"/>
        <v>1.0345669631285014E-2</v>
      </c>
      <c r="L18" s="129"/>
      <c r="M18" s="129"/>
      <c r="P18" s="129"/>
    </row>
    <row r="19" spans="1:16" x14ac:dyDescent="0.2">
      <c r="A19" s="146"/>
      <c r="B19" s="146"/>
      <c r="C19" s="127" t="s">
        <v>143</v>
      </c>
      <c r="D19" s="133">
        <f t="shared" si="2"/>
        <v>5.358974693646542E-3</v>
      </c>
      <c r="E19" s="128" t="s">
        <v>143</v>
      </c>
      <c r="F19" s="130">
        <v>6799.2</v>
      </c>
      <c r="G19" s="130"/>
      <c r="H19" s="130"/>
      <c r="I19" s="130"/>
      <c r="J19" s="130">
        <f t="shared" si="1"/>
        <v>6799.2</v>
      </c>
      <c r="K19" s="131">
        <f t="shared" si="0"/>
        <v>5.358974693646542E-3</v>
      </c>
      <c r="L19" s="129"/>
      <c r="M19" s="129"/>
      <c r="P19" s="129"/>
    </row>
    <row r="20" spans="1:16" x14ac:dyDescent="0.2">
      <c r="A20" s="146"/>
      <c r="B20" s="146"/>
      <c r="C20" s="127" t="s">
        <v>7579</v>
      </c>
      <c r="D20" s="133">
        <f t="shared" si="2"/>
        <v>1.3171813117249187E-2</v>
      </c>
      <c r="E20" s="128" t="s">
        <v>7579</v>
      </c>
      <c r="F20" s="130"/>
      <c r="G20" s="130"/>
      <c r="H20" s="130"/>
      <c r="I20" s="130">
        <v>16711.740000000002</v>
      </c>
      <c r="J20" s="130">
        <f t="shared" si="1"/>
        <v>16711.740000000002</v>
      </c>
      <c r="K20" s="131">
        <f t="shared" si="0"/>
        <v>1.3171813117249187E-2</v>
      </c>
      <c r="L20" s="129"/>
      <c r="M20" s="129"/>
      <c r="P20" s="129"/>
    </row>
    <row r="21" spans="1:16" x14ac:dyDescent="0.2">
      <c r="A21" s="146" t="s">
        <v>7580</v>
      </c>
      <c r="B21" s="145">
        <f>SUM(K21:K22)</f>
        <v>4.5288262269066445E-2</v>
      </c>
      <c r="C21" s="127" t="s">
        <v>7581</v>
      </c>
      <c r="D21" s="133">
        <f t="shared" si="2"/>
        <v>3.9792475770012915E-2</v>
      </c>
      <c r="E21" s="128" t="s">
        <v>7582</v>
      </c>
      <c r="F21" s="130"/>
      <c r="G21" s="138">
        <f>36204.24+7373.21+6909.26</f>
        <v>50486.71</v>
      </c>
      <c r="H21" s="130"/>
      <c r="I21" s="130"/>
      <c r="J21" s="130">
        <f t="shared" si="1"/>
        <v>50486.71</v>
      </c>
      <c r="K21" s="131">
        <f t="shared" si="0"/>
        <v>3.9792475770012915E-2</v>
      </c>
      <c r="L21" s="129"/>
      <c r="M21" s="129"/>
      <c r="P21" s="129"/>
    </row>
    <row r="22" spans="1:16" x14ac:dyDescent="0.2">
      <c r="A22" s="146"/>
      <c r="B22" s="146"/>
      <c r="C22" s="127" t="s">
        <v>7583</v>
      </c>
      <c r="D22" s="133">
        <f t="shared" si="2"/>
        <v>5.4957864990535267E-3</v>
      </c>
      <c r="E22" s="128" t="s">
        <v>7584</v>
      </c>
      <c r="F22" s="130"/>
      <c r="G22" s="138">
        <v>6972.78</v>
      </c>
      <c r="H22" s="130"/>
      <c r="I22" s="130"/>
      <c r="J22" s="130">
        <f t="shared" si="1"/>
        <v>6972.78</v>
      </c>
      <c r="K22" s="131">
        <f t="shared" si="0"/>
        <v>5.4957864990535267E-3</v>
      </c>
      <c r="L22" s="129"/>
      <c r="M22" s="129"/>
      <c r="P22" s="129"/>
    </row>
    <row r="23" spans="1:16" x14ac:dyDescent="0.2">
      <c r="A23" s="146" t="s">
        <v>7585</v>
      </c>
      <c r="B23" s="145">
        <f>SUM(K23:K24)</f>
        <v>0.16274505927944083</v>
      </c>
      <c r="C23" s="127" t="s">
        <v>7586</v>
      </c>
      <c r="D23" s="133">
        <f t="shared" si="2"/>
        <v>8.1089897163047472E-2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8.1089897163047472E-2</v>
      </c>
      <c r="L23" s="129"/>
      <c r="M23" s="129"/>
      <c r="P23" s="129"/>
    </row>
    <row r="24" spans="1:16" x14ac:dyDescent="0.2">
      <c r="A24" s="146"/>
      <c r="B24" s="146"/>
      <c r="C24" s="127" t="s">
        <v>7588</v>
      </c>
      <c r="D24" s="133">
        <f t="shared" si="2"/>
        <v>8.1655162116393371E-2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8.1655162116393371E-2</v>
      </c>
      <c r="L24" s="129"/>
      <c r="M24" s="129"/>
      <c r="P24" s="129"/>
    </row>
    <row r="25" spans="1:16" x14ac:dyDescent="0.2">
      <c r="A25" s="136" t="s">
        <v>7602</v>
      </c>
      <c r="B25" s="135">
        <f>SUM(K25:K25)</f>
        <v>0.22189193654958836</v>
      </c>
      <c r="C25" s="136" t="s">
        <v>7603</v>
      </c>
      <c r="D25" s="135">
        <f t="shared" si="2"/>
        <v>0.22189193654958836</v>
      </c>
      <c r="E25" s="128" t="s">
        <v>7604</v>
      </c>
      <c r="F25" s="130"/>
      <c r="G25" s="130"/>
      <c r="H25" s="130"/>
      <c r="I25" s="130"/>
      <c r="J25" s="130">
        <f>M10</f>
        <v>281525.43</v>
      </c>
      <c r="K25" s="131">
        <f t="shared" si="0"/>
        <v>0.22189193654958836</v>
      </c>
      <c r="L25" s="129"/>
      <c r="M25" s="129"/>
      <c r="P25" s="129"/>
    </row>
    <row r="26" spans="1:16" x14ac:dyDescent="0.2">
      <c r="A26" s="128"/>
      <c r="B26" s="128"/>
      <c r="C26" s="128"/>
      <c r="D26" s="128"/>
      <c r="E26" s="128" t="s">
        <v>7554</v>
      </c>
      <c r="F26" s="128"/>
      <c r="G26" s="128"/>
      <c r="H26" s="128"/>
      <c r="I26" s="128"/>
      <c r="J26" s="130">
        <f>SUM(J2:J25)</f>
        <v>1268750.1599999997</v>
      </c>
      <c r="K26" s="131">
        <f t="shared" si="0"/>
        <v>1</v>
      </c>
      <c r="L26" s="129"/>
      <c r="M26" s="129"/>
      <c r="P26" s="129"/>
    </row>
    <row r="27" spans="1:16" x14ac:dyDescent="0.2">
      <c r="A27" s="129"/>
      <c r="B27" s="129"/>
      <c r="C27" s="129"/>
      <c r="D27" s="129"/>
      <c r="E27" s="128" t="s">
        <v>7590</v>
      </c>
      <c r="F27" s="128"/>
      <c r="G27" s="128"/>
      <c r="H27" s="128"/>
      <c r="I27" s="128"/>
      <c r="J27" s="132">
        <f>J26/$M$2-1</f>
        <v>5.8915921118314341E-2</v>
      </c>
      <c r="K27" s="131"/>
      <c r="L27" s="129"/>
      <c r="M27" s="129"/>
      <c r="P27" s="129"/>
    </row>
    <row r="30" spans="1:16" x14ac:dyDescent="0.2">
      <c r="A30" s="137" t="s">
        <v>7605</v>
      </c>
      <c r="B30" s="137" t="s">
        <v>7609</v>
      </c>
      <c r="C30" s="137" t="s">
        <v>7606</v>
      </c>
      <c r="D30" s="137" t="s">
        <v>7607</v>
      </c>
      <c r="E30" s="137" t="s">
        <v>7610</v>
      </c>
      <c r="F30" s="128" t="s">
        <v>7608</v>
      </c>
    </row>
    <row r="31" spans="1:16" x14ac:dyDescent="0.2">
      <c r="A31" s="137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 x14ac:dyDescent="0.2">
      <c r="A32" s="137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 x14ac:dyDescent="0.2">
      <c r="A33" s="137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 x14ac:dyDescent="0.2">
      <c r="A34" s="137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 x14ac:dyDescent="0.2">
      <c r="A35" s="137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 x14ac:dyDescent="0.2">
      <c r="A36" s="137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 x14ac:dyDescent="0.2">
      <c r="A37" s="137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 x14ac:dyDescent="0.2">
      <c r="A38" s="137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 x14ac:dyDescent="0.2">
      <c r="A39" s="137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 x14ac:dyDescent="0.2">
      <c r="A40" s="137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 x14ac:dyDescent="0.2">
      <c r="A41" s="137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 x14ac:dyDescent="0.2">
      <c r="A42" s="137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 x14ac:dyDescent="0.2">
      <c r="A43" s="137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 x14ac:dyDescent="0.2">
      <c r="A44" s="137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 x14ac:dyDescent="0.2">
      <c r="A45" s="137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 x14ac:dyDescent="0.2">
      <c r="A46" s="137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 x14ac:dyDescent="0.2">
      <c r="A47" s="137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 x14ac:dyDescent="0.2">
      <c r="A48" s="137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 x14ac:dyDescent="0.2">
      <c r="A49" s="137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 x14ac:dyDescent="0.2">
      <c r="A50" s="137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 x14ac:dyDescent="0.2">
      <c r="A51" s="137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 x14ac:dyDescent="0.2">
      <c r="A52" s="137" t="str">
        <f t="shared" si="4"/>
        <v>货币基金</v>
      </c>
      <c r="B52" s="137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 x14ac:dyDescent="0.2">
      <c r="A53" s="137" t="str">
        <f t="shared" si="4"/>
        <v>地产定期</v>
      </c>
      <c r="B53" s="137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 x14ac:dyDescent="0.2">
      <c r="A54" s="137" t="str">
        <f t="shared" si="4"/>
        <v>公积金</v>
      </c>
      <c r="B54" s="137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37"/>
    </row>
    <row r="55" spans="1:6" x14ac:dyDescent="0.2">
      <c r="A55" s="137" t="str">
        <f t="shared" si="4"/>
        <v>总市值</v>
      </c>
      <c r="B55" s="137">
        <f>SUM(B30:B54)</f>
        <v>1197397.58</v>
      </c>
      <c r="C55" s="140">
        <f>SUM(C30:C54)</f>
        <v>1268750.1599999997</v>
      </c>
      <c r="D55" s="139">
        <f>C55/B55-1</f>
        <v>5.9589714554124651E-2</v>
      </c>
      <c r="E55" s="137"/>
    </row>
    <row r="59" spans="1:6" x14ac:dyDescent="0.2">
      <c r="A59" s="142" t="str">
        <f>基金成本!A1</f>
        <v>名称</v>
      </c>
      <c r="B59" s="142" t="str">
        <f>基金成本!B1</f>
        <v>代码</v>
      </c>
      <c r="C59" s="142" t="s">
        <v>7647</v>
      </c>
      <c r="D59" s="142" t="s">
        <v>7449</v>
      </c>
    </row>
    <row r="60" spans="1:6" x14ac:dyDescent="0.2">
      <c r="A60" s="142" t="str">
        <f>基金成本!A2</f>
        <v>50ETF</v>
      </c>
      <c r="B60" s="142">
        <f>基金成本!B2</f>
        <v>510050</v>
      </c>
      <c r="C60" s="61">
        <f>F2</f>
        <v>7497.9</v>
      </c>
      <c r="D60" s="60">
        <f>C60/$C$88</f>
        <v>8.6489648747794193E-3</v>
      </c>
    </row>
    <row r="61" spans="1:6" x14ac:dyDescent="0.2">
      <c r="A61" s="142" t="str">
        <f>基金成本!A3</f>
        <v>300ETF</v>
      </c>
      <c r="B61" s="142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 x14ac:dyDescent="0.2">
      <c r="A62" s="142" t="str">
        <f>基金成本!A4</f>
        <v>富国300</v>
      </c>
      <c r="B62" s="142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 x14ac:dyDescent="0.2">
      <c r="A63" s="142" t="str">
        <f>基金成本!A5</f>
        <v>500ETF</v>
      </c>
      <c r="B63" s="142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 x14ac:dyDescent="0.2">
      <c r="A64" s="142" t="str">
        <f>基金成本!A6</f>
        <v>富国500</v>
      </c>
      <c r="B64" s="142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 x14ac:dyDescent="0.2">
      <c r="A65" s="142" t="str">
        <f>基金成本!A7</f>
        <v>1000ETF</v>
      </c>
      <c r="B65" s="142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 x14ac:dyDescent="0.2">
      <c r="A66" s="142" t="str">
        <f>基金成本!A8</f>
        <v>创业板</v>
      </c>
      <c r="B66" s="142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 x14ac:dyDescent="0.2">
      <c r="A67" s="142" t="str">
        <f>基金成本!A9</f>
        <v>易方达创业板</v>
      </c>
      <c r="B67" s="142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 x14ac:dyDescent="0.2">
      <c r="A68" s="142" t="str">
        <f>基金成本!A10</f>
        <v>富国中证红利</v>
      </c>
      <c r="B68" s="142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 x14ac:dyDescent="0.2">
      <c r="A69" s="142" t="str">
        <f>基金成本!A12</f>
        <v>广发养老</v>
      </c>
      <c r="B69" s="142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 x14ac:dyDescent="0.2">
      <c r="A70" s="142" t="str">
        <f>基金成本!A13</f>
        <v>医药ETF</v>
      </c>
      <c r="B70" s="142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 x14ac:dyDescent="0.2">
      <c r="A71" s="142" t="str">
        <f>基金成本!A14</f>
        <v>广发医药</v>
      </c>
      <c r="B71" s="142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 x14ac:dyDescent="0.2">
      <c r="A72" s="142" t="str">
        <f>基金成本!A15</f>
        <v>传媒ETF</v>
      </c>
      <c r="B72" s="142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 x14ac:dyDescent="0.2">
      <c r="A73" s="142" t="str">
        <f>基金成本!A16</f>
        <v>环保ETF</v>
      </c>
      <c r="B73" s="142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 x14ac:dyDescent="0.2">
      <c r="A74" s="142" t="str">
        <f>基金成本!A17</f>
        <v>广发环保</v>
      </c>
      <c r="B74" s="142" t="str">
        <f>基金成本!B17</f>
        <v>001064</v>
      </c>
      <c r="C74" s="143">
        <f>G11+H11</f>
        <v>18756.510000000002</v>
      </c>
      <c r="D74" s="60">
        <f t="shared" si="9"/>
        <v>2.1635977562177271E-2</v>
      </c>
    </row>
    <row r="75" spans="1:4" x14ac:dyDescent="0.2">
      <c r="A75" s="142" t="str">
        <f>基金成本!A18</f>
        <v>易方达消费</v>
      </c>
      <c r="B75" s="142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 x14ac:dyDescent="0.2">
      <c r="A76" s="142" t="str">
        <f>基金成本!A19</f>
        <v>广发金融地产</v>
      </c>
      <c r="B76" s="142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 x14ac:dyDescent="0.2">
      <c r="A77" s="142" t="str">
        <f>基金成本!A20</f>
        <v>证券ETF</v>
      </c>
      <c r="B77" s="142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 x14ac:dyDescent="0.2">
      <c r="A78" s="142" t="str">
        <f>基金成本!A21</f>
        <v>华夏恒生ETF</v>
      </c>
      <c r="B78" s="142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 x14ac:dyDescent="0.2">
      <c r="A79" s="142" t="str">
        <f>基金成本!A22</f>
        <v>交银海外互联网</v>
      </c>
      <c r="B79" s="142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 x14ac:dyDescent="0.2">
      <c r="A80" s="142" t="str">
        <f>基金成本!A23</f>
        <v>华安德国30</v>
      </c>
      <c r="B80" s="142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 x14ac:dyDescent="0.2">
      <c r="A81" s="142" t="str">
        <f>基金成本!A24</f>
        <v>华宝油气</v>
      </c>
      <c r="B81" s="142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 x14ac:dyDescent="0.2">
      <c r="A82" s="142" t="str">
        <f>基金成本!A25</f>
        <v>黄金ETF</v>
      </c>
      <c r="B82" s="142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 x14ac:dyDescent="0.2">
      <c r="A83" s="142" t="str">
        <f>基金成本!A26</f>
        <v>兴全可转债</v>
      </c>
      <c r="B83" s="142">
        <f>基金成本!B26</f>
        <v>340001</v>
      </c>
      <c r="C83" s="142">
        <f>36204.24</f>
        <v>36204.239999999998</v>
      </c>
      <c r="D83" s="60">
        <f t="shared" si="9"/>
        <v>4.176225344137479E-2</v>
      </c>
    </row>
    <row r="84" spans="1:4" x14ac:dyDescent="0.2">
      <c r="A84" s="142" t="str">
        <f>基金成本!A27</f>
        <v>易方达安心债</v>
      </c>
      <c r="B84" s="142">
        <f>基金成本!B27</f>
        <v>110027</v>
      </c>
      <c r="C84" s="142">
        <v>6909.26</v>
      </c>
      <c r="D84" s="60">
        <f t="shared" si="9"/>
        <v>7.9699578616303831E-3</v>
      </c>
    </row>
    <row r="85" spans="1:4" x14ac:dyDescent="0.2">
      <c r="A85" s="142" t="str">
        <f>基金成本!A28</f>
        <v>长信可转债</v>
      </c>
      <c r="B85" s="142">
        <f>基金成本!B28</f>
        <v>519977</v>
      </c>
      <c r="C85" s="142">
        <v>7373.21</v>
      </c>
      <c r="D85" s="60">
        <f t="shared" si="9"/>
        <v>8.505132677732747E-3</v>
      </c>
    </row>
    <row r="86" spans="1:4" x14ac:dyDescent="0.2">
      <c r="A86" s="142" t="str">
        <f>基金成本!A29</f>
        <v>华夏海外债</v>
      </c>
      <c r="B86" s="142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 x14ac:dyDescent="0.2">
      <c r="A87" s="142" t="s">
        <v>7587</v>
      </c>
      <c r="B87" s="142" t="s">
        <v>7648</v>
      </c>
      <c r="C87" s="142">
        <v>102882.82</v>
      </c>
      <c r="D87" s="60">
        <f t="shared" si="9"/>
        <v>0.11867721580685973</v>
      </c>
    </row>
    <row r="88" spans="1:4" x14ac:dyDescent="0.2">
      <c r="C88" s="61">
        <f>SUM(C60:C87)</f>
        <v>866912.98999999976</v>
      </c>
      <c r="D88" s="144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 x14ac:dyDescent="0.2">
      <c r="A1" s="141" t="s">
        <v>85</v>
      </c>
      <c r="B1" s="141" t="s">
        <v>87</v>
      </c>
      <c r="C1" s="141" t="s">
        <v>7611</v>
      </c>
      <c r="D1" s="141" t="s">
        <v>7612</v>
      </c>
      <c r="E1" s="141" t="s">
        <v>7613</v>
      </c>
      <c r="F1" s="141" t="s">
        <v>7614</v>
      </c>
    </row>
    <row r="2" spans="1:6" x14ac:dyDescent="0.2">
      <c r="A2" s="141" t="s">
        <v>43</v>
      </c>
      <c r="B2" s="81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 x14ac:dyDescent="0.2">
      <c r="A3" s="141" t="s">
        <v>39</v>
      </c>
      <c r="B3" s="81" t="s">
        <v>7615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 x14ac:dyDescent="0.2">
      <c r="A4" s="141" t="s">
        <v>7617</v>
      </c>
      <c r="B4" s="81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 x14ac:dyDescent="0.2">
      <c r="A5" s="141" t="s">
        <v>127</v>
      </c>
      <c r="B5" s="81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 x14ac:dyDescent="0.2">
      <c r="A6" s="141" t="s">
        <v>7618</v>
      </c>
      <c r="B6" s="81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 x14ac:dyDescent="0.2">
      <c r="A7" s="141" t="s">
        <v>138</v>
      </c>
      <c r="B7" s="81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 x14ac:dyDescent="0.2">
      <c r="A8" s="141" t="s">
        <v>222</v>
      </c>
      <c r="B8" s="81" t="s">
        <v>7616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 x14ac:dyDescent="0.2">
      <c r="A9" s="141" t="s">
        <v>7619</v>
      </c>
      <c r="B9" s="81" t="s">
        <v>7425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 x14ac:dyDescent="0.2">
      <c r="A10" s="141" t="s">
        <v>7620</v>
      </c>
      <c r="B10" s="81" t="s">
        <v>7621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 x14ac:dyDescent="0.2">
      <c r="A11" s="141" t="s">
        <v>7645</v>
      </c>
      <c r="B11" s="81" t="s">
        <v>7646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 x14ac:dyDescent="0.2">
      <c r="A12" s="141" t="s">
        <v>7622</v>
      </c>
      <c r="B12" s="81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 x14ac:dyDescent="0.2">
      <c r="A13" s="141" t="s">
        <v>7624</v>
      </c>
      <c r="B13" s="81" t="s">
        <v>7625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 x14ac:dyDescent="0.2">
      <c r="A14" s="141" t="s">
        <v>7623</v>
      </c>
      <c r="B14" s="81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 x14ac:dyDescent="0.2">
      <c r="A15" s="141" t="s">
        <v>56</v>
      </c>
      <c r="B15" s="81" t="s">
        <v>7626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 x14ac:dyDescent="0.2">
      <c r="A16" s="141" t="s">
        <v>7627</v>
      </c>
      <c r="B16" s="81" t="s">
        <v>7628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 x14ac:dyDescent="0.2">
      <c r="A17" s="141" t="s">
        <v>7629</v>
      </c>
      <c r="B17" s="81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 x14ac:dyDescent="0.2">
      <c r="A18" s="141" t="s">
        <v>7631</v>
      </c>
      <c r="B18" s="81" t="s">
        <v>7630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 x14ac:dyDescent="0.2">
      <c r="A19" s="141" t="s">
        <v>7633</v>
      </c>
      <c r="B19" s="81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 x14ac:dyDescent="0.2">
      <c r="A20" s="141" t="s">
        <v>55</v>
      </c>
      <c r="B20" s="81" t="s">
        <v>7632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 x14ac:dyDescent="0.2">
      <c r="A21" s="141" t="s">
        <v>7634</v>
      </c>
      <c r="B21" s="81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 x14ac:dyDescent="0.2">
      <c r="A22" s="141" t="s">
        <v>7636</v>
      </c>
      <c r="B22" s="81" t="s">
        <v>7637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 x14ac:dyDescent="0.2">
      <c r="A23" s="141" t="s">
        <v>7635</v>
      </c>
      <c r="B23" s="81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 x14ac:dyDescent="0.2">
      <c r="A24" s="141" t="s">
        <v>7638</v>
      </c>
      <c r="B24" s="81" t="s">
        <v>7439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 x14ac:dyDescent="0.2">
      <c r="A25" s="141" t="s">
        <v>7639</v>
      </c>
      <c r="B25" s="81" t="s">
        <v>7642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 x14ac:dyDescent="0.2">
      <c r="A26" s="141" t="s">
        <v>7640</v>
      </c>
      <c r="B26" s="81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 x14ac:dyDescent="0.2">
      <c r="A27" s="141" t="s">
        <v>7643</v>
      </c>
      <c r="B27" s="81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 x14ac:dyDescent="0.2">
      <c r="A28" s="141" t="s">
        <v>7641</v>
      </c>
      <c r="B28" s="81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 x14ac:dyDescent="0.2">
      <c r="A29" s="141" t="s">
        <v>7644</v>
      </c>
      <c r="B29" s="81" t="s">
        <v>7442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 x14ac:dyDescent="0.2">
      <c r="B30" s="46"/>
    </row>
    <row r="31" spans="1:6" x14ac:dyDescent="0.2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C6" sqref="C6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06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 x14ac:dyDescent="0.2">
      <c r="A4" s="106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 x14ac:dyDescent="0.2">
      <c r="A5" s="106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 x14ac:dyDescent="0.2">
      <c r="A6" s="106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 x14ac:dyDescent="0.2">
      <c r="A7" s="106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 x14ac:dyDescent="0.2">
      <c r="A8" s="106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45"/>
      <c r="B9" s="96" t="s">
        <v>7424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46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 x14ac:dyDescent="0.2">
      <c r="A11" s="106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 x14ac:dyDescent="0.2">
      <c r="A12" s="106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 x14ac:dyDescent="0.2">
      <c r="A13" s="145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46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 x14ac:dyDescent="0.2">
      <c r="A15" s="106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 x14ac:dyDescent="0.2">
      <c r="A16" s="106"/>
      <c r="B16" s="2" t="s">
        <v>7448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 x14ac:dyDescent="0.2">
      <c r="A17" s="106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 x14ac:dyDescent="0.2">
      <c r="A18" s="106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 x14ac:dyDescent="0.2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06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06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6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06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 x14ac:dyDescent="0.2">
      <c r="A25" s="106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 x14ac:dyDescent="0.2">
      <c r="A26" s="106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 x14ac:dyDescent="0.2">
      <c r="A27" s="106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 x14ac:dyDescent="0.2">
      <c r="A28" s="106"/>
      <c r="F28" t="s">
        <v>76</v>
      </c>
      <c r="G28" s="19">
        <f>C3</f>
        <v>8.2900000000000001E-2</v>
      </c>
      <c r="H28" s="1">
        <f>交易明细!X13</f>
        <v>9.7880779075583284</v>
      </c>
      <c r="I28" s="1">
        <f>ETF计划成本计算!D5</f>
        <v>9.4157292185166757</v>
      </c>
      <c r="J28" s="18">
        <f>交易明细!S13/H28-1</f>
        <v>-6.9551865239811939E-3</v>
      </c>
    </row>
    <row r="29" spans="1:28" x14ac:dyDescent="0.2">
      <c r="A29" s="106"/>
      <c r="F29" t="s">
        <v>83</v>
      </c>
      <c r="G29" s="19">
        <f>C5</f>
        <v>5.5856999999999997E-2</v>
      </c>
      <c r="H29" s="1">
        <f>交易明细!X15</f>
        <v>11.36622394649374</v>
      </c>
      <c r="I29" s="1">
        <f>ETF计划成本计算!D53</f>
        <v>10.011348880500208</v>
      </c>
      <c r="J29" s="18">
        <f>交易明细!S15/H29-1</f>
        <v>-5.4215362058199879E-2</v>
      </c>
    </row>
    <row r="30" spans="1:28" x14ac:dyDescent="0.2">
      <c r="A30" s="106"/>
      <c r="F30" t="s">
        <v>77</v>
      </c>
      <c r="G30" s="19">
        <f>C6</f>
        <v>0.22490663750000001</v>
      </c>
      <c r="H30" s="55">
        <f>交易明细!X16</f>
        <v>21.633080108668185</v>
      </c>
      <c r="I30" s="4">
        <f>ETF计划成本计算!D20</f>
        <v>21.130676776691516</v>
      </c>
      <c r="J30" s="18">
        <f>交易明细!S16/H30-1</f>
        <v>-0.24097724792223874</v>
      </c>
    </row>
    <row r="31" spans="1:28" x14ac:dyDescent="0.2">
      <c r="A31" s="106"/>
      <c r="F31" t="s">
        <v>78</v>
      </c>
      <c r="G31" s="19">
        <f>C7</f>
        <v>4.9623162499999998E-2</v>
      </c>
      <c r="H31" s="1">
        <f>交易明细!X17</f>
        <v>29.522340239990651</v>
      </c>
      <c r="I31" s="27" t="s">
        <v>114</v>
      </c>
      <c r="J31" s="18">
        <f>交易明细!S17/H31-1</f>
        <v>-0.2774963018986345</v>
      </c>
    </row>
    <row r="32" spans="1:28" x14ac:dyDescent="0.2">
      <c r="A32" s="106"/>
      <c r="F32" t="s">
        <v>222</v>
      </c>
      <c r="G32" s="19">
        <f>C8</f>
        <v>2.4085612499999999E-2</v>
      </c>
      <c r="H32" s="1">
        <f>交易明细!X18</f>
        <v>31.568188485981963</v>
      </c>
      <c r="I32" s="4">
        <f>ETF计划成本计算!D71</f>
        <v>33.841860750264445</v>
      </c>
      <c r="J32" s="18">
        <f>交易明细!S18/H32-1</f>
        <v>-0.11746598914374218</v>
      </c>
    </row>
    <row r="33" spans="1:10" x14ac:dyDescent="0.2">
      <c r="A33" s="106"/>
      <c r="F33" t="s">
        <v>79</v>
      </c>
      <c r="G33" s="19">
        <f>C10</f>
        <v>6.1076224999999998E-2</v>
      </c>
      <c r="H33" s="1">
        <f>交易明细!X19</f>
        <v>29.445647024026695</v>
      </c>
      <c r="I33" s="1">
        <f>ETF计划成本计算!D30</f>
        <v>29.815017394054401</v>
      </c>
      <c r="J33" s="18">
        <f>交易明细!S19/H33-1</f>
        <v>-0.17916560025738049</v>
      </c>
    </row>
    <row r="34" spans="1:10" x14ac:dyDescent="0.2">
      <c r="A34" s="106"/>
      <c r="F34" t="s">
        <v>80</v>
      </c>
      <c r="G34" s="19">
        <f>C13</f>
        <v>7.2749999999999995E-2</v>
      </c>
      <c r="H34" s="1">
        <f>交易明细!X21</f>
        <v>23.560825948031592</v>
      </c>
      <c r="I34" s="1">
        <f>ETF计划成本计算!D35</f>
        <v>23.406756252332961</v>
      </c>
      <c r="J34" s="18">
        <f>交易明细!S21/H34-1</f>
        <v>-0.13840032413227088</v>
      </c>
    </row>
    <row r="35" spans="1:10" x14ac:dyDescent="0.2">
      <c r="A35" s="106"/>
      <c r="F35" t="s">
        <v>81</v>
      </c>
      <c r="G35" s="19">
        <f>C15</f>
        <v>6.0069037499999992E-2</v>
      </c>
      <c r="H35" s="56">
        <f>交易明细!X23</f>
        <v>25.074858016687536</v>
      </c>
      <c r="I35" s="1">
        <f>ETF计划成本计算!D40</f>
        <v>25.950848753016896</v>
      </c>
      <c r="J35" s="18">
        <f>交易明细!S24/H35-1</f>
        <v>-0.23947724899144995</v>
      </c>
    </row>
    <row r="36" spans="1:10" x14ac:dyDescent="0.2">
      <c r="A36" s="106"/>
      <c r="F36" t="s">
        <v>82</v>
      </c>
      <c r="G36" s="19">
        <f>C14</f>
        <v>3.70254125E-2</v>
      </c>
      <c r="H36" s="1">
        <f>交易明细!X25</f>
        <v>27.611121357189571</v>
      </c>
      <c r="I36" s="1">
        <f>ETF计划成本计算!D58</f>
        <v>27.466387692307691</v>
      </c>
      <c r="J36" s="18">
        <f>交易明细!S25/H36-1</f>
        <v>-0.26406465941272095</v>
      </c>
    </row>
    <row r="37" spans="1:10" x14ac:dyDescent="0.2">
      <c r="F37" t="s">
        <v>219</v>
      </c>
      <c r="G37" s="19">
        <f>C12</f>
        <v>1.6E-2</v>
      </c>
      <c r="H37" s="1">
        <f>交易明细!Y37</f>
        <v>0.99919307511737088</v>
      </c>
      <c r="I37" s="1">
        <f>ETF计划成本计算!D63</f>
        <v>1.0048415492957745</v>
      </c>
      <c r="J37" s="18">
        <f>交易明细!U37/H37-1</f>
        <v>8.0757653623075853E-4</v>
      </c>
    </row>
    <row r="38" spans="1:10" x14ac:dyDescent="0.2">
      <c r="F38" t="s">
        <v>234</v>
      </c>
      <c r="G38" s="19">
        <f>C11</f>
        <v>3.1965149999999998E-2</v>
      </c>
      <c r="H38" s="1">
        <f>交易明细!Y22</f>
        <v>1.3244841626055306</v>
      </c>
      <c r="J38" s="18">
        <f>交易明细!U22/权益类资产估值!H38-1</f>
        <v>-4.1136137481892709E-2</v>
      </c>
    </row>
    <row r="39" spans="1:10" x14ac:dyDescent="0.2">
      <c r="F39" t="s">
        <v>7424</v>
      </c>
      <c r="G39" s="19">
        <f>C9</f>
        <v>8.0000000000000002E-3</v>
      </c>
      <c r="H39" s="1">
        <f>交易明细!X34</f>
        <v>22.043119548486402</v>
      </c>
      <c r="J39" s="18">
        <f>交易明细!S34/权益类资产估值!H39-1</f>
        <v>0.1377699941622883</v>
      </c>
    </row>
    <row r="40" spans="1:10" x14ac:dyDescent="0.2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交易明细!T13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9.4157292185166757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交易明细!T27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交易明细!T28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交易明细!T29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交易明细!T30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交易明细!T26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7.7564803804994051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交易明细!T20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29.815017394054401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交易明细!T21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23.406756252332961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交易明细!T24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25.950848753016896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交易明细!T39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7.3592506495282386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交易明细!T31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交易明细!T32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交易明细!T33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27.466387692307691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220</v>
      </c>
      <c r="C61" s="46" t="s">
        <v>192</v>
      </c>
      <c r="D61" s="21">
        <f>交易明细!V37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221</v>
      </c>
      <c r="F62">
        <v>1</v>
      </c>
      <c r="G62">
        <v>1</v>
      </c>
      <c r="H62">
        <v>1</v>
      </c>
    </row>
    <row r="63" spans="2:17" x14ac:dyDescent="0.2">
      <c r="D63" s="31">
        <f>E61*D61</f>
        <v>1.0048415492957745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3" t="s">
        <v>40</v>
      </c>
      <c r="C66" s="36" t="s">
        <v>7425</v>
      </c>
      <c r="D66" s="48">
        <f>交易明细!T35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交易明细!T36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opLeftCell="A5" workbookViewId="0">
      <selection activeCell="B39" sqref="B39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6"/>
      <c r="B2" s="86" t="str">
        <f>指数行业占比!K1</f>
        <v>能源</v>
      </c>
      <c r="C2" s="86" t="str">
        <f>指数行业占比!L1</f>
        <v>原材料</v>
      </c>
      <c r="D2" s="86" t="str">
        <f>指数行业占比!M1</f>
        <v>工业</v>
      </c>
      <c r="E2" s="86" t="str">
        <f>指数行业占比!N1</f>
        <v>可选消费</v>
      </c>
      <c r="F2" s="86" t="str">
        <f>指数行业占比!O1</f>
        <v>主要消费</v>
      </c>
      <c r="G2" s="86" t="str">
        <f>指数行业占比!P1</f>
        <v>医药卫生</v>
      </c>
      <c r="H2" s="86" t="str">
        <f>指数行业占比!Q1</f>
        <v>金融地产</v>
      </c>
      <c r="I2" s="86" t="str">
        <f>指数行业占比!R1</f>
        <v>信息技术</v>
      </c>
      <c r="J2" s="86" t="str">
        <f>指数行业占比!S1</f>
        <v>电信业务</v>
      </c>
      <c r="K2" s="86" t="str">
        <f>指数行业占比!T1</f>
        <v>公用事业</v>
      </c>
    </row>
    <row r="3" spans="1:12" x14ac:dyDescent="0.2">
      <c r="A3" s="86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 x14ac:dyDescent="0.2">
      <c r="A4" s="90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 x14ac:dyDescent="0.2">
      <c r="A5" s="86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 x14ac:dyDescent="0.2">
      <c r="A6" s="86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 x14ac:dyDescent="0.2">
      <c r="A7" s="86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 x14ac:dyDescent="0.2">
      <c r="A8" s="86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 x14ac:dyDescent="0.2">
      <c r="A9" s="86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 x14ac:dyDescent="0.2">
      <c r="A10" s="86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 x14ac:dyDescent="0.2">
      <c r="A11" s="86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 x14ac:dyDescent="0.2">
      <c r="A12" s="86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 x14ac:dyDescent="0.2">
      <c r="A13" s="86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 x14ac:dyDescent="0.2">
      <c r="A14" s="86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 x14ac:dyDescent="0.2">
      <c r="A15" s="86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 x14ac:dyDescent="0.2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 x14ac:dyDescent="0.2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 x14ac:dyDescent="0.2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 x14ac:dyDescent="0.2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 x14ac:dyDescent="0.2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 x14ac:dyDescent="0.2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6" t="s">
        <v>7401</v>
      </c>
      <c r="B25" s="86" t="str">
        <f>指数行业占比!K1</f>
        <v>能源</v>
      </c>
      <c r="C25" s="86" t="str">
        <f>指数行业占比!L1</f>
        <v>原材料</v>
      </c>
      <c r="D25" s="86" t="str">
        <f>指数行业占比!M1</f>
        <v>工业</v>
      </c>
      <c r="E25" s="86" t="str">
        <f>指数行业占比!N1</f>
        <v>可选消费</v>
      </c>
      <c r="F25" s="86" t="str">
        <f>指数行业占比!O1</f>
        <v>主要消费</v>
      </c>
      <c r="G25" s="86" t="str">
        <f>指数行业占比!P1</f>
        <v>医药卫生</v>
      </c>
      <c r="H25" s="86" t="str">
        <f>指数行业占比!Q1</f>
        <v>金融地产</v>
      </c>
      <c r="I25" s="86" t="str">
        <f>指数行业占比!R1</f>
        <v>信息技术</v>
      </c>
      <c r="J25" s="86" t="str">
        <f>指数行业占比!S1</f>
        <v>电信业务</v>
      </c>
      <c r="K25" s="86" t="str">
        <f>指数行业占比!T1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 x14ac:dyDescent="0.2">
      <c r="A26" s="86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权益类资产估值!C3</f>
        <v>8.2900000000000001E-2</v>
      </c>
      <c r="P26" s="60">
        <f>O26*(1+L26)</f>
        <v>7.8799277840074566E-2</v>
      </c>
    </row>
    <row r="27" spans="1:28" ht="12.75" customHeight="1" x14ac:dyDescent="0.2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权益类资产估值!C4</f>
        <v>8.0543625000000004E-3</v>
      </c>
      <c r="P27" s="60">
        <f>O27*(1+L27)</f>
        <v>7.6694028597863208E-3</v>
      </c>
    </row>
    <row r="28" spans="1:28" x14ac:dyDescent="0.2">
      <c r="A28" s="86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权益类资产估值!C4</f>
        <v>8.0543625000000004E-3</v>
      </c>
      <c r="P28" s="60">
        <f t="shared" ref="P28:P38" si="19">O28*(1+L28)</f>
        <v>7.8613866347178318E-3</v>
      </c>
    </row>
    <row r="29" spans="1:28" x14ac:dyDescent="0.2">
      <c r="A29" s="86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权益类资产估值!C5</f>
        <v>5.5856999999999997E-2</v>
      </c>
      <c r="P29" s="60">
        <f t="shared" si="19"/>
        <v>5.2841413145576693E-2</v>
      </c>
    </row>
    <row r="30" spans="1:28" x14ac:dyDescent="0.2">
      <c r="A30" s="86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权益类资产估值!C6</f>
        <v>0.22490663750000001</v>
      </c>
      <c r="P30" s="60">
        <f t="shared" si="19"/>
        <v>0.20000322171265431</v>
      </c>
    </row>
    <row r="31" spans="1:28" x14ac:dyDescent="0.2">
      <c r="A31" s="86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权益类资产估值!C7</f>
        <v>4.9623162499999998E-2</v>
      </c>
      <c r="P31" s="60">
        <f t="shared" si="19"/>
        <v>4.3521844709253348E-2</v>
      </c>
    </row>
    <row r="32" spans="1:28" x14ac:dyDescent="0.2">
      <c r="A32" s="86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权益类资产估值!C12</f>
        <v>1.6E-2</v>
      </c>
      <c r="P32" s="60">
        <f t="shared" si="19"/>
        <v>1.5990507851060279E-2</v>
      </c>
    </row>
    <row r="33" spans="1:17" x14ac:dyDescent="0.2">
      <c r="A33" s="86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权益类资产估值!C11</f>
        <v>3.1965149999999998E-2</v>
      </c>
      <c r="P33" s="60">
        <f t="shared" si="19"/>
        <v>3.1965149999999998E-2</v>
      </c>
    </row>
    <row r="34" spans="1:17" x14ac:dyDescent="0.2">
      <c r="A34" s="86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权益类资产估值!C14</f>
        <v>3.70254125E-2</v>
      </c>
      <c r="P34" s="60">
        <f t="shared" si="19"/>
        <v>3.1708904730511842E-2</v>
      </c>
    </row>
    <row r="35" spans="1:17" x14ac:dyDescent="0.2">
      <c r="A35" s="86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权益类资产估值!C10</f>
        <v>6.1076224999999998E-2</v>
      </c>
      <c r="P35" s="60">
        <f t="shared" si="19"/>
        <v>6.0363548759179125E-2</v>
      </c>
    </row>
    <row r="36" spans="1:17" x14ac:dyDescent="0.2">
      <c r="A36" s="86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权益类资产估值!C13</f>
        <v>7.2749999999999995E-2</v>
      </c>
      <c r="P36" s="60">
        <f t="shared" si="19"/>
        <v>6.8704073069794619E-2</v>
      </c>
    </row>
    <row r="37" spans="1:17" x14ac:dyDescent="0.2">
      <c r="A37" s="86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权益类资产估值!C15</f>
        <v>6.0069037499999992E-2</v>
      </c>
      <c r="P37" s="60">
        <f t="shared" si="19"/>
        <v>5.355761487070107E-2</v>
      </c>
    </row>
    <row r="38" spans="1:17" x14ac:dyDescent="0.2">
      <c r="A38" s="86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权益类资产估值!C8</f>
        <v>2.4085612499999999E-2</v>
      </c>
      <c r="P38" s="60">
        <f t="shared" si="19"/>
        <v>2.0944615447717117E-2</v>
      </c>
    </row>
    <row r="39" spans="1:17" x14ac:dyDescent="0.2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 x14ac:dyDescent="0.2">
      <c r="M40" s="93"/>
      <c r="O40" s="85">
        <f>SUM(O26:O39)</f>
        <v>1</v>
      </c>
      <c r="P40" s="85">
        <f>SUM(P26:P39)</f>
        <v>0.94156399913102717</v>
      </c>
    </row>
    <row r="41" spans="1:17" x14ac:dyDescent="0.2">
      <c r="M41" s="93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40" zoomScale="85" zoomScaleNormal="85" zoomScalePageLayoutView="85" workbookViewId="0">
      <selection activeCell="A59" sqref="A59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 x14ac:dyDescent="0.2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权益类资产估值!G28</f>
        <v>8.2900000000000001E-2</v>
      </c>
      <c r="K2" s="18">
        <f>交易明细!W13</f>
        <v>0.13389999999999999</v>
      </c>
      <c r="L2" s="1">
        <f>权益类资产估值!H28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 x14ac:dyDescent="0.2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权益类资产估值!G29</f>
        <v>5.5856999999999997E-2</v>
      </c>
      <c r="K3" s="18">
        <f>交易明细!W15</f>
        <v>0.12139999999999999</v>
      </c>
      <c r="L3" s="1">
        <f>权益类资产估值!H29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 x14ac:dyDescent="0.2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权益类资产估值!G30</f>
        <v>0.22490663750000001</v>
      </c>
      <c r="K4" s="18">
        <f>交易明细!W16</f>
        <v>9.5100000000000004E-2</v>
      </c>
      <c r="L4" s="1">
        <f>权益类资产估值!H30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 x14ac:dyDescent="0.2">
      <c r="B5" s="1"/>
      <c r="I5" t="s">
        <v>214</v>
      </c>
      <c r="J5" s="18">
        <f>权益类资产估值!G31</f>
        <v>4.9623162499999998E-2</v>
      </c>
      <c r="K5" s="18">
        <f>交易明细!W17</f>
        <v>8.3799999999999999E-2</v>
      </c>
      <c r="L5" s="1">
        <f>权益类资产估值!H31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 x14ac:dyDescent="0.2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权益类资产估值!G32</f>
        <v>2.4085612499999999E-2</v>
      </c>
      <c r="K6" s="18">
        <f>交易明细!W18</f>
        <v>0.12429999999999999</v>
      </c>
      <c r="L6" s="1">
        <f>权益类资产估值!H32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 x14ac:dyDescent="0.2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权益类资产估值!G33</f>
        <v>6.1076224999999998E-2</v>
      </c>
      <c r="K7" s="18">
        <f>交易明细!W19</f>
        <v>0.1163</v>
      </c>
      <c r="L7" s="1">
        <f>权益类资产估值!H33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 x14ac:dyDescent="0.2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权益类资产估值!G34</f>
        <v>7.2749999999999995E-2</v>
      </c>
      <c r="K8" s="18">
        <f>交易明细!W21</f>
        <v>0.1275</v>
      </c>
      <c r="L8" s="1">
        <f>权益类资产估值!H34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 x14ac:dyDescent="0.2">
      <c r="B9" s="1"/>
      <c r="I9" t="s">
        <v>217</v>
      </c>
      <c r="J9" s="18">
        <f>权益类资产估值!G35</f>
        <v>6.0069037499999992E-2</v>
      </c>
      <c r="K9" s="18">
        <f>交易明细!W23</f>
        <v>8.43E-2</v>
      </c>
      <c r="L9" s="1">
        <f>权益类资产估值!H35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 x14ac:dyDescent="0.2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权益类资产估值!G36</f>
        <v>3.70254125E-2</v>
      </c>
      <c r="K10" s="18">
        <f>交易明细!W33</f>
        <v>0.1138</v>
      </c>
      <c r="L10" s="1">
        <f>权益类资产估值!H36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 x14ac:dyDescent="0.2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权益类资产估值!G37</f>
        <v>1.6E-2</v>
      </c>
      <c r="K11" s="18">
        <f>交易明细!W14</f>
        <v>0.12509999999999999</v>
      </c>
      <c r="L11" s="1">
        <f>权益类资产估值!H37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 x14ac:dyDescent="0.2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权益类资产估值!G38</f>
        <v>3.1965149999999998E-2</v>
      </c>
      <c r="K12" s="18">
        <f>交易明细!W22</f>
        <v>5.0200000000000002E-2</v>
      </c>
      <c r="L12" s="1">
        <f>权益类资产估值!H38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 x14ac:dyDescent="0.2">
      <c r="B13" s="1"/>
      <c r="E13" s="21"/>
      <c r="I13" t="s">
        <v>280</v>
      </c>
      <c r="J13" s="18">
        <f>权益类资产估值!C21</f>
        <v>2.0250000000000001E-2</v>
      </c>
      <c r="K13" s="18"/>
      <c r="L13" s="1"/>
    </row>
    <row r="14" spans="1:17" x14ac:dyDescent="0.2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权益类资产估值!C16</f>
        <v>5.6000000000000001E-2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权益类资产估值!C17</f>
        <v>6.4313999999999994E-3</v>
      </c>
      <c r="K15" s="18"/>
    </row>
    <row r="16" spans="1:17" x14ac:dyDescent="0.2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 x14ac:dyDescent="0.2">
      <c r="B17" s="1"/>
    </row>
    <row r="18" spans="1:14" x14ac:dyDescent="0.2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 x14ac:dyDescent="0.2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 x14ac:dyDescent="0.2">
      <c r="B21" s="1"/>
    </row>
    <row r="22" spans="1:14" x14ac:dyDescent="0.2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 x14ac:dyDescent="0.2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 x14ac:dyDescent="0.2">
      <c r="B25" s="1"/>
    </row>
    <row r="26" spans="1:14" x14ac:dyDescent="0.2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 x14ac:dyDescent="0.2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 x14ac:dyDescent="0.2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 x14ac:dyDescent="0.2">
      <c r="L29" t="s">
        <v>7387</v>
      </c>
      <c r="M29" t="s">
        <v>7391</v>
      </c>
      <c r="N29" t="s">
        <v>7388</v>
      </c>
    </row>
    <row r="30" spans="1:14" x14ac:dyDescent="0.2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 x14ac:dyDescent="0.2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 x14ac:dyDescent="0.2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 x14ac:dyDescent="0.2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 x14ac:dyDescent="0.2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 x14ac:dyDescent="0.2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 x14ac:dyDescent="0.2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 x14ac:dyDescent="0.2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 x14ac:dyDescent="0.2">
      <c r="B45" s="1"/>
      <c r="C45" s="21"/>
      <c r="D45" s="21"/>
      <c r="E45" s="21"/>
    </row>
    <row r="46" spans="1:14" x14ac:dyDescent="0.2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4" t="s">
        <v>236</v>
      </c>
      <c r="D63" s="74" t="s">
        <v>237</v>
      </c>
      <c r="E63" s="74" t="s">
        <v>238</v>
      </c>
    </row>
    <row r="64" spans="1:5" x14ac:dyDescent="0.2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 x14ac:dyDescent="0.2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 x14ac:dyDescent="0.2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J82" sqref="J82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 x14ac:dyDescent="0.2">
      <c r="A2" s="25" t="s">
        <v>57</v>
      </c>
      <c r="B2" s="80">
        <f>交易明细!Z13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7" t="s">
        <v>43</v>
      </c>
      <c r="B3" s="80">
        <f>交易明细!Z14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7" t="s">
        <v>39</v>
      </c>
      <c r="B4" s="80">
        <f>交易明细!Z15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7" t="s">
        <v>18</v>
      </c>
      <c r="B5" s="80">
        <f>交易明细!Z16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7" t="s">
        <v>19</v>
      </c>
      <c r="B6" s="80">
        <f>交易明细!Z17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7" t="s">
        <v>67</v>
      </c>
      <c r="B7" s="80">
        <f>交易明细!Z19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80">
        <f>交易明细!Z22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80">
        <f>交易明细!Z37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80">
        <f>交易明细!Z21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80">
        <f>交易明细!Z25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7" t="s">
        <v>36</v>
      </c>
      <c r="B12" s="80">
        <f>交易明细!Z23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3848</v>
      </c>
      <c r="B13" s="80">
        <f>交易明细!Z18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270</v>
      </c>
      <c r="B15" t="s">
        <v>271</v>
      </c>
      <c r="G15" s="77"/>
      <c r="H15" s="77"/>
    </row>
    <row r="16" spans="1:20" x14ac:dyDescent="0.2">
      <c r="A16" s="25" t="s">
        <v>57</v>
      </c>
      <c r="B16" s="18">
        <f>权益类资产估值!D3</f>
        <v>8.7099999999999997E-2</v>
      </c>
    </row>
    <row r="17" spans="1:26" x14ac:dyDescent="0.2">
      <c r="A17" s="77" t="s">
        <v>43</v>
      </c>
      <c r="B17" s="18">
        <f>权益类资产估值!D4</f>
        <v>6.0299999999999999E-2</v>
      </c>
    </row>
    <row r="18" spans="1:26" x14ac:dyDescent="0.2">
      <c r="A18" s="77" t="s">
        <v>39</v>
      </c>
      <c r="B18" s="18">
        <f>权益类资产估值!D5</f>
        <v>5.3600000000000002E-2</v>
      </c>
    </row>
    <row r="19" spans="1:26" x14ac:dyDescent="0.2">
      <c r="A19" s="77" t="s">
        <v>18</v>
      </c>
      <c r="B19" s="18">
        <f>权益类资产估值!D6</f>
        <v>0.16750000000000001</v>
      </c>
    </row>
    <row r="20" spans="1:26" x14ac:dyDescent="0.2">
      <c r="A20" s="77" t="s">
        <v>19</v>
      </c>
      <c r="B20" s="18">
        <f>权益类资产估值!D7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 x14ac:dyDescent="0.2">
      <c r="A21" s="77" t="s">
        <v>67</v>
      </c>
      <c r="B21" s="18">
        <f>权益类资产估值!D10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权益类资产估值!D11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权益类资产估值!D12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权益类资产估值!D13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权益类资产估值!D14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7" t="s">
        <v>36</v>
      </c>
      <c r="B26" s="18">
        <f>权益类资产估值!D15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3851</v>
      </c>
      <c r="B27" s="19">
        <f>权益类资产估值!D8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 x14ac:dyDescent="0.2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 x14ac:dyDescent="0.2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 x14ac:dyDescent="0.2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 x14ac:dyDescent="0.2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 x14ac:dyDescent="0.2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 x14ac:dyDescent="0.2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 x14ac:dyDescent="0.2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 x14ac:dyDescent="0.2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 x14ac:dyDescent="0.2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 x14ac:dyDescent="0.2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 x14ac:dyDescent="0.2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 x14ac:dyDescent="0.2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 x14ac:dyDescent="0.2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 x14ac:dyDescent="0.2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 x14ac:dyDescent="0.2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 x14ac:dyDescent="0.2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 x14ac:dyDescent="0.2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 x14ac:dyDescent="0.2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 x14ac:dyDescent="0.2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 x14ac:dyDescent="0.2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 x14ac:dyDescent="0.2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 x14ac:dyDescent="0.2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 x14ac:dyDescent="0.2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 x14ac:dyDescent="0.2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 x14ac:dyDescent="0.2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 x14ac:dyDescent="0.2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 x14ac:dyDescent="0.2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 x14ac:dyDescent="0.2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 x14ac:dyDescent="0.2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 x14ac:dyDescent="0.2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 x14ac:dyDescent="0.2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 x14ac:dyDescent="0.2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 x14ac:dyDescent="0.2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 x14ac:dyDescent="0.2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 x14ac:dyDescent="0.2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 x14ac:dyDescent="0.2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 x14ac:dyDescent="0.2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 x14ac:dyDescent="0.2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 x14ac:dyDescent="0.2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 x14ac:dyDescent="0.2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 x14ac:dyDescent="0.2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 x14ac:dyDescent="0.2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 x14ac:dyDescent="0.2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 x14ac:dyDescent="0.2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 x14ac:dyDescent="0.2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 x14ac:dyDescent="0.2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 x14ac:dyDescent="0.2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 x14ac:dyDescent="0.2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 x14ac:dyDescent="0.2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 x14ac:dyDescent="0.2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 x14ac:dyDescent="0.2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 x14ac:dyDescent="0.2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 x14ac:dyDescent="0.2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 x14ac:dyDescent="0.2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 x14ac:dyDescent="0.2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 x14ac:dyDescent="0.2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 x14ac:dyDescent="0.2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 x14ac:dyDescent="0.2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 x14ac:dyDescent="0.2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 x14ac:dyDescent="0.2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 x14ac:dyDescent="0.2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 x14ac:dyDescent="0.2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 x14ac:dyDescent="0.2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 x14ac:dyDescent="0.2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 x14ac:dyDescent="0.2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 x14ac:dyDescent="0.2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 x14ac:dyDescent="0.2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 x14ac:dyDescent="0.2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 x14ac:dyDescent="0.2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 x14ac:dyDescent="0.2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 x14ac:dyDescent="0.2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 x14ac:dyDescent="0.2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 x14ac:dyDescent="0.2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 x14ac:dyDescent="0.2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 x14ac:dyDescent="0.2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 x14ac:dyDescent="0.2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 x14ac:dyDescent="0.2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 x14ac:dyDescent="0.2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 x14ac:dyDescent="0.2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 x14ac:dyDescent="0.2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 x14ac:dyDescent="0.2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 x14ac:dyDescent="0.2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 x14ac:dyDescent="0.2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 x14ac:dyDescent="0.2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 x14ac:dyDescent="0.2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 x14ac:dyDescent="0.2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 x14ac:dyDescent="0.2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 x14ac:dyDescent="0.2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 x14ac:dyDescent="0.2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 x14ac:dyDescent="0.2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 x14ac:dyDescent="0.2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 x14ac:dyDescent="0.2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 x14ac:dyDescent="0.2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 x14ac:dyDescent="0.2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 x14ac:dyDescent="0.2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 x14ac:dyDescent="0.2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 x14ac:dyDescent="0.2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 x14ac:dyDescent="0.2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 x14ac:dyDescent="0.2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 x14ac:dyDescent="0.2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 x14ac:dyDescent="0.2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 x14ac:dyDescent="0.2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 x14ac:dyDescent="0.2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 x14ac:dyDescent="0.2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 x14ac:dyDescent="0.2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 x14ac:dyDescent="0.2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 x14ac:dyDescent="0.2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 x14ac:dyDescent="0.2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 x14ac:dyDescent="0.2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 x14ac:dyDescent="0.2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 x14ac:dyDescent="0.2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 x14ac:dyDescent="0.2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 x14ac:dyDescent="0.2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 x14ac:dyDescent="0.2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 x14ac:dyDescent="0.2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 x14ac:dyDescent="0.2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 x14ac:dyDescent="0.2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 x14ac:dyDescent="0.2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 x14ac:dyDescent="0.2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 x14ac:dyDescent="0.2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 x14ac:dyDescent="0.2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 x14ac:dyDescent="0.2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 x14ac:dyDescent="0.2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 x14ac:dyDescent="0.2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 x14ac:dyDescent="0.2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 x14ac:dyDescent="0.2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 x14ac:dyDescent="0.2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 x14ac:dyDescent="0.2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 x14ac:dyDescent="0.2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 x14ac:dyDescent="0.2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 x14ac:dyDescent="0.2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 x14ac:dyDescent="0.2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 x14ac:dyDescent="0.2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 x14ac:dyDescent="0.2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 x14ac:dyDescent="0.2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 x14ac:dyDescent="0.2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 x14ac:dyDescent="0.2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 x14ac:dyDescent="0.2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 x14ac:dyDescent="0.2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 x14ac:dyDescent="0.2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 x14ac:dyDescent="0.2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 x14ac:dyDescent="0.2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 x14ac:dyDescent="0.2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 x14ac:dyDescent="0.2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 x14ac:dyDescent="0.2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 x14ac:dyDescent="0.2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 x14ac:dyDescent="0.2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 x14ac:dyDescent="0.2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 x14ac:dyDescent="0.2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 x14ac:dyDescent="0.2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 x14ac:dyDescent="0.2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 x14ac:dyDescent="0.2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 x14ac:dyDescent="0.2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 x14ac:dyDescent="0.2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 x14ac:dyDescent="0.2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 x14ac:dyDescent="0.2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 x14ac:dyDescent="0.2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 x14ac:dyDescent="0.2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 x14ac:dyDescent="0.2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 x14ac:dyDescent="0.2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 x14ac:dyDescent="0.2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 x14ac:dyDescent="0.2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 x14ac:dyDescent="0.2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 x14ac:dyDescent="0.2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 x14ac:dyDescent="0.2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 x14ac:dyDescent="0.2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 x14ac:dyDescent="0.2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 x14ac:dyDescent="0.2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 x14ac:dyDescent="0.2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 x14ac:dyDescent="0.2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 x14ac:dyDescent="0.2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 x14ac:dyDescent="0.2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 x14ac:dyDescent="0.2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 x14ac:dyDescent="0.2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 x14ac:dyDescent="0.2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 x14ac:dyDescent="0.2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 x14ac:dyDescent="0.2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 x14ac:dyDescent="0.2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 x14ac:dyDescent="0.2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 x14ac:dyDescent="0.2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 x14ac:dyDescent="0.2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 x14ac:dyDescent="0.2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 x14ac:dyDescent="0.2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 x14ac:dyDescent="0.2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 x14ac:dyDescent="0.2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 x14ac:dyDescent="0.2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 x14ac:dyDescent="0.2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 x14ac:dyDescent="0.2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 x14ac:dyDescent="0.2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 x14ac:dyDescent="0.2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 x14ac:dyDescent="0.2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 x14ac:dyDescent="0.2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 x14ac:dyDescent="0.2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 x14ac:dyDescent="0.2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 x14ac:dyDescent="0.2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 x14ac:dyDescent="0.2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 x14ac:dyDescent="0.2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 x14ac:dyDescent="0.2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 x14ac:dyDescent="0.2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 x14ac:dyDescent="0.2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 x14ac:dyDescent="0.2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 x14ac:dyDescent="0.2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 x14ac:dyDescent="0.2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 x14ac:dyDescent="0.2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 x14ac:dyDescent="0.2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 x14ac:dyDescent="0.2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 x14ac:dyDescent="0.2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 x14ac:dyDescent="0.2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 x14ac:dyDescent="0.2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 x14ac:dyDescent="0.2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 x14ac:dyDescent="0.2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 x14ac:dyDescent="0.2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 x14ac:dyDescent="0.2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 x14ac:dyDescent="0.2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 x14ac:dyDescent="0.2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 x14ac:dyDescent="0.2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 x14ac:dyDescent="0.2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 x14ac:dyDescent="0.2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 x14ac:dyDescent="0.2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 x14ac:dyDescent="0.2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 x14ac:dyDescent="0.2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 x14ac:dyDescent="0.2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 x14ac:dyDescent="0.2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 x14ac:dyDescent="0.2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 x14ac:dyDescent="0.2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 x14ac:dyDescent="0.2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 x14ac:dyDescent="0.2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 x14ac:dyDescent="0.2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 x14ac:dyDescent="0.2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 x14ac:dyDescent="0.2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 x14ac:dyDescent="0.2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 x14ac:dyDescent="0.2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 x14ac:dyDescent="0.2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 x14ac:dyDescent="0.2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 x14ac:dyDescent="0.2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 x14ac:dyDescent="0.2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 x14ac:dyDescent="0.2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 x14ac:dyDescent="0.2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 x14ac:dyDescent="0.2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 x14ac:dyDescent="0.2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 x14ac:dyDescent="0.2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 x14ac:dyDescent="0.2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 x14ac:dyDescent="0.2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 x14ac:dyDescent="0.2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 x14ac:dyDescent="0.2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 x14ac:dyDescent="0.2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 x14ac:dyDescent="0.2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 x14ac:dyDescent="0.2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 x14ac:dyDescent="0.2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 x14ac:dyDescent="0.2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 x14ac:dyDescent="0.2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 x14ac:dyDescent="0.2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 x14ac:dyDescent="0.2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 x14ac:dyDescent="0.2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 x14ac:dyDescent="0.2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 x14ac:dyDescent="0.2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 x14ac:dyDescent="0.2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 x14ac:dyDescent="0.2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 x14ac:dyDescent="0.2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 x14ac:dyDescent="0.2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 x14ac:dyDescent="0.2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 x14ac:dyDescent="0.2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 x14ac:dyDescent="0.2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 x14ac:dyDescent="0.2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 x14ac:dyDescent="0.2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 x14ac:dyDescent="0.2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 x14ac:dyDescent="0.2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 x14ac:dyDescent="0.2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 x14ac:dyDescent="0.2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 x14ac:dyDescent="0.2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 x14ac:dyDescent="0.2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 x14ac:dyDescent="0.2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 x14ac:dyDescent="0.2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 x14ac:dyDescent="0.2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 x14ac:dyDescent="0.2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 x14ac:dyDescent="0.2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 x14ac:dyDescent="0.2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 x14ac:dyDescent="0.2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 x14ac:dyDescent="0.2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 x14ac:dyDescent="0.2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 x14ac:dyDescent="0.2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 x14ac:dyDescent="0.2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 x14ac:dyDescent="0.2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 x14ac:dyDescent="0.2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 x14ac:dyDescent="0.2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 x14ac:dyDescent="0.2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 x14ac:dyDescent="0.2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 x14ac:dyDescent="0.2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 x14ac:dyDescent="0.2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 x14ac:dyDescent="0.2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 x14ac:dyDescent="0.2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 x14ac:dyDescent="0.2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 x14ac:dyDescent="0.2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 x14ac:dyDescent="0.2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 x14ac:dyDescent="0.2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 x14ac:dyDescent="0.2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 x14ac:dyDescent="0.2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 x14ac:dyDescent="0.2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 x14ac:dyDescent="0.2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 x14ac:dyDescent="0.2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 x14ac:dyDescent="0.2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 x14ac:dyDescent="0.2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 x14ac:dyDescent="0.2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 x14ac:dyDescent="0.2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 x14ac:dyDescent="0.2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 x14ac:dyDescent="0.2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 x14ac:dyDescent="0.2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 x14ac:dyDescent="0.2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 x14ac:dyDescent="0.2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 x14ac:dyDescent="0.2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 x14ac:dyDescent="0.2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 x14ac:dyDescent="0.2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 x14ac:dyDescent="0.2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 x14ac:dyDescent="0.2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 x14ac:dyDescent="0.2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 x14ac:dyDescent="0.2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 x14ac:dyDescent="0.2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 x14ac:dyDescent="0.2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 x14ac:dyDescent="0.2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 x14ac:dyDescent="0.2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 x14ac:dyDescent="0.2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 x14ac:dyDescent="0.2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 x14ac:dyDescent="0.2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 x14ac:dyDescent="0.2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 x14ac:dyDescent="0.2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 x14ac:dyDescent="0.2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 x14ac:dyDescent="0.2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 x14ac:dyDescent="0.2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 x14ac:dyDescent="0.2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 x14ac:dyDescent="0.2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 x14ac:dyDescent="0.2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 x14ac:dyDescent="0.2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 x14ac:dyDescent="0.2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 x14ac:dyDescent="0.2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 x14ac:dyDescent="0.2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 x14ac:dyDescent="0.2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 x14ac:dyDescent="0.2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 x14ac:dyDescent="0.2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 x14ac:dyDescent="0.2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 x14ac:dyDescent="0.2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 x14ac:dyDescent="0.2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 x14ac:dyDescent="0.2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 x14ac:dyDescent="0.2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 x14ac:dyDescent="0.2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 x14ac:dyDescent="0.2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 x14ac:dyDescent="0.2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 x14ac:dyDescent="0.2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 x14ac:dyDescent="0.2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 x14ac:dyDescent="0.2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 x14ac:dyDescent="0.2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 x14ac:dyDescent="0.2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 x14ac:dyDescent="0.2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 x14ac:dyDescent="0.2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 x14ac:dyDescent="0.2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 x14ac:dyDescent="0.2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 x14ac:dyDescent="0.2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 x14ac:dyDescent="0.2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 x14ac:dyDescent="0.2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 x14ac:dyDescent="0.2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 x14ac:dyDescent="0.2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 x14ac:dyDescent="0.2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 x14ac:dyDescent="0.2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 x14ac:dyDescent="0.2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 x14ac:dyDescent="0.2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 x14ac:dyDescent="0.2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 x14ac:dyDescent="0.2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 x14ac:dyDescent="0.2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 x14ac:dyDescent="0.2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 x14ac:dyDescent="0.2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 x14ac:dyDescent="0.2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 x14ac:dyDescent="0.2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 x14ac:dyDescent="0.2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 x14ac:dyDescent="0.2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 x14ac:dyDescent="0.2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 x14ac:dyDescent="0.2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 x14ac:dyDescent="0.2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 x14ac:dyDescent="0.2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 x14ac:dyDescent="0.2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 x14ac:dyDescent="0.2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 x14ac:dyDescent="0.2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 x14ac:dyDescent="0.2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 x14ac:dyDescent="0.2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 x14ac:dyDescent="0.2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 x14ac:dyDescent="0.2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 x14ac:dyDescent="0.2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 x14ac:dyDescent="0.2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 x14ac:dyDescent="0.2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 x14ac:dyDescent="0.2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 x14ac:dyDescent="0.2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 x14ac:dyDescent="0.2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 x14ac:dyDescent="0.2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 x14ac:dyDescent="0.2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 x14ac:dyDescent="0.2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 x14ac:dyDescent="0.2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 x14ac:dyDescent="0.2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 x14ac:dyDescent="0.2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 x14ac:dyDescent="0.2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 x14ac:dyDescent="0.2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 x14ac:dyDescent="0.2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 x14ac:dyDescent="0.2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 x14ac:dyDescent="0.2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 x14ac:dyDescent="0.2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 x14ac:dyDescent="0.2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 x14ac:dyDescent="0.2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 x14ac:dyDescent="0.2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 x14ac:dyDescent="0.2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 x14ac:dyDescent="0.2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 x14ac:dyDescent="0.2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 x14ac:dyDescent="0.2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 x14ac:dyDescent="0.2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 x14ac:dyDescent="0.2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 x14ac:dyDescent="0.2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 x14ac:dyDescent="0.2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 x14ac:dyDescent="0.2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 x14ac:dyDescent="0.2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 x14ac:dyDescent="0.2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 x14ac:dyDescent="0.2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 x14ac:dyDescent="0.2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 x14ac:dyDescent="0.2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 x14ac:dyDescent="0.2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 x14ac:dyDescent="0.2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 x14ac:dyDescent="0.2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 x14ac:dyDescent="0.2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 x14ac:dyDescent="0.2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 x14ac:dyDescent="0.2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 x14ac:dyDescent="0.2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 x14ac:dyDescent="0.2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 x14ac:dyDescent="0.2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 x14ac:dyDescent="0.2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 x14ac:dyDescent="0.2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 x14ac:dyDescent="0.2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 x14ac:dyDescent="0.2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 x14ac:dyDescent="0.2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 x14ac:dyDescent="0.2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 x14ac:dyDescent="0.2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 x14ac:dyDescent="0.2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 x14ac:dyDescent="0.2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 x14ac:dyDescent="0.2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 x14ac:dyDescent="0.2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 x14ac:dyDescent="0.2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 x14ac:dyDescent="0.2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 x14ac:dyDescent="0.2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 x14ac:dyDescent="0.2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 x14ac:dyDescent="0.2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 x14ac:dyDescent="0.2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 x14ac:dyDescent="0.2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 x14ac:dyDescent="0.2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 x14ac:dyDescent="0.2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 x14ac:dyDescent="0.2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 x14ac:dyDescent="0.2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 x14ac:dyDescent="0.2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 x14ac:dyDescent="0.2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 x14ac:dyDescent="0.2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 x14ac:dyDescent="0.2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 x14ac:dyDescent="0.2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 x14ac:dyDescent="0.2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 x14ac:dyDescent="0.2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 x14ac:dyDescent="0.2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 x14ac:dyDescent="0.2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 x14ac:dyDescent="0.2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 x14ac:dyDescent="0.2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 x14ac:dyDescent="0.2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 x14ac:dyDescent="0.2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 x14ac:dyDescent="0.2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 x14ac:dyDescent="0.2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 x14ac:dyDescent="0.2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 x14ac:dyDescent="0.2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 x14ac:dyDescent="0.2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 x14ac:dyDescent="0.2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 x14ac:dyDescent="0.2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 x14ac:dyDescent="0.2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 x14ac:dyDescent="0.2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 x14ac:dyDescent="0.2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 x14ac:dyDescent="0.2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 x14ac:dyDescent="0.2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 x14ac:dyDescent="0.2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 x14ac:dyDescent="0.2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 x14ac:dyDescent="0.2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 x14ac:dyDescent="0.2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 x14ac:dyDescent="0.2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 x14ac:dyDescent="0.2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 x14ac:dyDescent="0.2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 x14ac:dyDescent="0.2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 x14ac:dyDescent="0.2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 x14ac:dyDescent="0.2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 x14ac:dyDescent="0.2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 x14ac:dyDescent="0.2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 x14ac:dyDescent="0.2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 x14ac:dyDescent="0.2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 x14ac:dyDescent="0.2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 x14ac:dyDescent="0.2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 x14ac:dyDescent="0.2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 x14ac:dyDescent="0.2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 x14ac:dyDescent="0.2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 x14ac:dyDescent="0.2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 x14ac:dyDescent="0.2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 x14ac:dyDescent="0.2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 x14ac:dyDescent="0.2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 x14ac:dyDescent="0.2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 x14ac:dyDescent="0.2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 x14ac:dyDescent="0.2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 x14ac:dyDescent="0.2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 x14ac:dyDescent="0.2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 x14ac:dyDescent="0.2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 x14ac:dyDescent="0.2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 x14ac:dyDescent="0.2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 x14ac:dyDescent="0.2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 x14ac:dyDescent="0.2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 x14ac:dyDescent="0.2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 x14ac:dyDescent="0.2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 x14ac:dyDescent="0.2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 x14ac:dyDescent="0.2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 x14ac:dyDescent="0.2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 x14ac:dyDescent="0.2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 x14ac:dyDescent="0.2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 x14ac:dyDescent="0.2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 x14ac:dyDescent="0.2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 x14ac:dyDescent="0.2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 x14ac:dyDescent="0.2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 x14ac:dyDescent="0.2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 x14ac:dyDescent="0.2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 x14ac:dyDescent="0.2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 x14ac:dyDescent="0.2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 x14ac:dyDescent="0.2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 x14ac:dyDescent="0.2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 x14ac:dyDescent="0.2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 x14ac:dyDescent="0.2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 x14ac:dyDescent="0.2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 x14ac:dyDescent="0.2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 x14ac:dyDescent="0.2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 x14ac:dyDescent="0.2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 x14ac:dyDescent="0.2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 x14ac:dyDescent="0.2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 x14ac:dyDescent="0.2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 x14ac:dyDescent="0.2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 x14ac:dyDescent="0.2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 x14ac:dyDescent="0.2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 x14ac:dyDescent="0.2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 x14ac:dyDescent="0.2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 x14ac:dyDescent="0.2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 x14ac:dyDescent="0.2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 x14ac:dyDescent="0.2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 x14ac:dyDescent="0.2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 x14ac:dyDescent="0.2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 x14ac:dyDescent="0.2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 x14ac:dyDescent="0.2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 x14ac:dyDescent="0.2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 x14ac:dyDescent="0.2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 x14ac:dyDescent="0.2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 x14ac:dyDescent="0.2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 x14ac:dyDescent="0.2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 x14ac:dyDescent="0.2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 x14ac:dyDescent="0.2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 x14ac:dyDescent="0.2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 x14ac:dyDescent="0.2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 x14ac:dyDescent="0.2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 x14ac:dyDescent="0.2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 x14ac:dyDescent="0.2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 x14ac:dyDescent="0.2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 x14ac:dyDescent="0.2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 x14ac:dyDescent="0.2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 x14ac:dyDescent="0.2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 x14ac:dyDescent="0.2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 x14ac:dyDescent="0.2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 x14ac:dyDescent="0.2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 x14ac:dyDescent="0.2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 x14ac:dyDescent="0.2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 x14ac:dyDescent="0.2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 x14ac:dyDescent="0.2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 x14ac:dyDescent="0.2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 x14ac:dyDescent="0.2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 x14ac:dyDescent="0.2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 x14ac:dyDescent="0.2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 x14ac:dyDescent="0.2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 x14ac:dyDescent="0.2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 x14ac:dyDescent="0.2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 x14ac:dyDescent="0.2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 x14ac:dyDescent="0.2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 x14ac:dyDescent="0.2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 x14ac:dyDescent="0.2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 x14ac:dyDescent="0.2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 x14ac:dyDescent="0.2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 x14ac:dyDescent="0.2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 x14ac:dyDescent="0.2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 x14ac:dyDescent="0.2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 x14ac:dyDescent="0.2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 x14ac:dyDescent="0.2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 x14ac:dyDescent="0.2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 x14ac:dyDescent="0.2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 x14ac:dyDescent="0.2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 x14ac:dyDescent="0.2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 x14ac:dyDescent="0.2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 x14ac:dyDescent="0.2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 x14ac:dyDescent="0.2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 x14ac:dyDescent="0.2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 x14ac:dyDescent="0.2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 x14ac:dyDescent="0.2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 x14ac:dyDescent="0.2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 x14ac:dyDescent="0.2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 x14ac:dyDescent="0.2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 x14ac:dyDescent="0.2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 x14ac:dyDescent="0.2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 x14ac:dyDescent="0.2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 x14ac:dyDescent="0.2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 x14ac:dyDescent="0.2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 x14ac:dyDescent="0.2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 x14ac:dyDescent="0.2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 x14ac:dyDescent="0.2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 x14ac:dyDescent="0.2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 x14ac:dyDescent="0.2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 x14ac:dyDescent="0.2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 x14ac:dyDescent="0.2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 x14ac:dyDescent="0.2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 x14ac:dyDescent="0.2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 x14ac:dyDescent="0.2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 x14ac:dyDescent="0.2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 x14ac:dyDescent="0.2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 x14ac:dyDescent="0.2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 x14ac:dyDescent="0.2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 x14ac:dyDescent="0.2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 x14ac:dyDescent="0.2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 x14ac:dyDescent="0.2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 x14ac:dyDescent="0.2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 x14ac:dyDescent="0.2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 x14ac:dyDescent="0.2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 x14ac:dyDescent="0.2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 x14ac:dyDescent="0.2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 x14ac:dyDescent="0.2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 x14ac:dyDescent="0.2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 x14ac:dyDescent="0.2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 x14ac:dyDescent="0.2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 x14ac:dyDescent="0.2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 x14ac:dyDescent="0.2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 x14ac:dyDescent="0.2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 x14ac:dyDescent="0.2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 x14ac:dyDescent="0.2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 x14ac:dyDescent="0.2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 x14ac:dyDescent="0.2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 x14ac:dyDescent="0.2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 x14ac:dyDescent="0.2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 x14ac:dyDescent="0.2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 x14ac:dyDescent="0.2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 x14ac:dyDescent="0.2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 x14ac:dyDescent="0.2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 x14ac:dyDescent="0.2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 x14ac:dyDescent="0.2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 x14ac:dyDescent="0.2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 x14ac:dyDescent="0.2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 x14ac:dyDescent="0.2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 x14ac:dyDescent="0.2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 x14ac:dyDescent="0.2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 x14ac:dyDescent="0.2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 x14ac:dyDescent="0.2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 x14ac:dyDescent="0.2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 x14ac:dyDescent="0.2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 x14ac:dyDescent="0.2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 x14ac:dyDescent="0.2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 x14ac:dyDescent="0.2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 x14ac:dyDescent="0.2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 x14ac:dyDescent="0.2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 x14ac:dyDescent="0.2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 x14ac:dyDescent="0.2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 x14ac:dyDescent="0.2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 x14ac:dyDescent="0.2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 x14ac:dyDescent="0.2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 x14ac:dyDescent="0.2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 x14ac:dyDescent="0.2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 x14ac:dyDescent="0.2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 x14ac:dyDescent="0.2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 x14ac:dyDescent="0.2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 x14ac:dyDescent="0.2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 x14ac:dyDescent="0.2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 x14ac:dyDescent="0.2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 x14ac:dyDescent="0.2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 x14ac:dyDescent="0.2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 x14ac:dyDescent="0.2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 x14ac:dyDescent="0.2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 x14ac:dyDescent="0.2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 x14ac:dyDescent="0.2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 x14ac:dyDescent="0.2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 x14ac:dyDescent="0.2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 x14ac:dyDescent="0.2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 x14ac:dyDescent="0.2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 x14ac:dyDescent="0.2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 x14ac:dyDescent="0.2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 x14ac:dyDescent="0.2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 x14ac:dyDescent="0.2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 x14ac:dyDescent="0.2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 x14ac:dyDescent="0.2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 x14ac:dyDescent="0.2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 x14ac:dyDescent="0.2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 x14ac:dyDescent="0.2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 x14ac:dyDescent="0.2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 x14ac:dyDescent="0.2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 x14ac:dyDescent="0.2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 x14ac:dyDescent="0.2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 x14ac:dyDescent="0.2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 x14ac:dyDescent="0.2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 x14ac:dyDescent="0.2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 x14ac:dyDescent="0.2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 x14ac:dyDescent="0.2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 x14ac:dyDescent="0.2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 x14ac:dyDescent="0.2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 x14ac:dyDescent="0.2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 x14ac:dyDescent="0.2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 x14ac:dyDescent="0.2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 x14ac:dyDescent="0.2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 x14ac:dyDescent="0.2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 x14ac:dyDescent="0.2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 x14ac:dyDescent="0.2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 x14ac:dyDescent="0.2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 x14ac:dyDescent="0.2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 x14ac:dyDescent="0.2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 x14ac:dyDescent="0.2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 x14ac:dyDescent="0.2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 x14ac:dyDescent="0.2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 x14ac:dyDescent="0.2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 x14ac:dyDescent="0.2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 x14ac:dyDescent="0.2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 x14ac:dyDescent="0.2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 x14ac:dyDescent="0.2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 x14ac:dyDescent="0.2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 x14ac:dyDescent="0.2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 x14ac:dyDescent="0.2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 x14ac:dyDescent="0.2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 x14ac:dyDescent="0.2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 x14ac:dyDescent="0.2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 x14ac:dyDescent="0.2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 x14ac:dyDescent="0.2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 x14ac:dyDescent="0.2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 x14ac:dyDescent="0.2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 x14ac:dyDescent="0.2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 x14ac:dyDescent="0.2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 x14ac:dyDescent="0.2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 x14ac:dyDescent="0.2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 x14ac:dyDescent="0.2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 x14ac:dyDescent="0.2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 x14ac:dyDescent="0.2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 x14ac:dyDescent="0.2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 x14ac:dyDescent="0.2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 x14ac:dyDescent="0.2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 x14ac:dyDescent="0.2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 x14ac:dyDescent="0.2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 x14ac:dyDescent="0.2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 x14ac:dyDescent="0.2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 x14ac:dyDescent="0.2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 x14ac:dyDescent="0.2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 x14ac:dyDescent="0.2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 x14ac:dyDescent="0.2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 x14ac:dyDescent="0.2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 x14ac:dyDescent="0.2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 x14ac:dyDescent="0.2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 x14ac:dyDescent="0.2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 x14ac:dyDescent="0.2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 x14ac:dyDescent="0.2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 x14ac:dyDescent="0.2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 x14ac:dyDescent="0.2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 x14ac:dyDescent="0.2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 x14ac:dyDescent="0.2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 x14ac:dyDescent="0.2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 x14ac:dyDescent="0.2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 x14ac:dyDescent="0.2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 x14ac:dyDescent="0.2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 x14ac:dyDescent="0.2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 x14ac:dyDescent="0.2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 x14ac:dyDescent="0.2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 x14ac:dyDescent="0.2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 x14ac:dyDescent="0.2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 x14ac:dyDescent="0.2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 x14ac:dyDescent="0.2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 x14ac:dyDescent="0.2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 x14ac:dyDescent="0.2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 x14ac:dyDescent="0.2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 x14ac:dyDescent="0.2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 x14ac:dyDescent="0.2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 x14ac:dyDescent="0.2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 x14ac:dyDescent="0.2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 x14ac:dyDescent="0.2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 x14ac:dyDescent="0.2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 x14ac:dyDescent="0.2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 x14ac:dyDescent="0.2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 x14ac:dyDescent="0.2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 x14ac:dyDescent="0.2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 x14ac:dyDescent="0.2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 x14ac:dyDescent="0.2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 x14ac:dyDescent="0.2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 x14ac:dyDescent="0.2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 x14ac:dyDescent="0.2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 x14ac:dyDescent="0.2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 x14ac:dyDescent="0.2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 x14ac:dyDescent="0.2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 x14ac:dyDescent="0.2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 x14ac:dyDescent="0.2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 x14ac:dyDescent="0.2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 x14ac:dyDescent="0.2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 x14ac:dyDescent="0.2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 x14ac:dyDescent="0.2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 x14ac:dyDescent="0.2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 x14ac:dyDescent="0.2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 x14ac:dyDescent="0.2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 x14ac:dyDescent="0.2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 x14ac:dyDescent="0.2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 x14ac:dyDescent="0.2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 x14ac:dyDescent="0.2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 x14ac:dyDescent="0.2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 x14ac:dyDescent="0.2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 x14ac:dyDescent="0.2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 x14ac:dyDescent="0.2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 x14ac:dyDescent="0.2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 x14ac:dyDescent="0.2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 x14ac:dyDescent="0.2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 x14ac:dyDescent="0.2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 x14ac:dyDescent="0.2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 x14ac:dyDescent="0.2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 x14ac:dyDescent="0.2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 x14ac:dyDescent="0.2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 x14ac:dyDescent="0.2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 x14ac:dyDescent="0.2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 x14ac:dyDescent="0.2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 x14ac:dyDescent="0.2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 x14ac:dyDescent="0.2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 x14ac:dyDescent="0.2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 x14ac:dyDescent="0.2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 x14ac:dyDescent="0.2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 x14ac:dyDescent="0.2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 x14ac:dyDescent="0.2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 x14ac:dyDescent="0.2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 x14ac:dyDescent="0.2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 x14ac:dyDescent="0.2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 x14ac:dyDescent="0.2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 x14ac:dyDescent="0.2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 x14ac:dyDescent="0.2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 x14ac:dyDescent="0.2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 x14ac:dyDescent="0.2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 x14ac:dyDescent="0.2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 x14ac:dyDescent="0.2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 x14ac:dyDescent="0.2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 x14ac:dyDescent="0.2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 x14ac:dyDescent="0.2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 x14ac:dyDescent="0.2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 x14ac:dyDescent="0.2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 x14ac:dyDescent="0.2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 x14ac:dyDescent="0.2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 x14ac:dyDescent="0.2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 x14ac:dyDescent="0.2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 x14ac:dyDescent="0.2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 x14ac:dyDescent="0.2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 x14ac:dyDescent="0.2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 x14ac:dyDescent="0.2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 x14ac:dyDescent="0.2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 x14ac:dyDescent="0.2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 x14ac:dyDescent="0.2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 x14ac:dyDescent="0.2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 x14ac:dyDescent="0.2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 x14ac:dyDescent="0.2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 x14ac:dyDescent="0.2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 x14ac:dyDescent="0.2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 x14ac:dyDescent="0.2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 x14ac:dyDescent="0.2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 x14ac:dyDescent="0.2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 x14ac:dyDescent="0.2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 x14ac:dyDescent="0.2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 x14ac:dyDescent="0.2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 x14ac:dyDescent="0.2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 x14ac:dyDescent="0.2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 x14ac:dyDescent="0.2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 x14ac:dyDescent="0.2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 x14ac:dyDescent="0.2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 x14ac:dyDescent="0.2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 x14ac:dyDescent="0.2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 x14ac:dyDescent="0.2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 x14ac:dyDescent="0.2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 x14ac:dyDescent="0.2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 x14ac:dyDescent="0.2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 x14ac:dyDescent="0.2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 x14ac:dyDescent="0.2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 x14ac:dyDescent="0.2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 x14ac:dyDescent="0.2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 x14ac:dyDescent="0.2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 x14ac:dyDescent="0.2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 x14ac:dyDescent="0.2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 x14ac:dyDescent="0.2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 x14ac:dyDescent="0.2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 x14ac:dyDescent="0.2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 x14ac:dyDescent="0.2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 x14ac:dyDescent="0.2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 x14ac:dyDescent="0.2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 x14ac:dyDescent="0.2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 x14ac:dyDescent="0.2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 x14ac:dyDescent="0.2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 x14ac:dyDescent="0.2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 x14ac:dyDescent="0.2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 x14ac:dyDescent="0.2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 x14ac:dyDescent="0.2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 x14ac:dyDescent="0.2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 x14ac:dyDescent="0.2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 x14ac:dyDescent="0.2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 x14ac:dyDescent="0.2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 x14ac:dyDescent="0.2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 x14ac:dyDescent="0.2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 x14ac:dyDescent="0.2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 x14ac:dyDescent="0.2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 x14ac:dyDescent="0.2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 x14ac:dyDescent="0.2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 x14ac:dyDescent="0.2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 x14ac:dyDescent="0.2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 x14ac:dyDescent="0.2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 x14ac:dyDescent="0.2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 x14ac:dyDescent="0.2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 x14ac:dyDescent="0.2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 x14ac:dyDescent="0.2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 x14ac:dyDescent="0.2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 x14ac:dyDescent="0.2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 x14ac:dyDescent="0.2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 x14ac:dyDescent="0.2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 x14ac:dyDescent="0.2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 x14ac:dyDescent="0.2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 x14ac:dyDescent="0.2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 x14ac:dyDescent="0.2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 x14ac:dyDescent="0.2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 x14ac:dyDescent="0.2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 x14ac:dyDescent="0.2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 x14ac:dyDescent="0.2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 x14ac:dyDescent="0.2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 x14ac:dyDescent="0.2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 x14ac:dyDescent="0.2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 x14ac:dyDescent="0.2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 x14ac:dyDescent="0.2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 x14ac:dyDescent="0.2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 x14ac:dyDescent="0.2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 x14ac:dyDescent="0.2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 x14ac:dyDescent="0.2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 x14ac:dyDescent="0.2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 x14ac:dyDescent="0.2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 x14ac:dyDescent="0.2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 x14ac:dyDescent="0.2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 x14ac:dyDescent="0.2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 x14ac:dyDescent="0.2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 x14ac:dyDescent="0.2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 x14ac:dyDescent="0.2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 x14ac:dyDescent="0.2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 x14ac:dyDescent="0.2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 x14ac:dyDescent="0.2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 x14ac:dyDescent="0.2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 x14ac:dyDescent="0.2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 x14ac:dyDescent="0.2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 x14ac:dyDescent="0.2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 x14ac:dyDescent="0.2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 x14ac:dyDescent="0.2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 x14ac:dyDescent="0.2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 x14ac:dyDescent="0.2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 x14ac:dyDescent="0.2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 x14ac:dyDescent="0.2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 x14ac:dyDescent="0.2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 x14ac:dyDescent="0.2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 x14ac:dyDescent="0.2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 x14ac:dyDescent="0.2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 x14ac:dyDescent="0.2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 x14ac:dyDescent="0.2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 x14ac:dyDescent="0.2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 x14ac:dyDescent="0.2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 x14ac:dyDescent="0.2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 x14ac:dyDescent="0.2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 x14ac:dyDescent="0.2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 x14ac:dyDescent="0.2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 x14ac:dyDescent="0.2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 x14ac:dyDescent="0.2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 x14ac:dyDescent="0.2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 x14ac:dyDescent="0.2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 x14ac:dyDescent="0.2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 x14ac:dyDescent="0.2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 x14ac:dyDescent="0.2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 x14ac:dyDescent="0.2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 x14ac:dyDescent="0.2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 x14ac:dyDescent="0.2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 x14ac:dyDescent="0.2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 x14ac:dyDescent="0.2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 x14ac:dyDescent="0.2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 x14ac:dyDescent="0.2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 x14ac:dyDescent="0.2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 x14ac:dyDescent="0.2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 x14ac:dyDescent="0.2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 x14ac:dyDescent="0.2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 x14ac:dyDescent="0.2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 x14ac:dyDescent="0.2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 x14ac:dyDescent="0.2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 x14ac:dyDescent="0.2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 x14ac:dyDescent="0.2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 x14ac:dyDescent="0.2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 x14ac:dyDescent="0.2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 x14ac:dyDescent="0.2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 x14ac:dyDescent="0.2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 x14ac:dyDescent="0.2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 x14ac:dyDescent="0.2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 x14ac:dyDescent="0.2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 x14ac:dyDescent="0.2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 x14ac:dyDescent="0.2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 x14ac:dyDescent="0.2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 x14ac:dyDescent="0.2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 x14ac:dyDescent="0.2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 x14ac:dyDescent="0.2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 x14ac:dyDescent="0.2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 x14ac:dyDescent="0.2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 x14ac:dyDescent="0.2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 x14ac:dyDescent="0.2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 x14ac:dyDescent="0.2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 x14ac:dyDescent="0.2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 x14ac:dyDescent="0.2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 x14ac:dyDescent="0.2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 x14ac:dyDescent="0.2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 x14ac:dyDescent="0.2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 x14ac:dyDescent="0.2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 x14ac:dyDescent="0.2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 x14ac:dyDescent="0.2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 x14ac:dyDescent="0.2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 x14ac:dyDescent="0.2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 x14ac:dyDescent="0.2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 x14ac:dyDescent="0.2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 x14ac:dyDescent="0.2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 x14ac:dyDescent="0.2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 x14ac:dyDescent="0.2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 x14ac:dyDescent="0.2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 x14ac:dyDescent="0.2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 x14ac:dyDescent="0.2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 x14ac:dyDescent="0.2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 x14ac:dyDescent="0.2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 x14ac:dyDescent="0.2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 x14ac:dyDescent="0.2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 x14ac:dyDescent="0.2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 x14ac:dyDescent="0.2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 x14ac:dyDescent="0.2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 x14ac:dyDescent="0.2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 x14ac:dyDescent="0.2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 x14ac:dyDescent="0.2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 x14ac:dyDescent="0.2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 x14ac:dyDescent="0.2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 x14ac:dyDescent="0.2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 x14ac:dyDescent="0.2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 x14ac:dyDescent="0.2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 x14ac:dyDescent="0.2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 x14ac:dyDescent="0.2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 x14ac:dyDescent="0.2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 x14ac:dyDescent="0.2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 x14ac:dyDescent="0.2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 x14ac:dyDescent="0.2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 x14ac:dyDescent="0.2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 x14ac:dyDescent="0.2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 x14ac:dyDescent="0.2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 x14ac:dyDescent="0.2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 x14ac:dyDescent="0.2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 x14ac:dyDescent="0.2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 x14ac:dyDescent="0.2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 x14ac:dyDescent="0.2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 x14ac:dyDescent="0.2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 x14ac:dyDescent="0.2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 x14ac:dyDescent="0.2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 x14ac:dyDescent="0.2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 x14ac:dyDescent="0.2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 x14ac:dyDescent="0.2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 x14ac:dyDescent="0.2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 x14ac:dyDescent="0.2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 x14ac:dyDescent="0.2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 x14ac:dyDescent="0.2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 x14ac:dyDescent="0.2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 x14ac:dyDescent="0.2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 x14ac:dyDescent="0.2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 x14ac:dyDescent="0.2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 x14ac:dyDescent="0.2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 x14ac:dyDescent="0.2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 x14ac:dyDescent="0.2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 x14ac:dyDescent="0.2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 x14ac:dyDescent="0.2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 x14ac:dyDescent="0.2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 x14ac:dyDescent="0.2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 x14ac:dyDescent="0.2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 x14ac:dyDescent="0.2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 x14ac:dyDescent="0.2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 x14ac:dyDescent="0.2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 x14ac:dyDescent="0.2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 x14ac:dyDescent="0.2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 x14ac:dyDescent="0.2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 x14ac:dyDescent="0.2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 x14ac:dyDescent="0.2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 x14ac:dyDescent="0.2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 x14ac:dyDescent="0.2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 x14ac:dyDescent="0.2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 x14ac:dyDescent="0.2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 x14ac:dyDescent="0.2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 x14ac:dyDescent="0.2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 x14ac:dyDescent="0.2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 x14ac:dyDescent="0.2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 x14ac:dyDescent="0.2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 x14ac:dyDescent="0.2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 x14ac:dyDescent="0.2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 x14ac:dyDescent="0.2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 x14ac:dyDescent="0.2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 x14ac:dyDescent="0.2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 x14ac:dyDescent="0.2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 x14ac:dyDescent="0.2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 x14ac:dyDescent="0.2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 x14ac:dyDescent="0.2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 x14ac:dyDescent="0.2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 x14ac:dyDescent="0.2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 x14ac:dyDescent="0.2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 x14ac:dyDescent="0.2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 x14ac:dyDescent="0.2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 x14ac:dyDescent="0.2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 x14ac:dyDescent="0.2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 x14ac:dyDescent="0.2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 x14ac:dyDescent="0.2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 x14ac:dyDescent="0.2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 x14ac:dyDescent="0.2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 x14ac:dyDescent="0.2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 x14ac:dyDescent="0.2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 x14ac:dyDescent="0.2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 x14ac:dyDescent="0.2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 x14ac:dyDescent="0.2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 x14ac:dyDescent="0.2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 x14ac:dyDescent="0.2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 x14ac:dyDescent="0.2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 x14ac:dyDescent="0.2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 x14ac:dyDescent="0.2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 x14ac:dyDescent="0.2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 x14ac:dyDescent="0.2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 x14ac:dyDescent="0.2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 x14ac:dyDescent="0.2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 x14ac:dyDescent="0.2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 x14ac:dyDescent="0.2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 x14ac:dyDescent="0.2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 x14ac:dyDescent="0.2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 x14ac:dyDescent="0.2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 x14ac:dyDescent="0.2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 x14ac:dyDescent="0.2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 x14ac:dyDescent="0.2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 x14ac:dyDescent="0.2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 x14ac:dyDescent="0.2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 x14ac:dyDescent="0.2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 x14ac:dyDescent="0.2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 x14ac:dyDescent="0.2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 x14ac:dyDescent="0.2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 x14ac:dyDescent="0.2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 x14ac:dyDescent="0.2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 x14ac:dyDescent="0.2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 x14ac:dyDescent="0.2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 x14ac:dyDescent="0.2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 x14ac:dyDescent="0.2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 x14ac:dyDescent="0.2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 x14ac:dyDescent="0.2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 x14ac:dyDescent="0.2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 x14ac:dyDescent="0.2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 x14ac:dyDescent="0.2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 x14ac:dyDescent="0.2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 x14ac:dyDescent="0.2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 x14ac:dyDescent="0.2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 x14ac:dyDescent="0.2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 x14ac:dyDescent="0.2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 x14ac:dyDescent="0.2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 x14ac:dyDescent="0.2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 x14ac:dyDescent="0.2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 x14ac:dyDescent="0.2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 x14ac:dyDescent="0.2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 x14ac:dyDescent="0.2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 x14ac:dyDescent="0.2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 x14ac:dyDescent="0.2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 x14ac:dyDescent="0.2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 x14ac:dyDescent="0.2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 x14ac:dyDescent="0.2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 x14ac:dyDescent="0.2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 x14ac:dyDescent="0.2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 x14ac:dyDescent="0.2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 x14ac:dyDescent="0.2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 x14ac:dyDescent="0.2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 x14ac:dyDescent="0.2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 x14ac:dyDescent="0.2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 x14ac:dyDescent="0.2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 x14ac:dyDescent="0.2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 x14ac:dyDescent="0.2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 x14ac:dyDescent="0.2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 x14ac:dyDescent="0.2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 x14ac:dyDescent="0.2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 x14ac:dyDescent="0.2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 x14ac:dyDescent="0.2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 x14ac:dyDescent="0.2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 x14ac:dyDescent="0.2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 x14ac:dyDescent="0.2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 x14ac:dyDescent="0.2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 x14ac:dyDescent="0.2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 x14ac:dyDescent="0.2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 x14ac:dyDescent="0.2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 x14ac:dyDescent="0.2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 x14ac:dyDescent="0.2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 x14ac:dyDescent="0.2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 x14ac:dyDescent="0.2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 x14ac:dyDescent="0.2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 x14ac:dyDescent="0.2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 x14ac:dyDescent="0.2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 x14ac:dyDescent="0.2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 x14ac:dyDescent="0.2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 x14ac:dyDescent="0.2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 x14ac:dyDescent="0.2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 x14ac:dyDescent="0.2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 x14ac:dyDescent="0.2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 x14ac:dyDescent="0.2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 x14ac:dyDescent="0.2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 x14ac:dyDescent="0.2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 x14ac:dyDescent="0.2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 x14ac:dyDescent="0.2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 x14ac:dyDescent="0.2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 x14ac:dyDescent="0.2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 x14ac:dyDescent="0.2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 x14ac:dyDescent="0.2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 x14ac:dyDescent="0.2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 x14ac:dyDescent="0.2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 x14ac:dyDescent="0.2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 x14ac:dyDescent="0.2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 x14ac:dyDescent="0.2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 x14ac:dyDescent="0.2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 x14ac:dyDescent="0.2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 x14ac:dyDescent="0.2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 x14ac:dyDescent="0.2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 x14ac:dyDescent="0.2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 x14ac:dyDescent="0.2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 x14ac:dyDescent="0.2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 x14ac:dyDescent="0.2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 x14ac:dyDescent="0.2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 x14ac:dyDescent="0.2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 x14ac:dyDescent="0.2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 x14ac:dyDescent="0.2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 x14ac:dyDescent="0.2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 x14ac:dyDescent="0.2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 x14ac:dyDescent="0.2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 x14ac:dyDescent="0.2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 x14ac:dyDescent="0.2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 x14ac:dyDescent="0.2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 x14ac:dyDescent="0.2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 x14ac:dyDescent="0.2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 x14ac:dyDescent="0.2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 x14ac:dyDescent="0.2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 x14ac:dyDescent="0.2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 x14ac:dyDescent="0.2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 x14ac:dyDescent="0.2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 x14ac:dyDescent="0.2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 x14ac:dyDescent="0.2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 x14ac:dyDescent="0.2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 x14ac:dyDescent="0.2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 x14ac:dyDescent="0.2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 x14ac:dyDescent="0.2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 x14ac:dyDescent="0.2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 x14ac:dyDescent="0.2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 x14ac:dyDescent="0.2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 x14ac:dyDescent="0.2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 x14ac:dyDescent="0.2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 x14ac:dyDescent="0.2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 x14ac:dyDescent="0.2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 x14ac:dyDescent="0.2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 x14ac:dyDescent="0.2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 x14ac:dyDescent="0.2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 x14ac:dyDescent="0.2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 x14ac:dyDescent="0.2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 x14ac:dyDescent="0.2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 x14ac:dyDescent="0.2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 x14ac:dyDescent="0.2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 x14ac:dyDescent="0.2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 x14ac:dyDescent="0.2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 x14ac:dyDescent="0.2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 x14ac:dyDescent="0.2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 x14ac:dyDescent="0.2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 x14ac:dyDescent="0.2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 x14ac:dyDescent="0.2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 x14ac:dyDescent="0.2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 x14ac:dyDescent="0.2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 x14ac:dyDescent="0.2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 x14ac:dyDescent="0.2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 x14ac:dyDescent="0.2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 x14ac:dyDescent="0.2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 x14ac:dyDescent="0.2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 x14ac:dyDescent="0.2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 x14ac:dyDescent="0.2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 x14ac:dyDescent="0.2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 x14ac:dyDescent="0.2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 x14ac:dyDescent="0.2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 x14ac:dyDescent="0.2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 x14ac:dyDescent="0.2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 x14ac:dyDescent="0.2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 x14ac:dyDescent="0.2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 x14ac:dyDescent="0.2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 x14ac:dyDescent="0.2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 x14ac:dyDescent="0.2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 x14ac:dyDescent="0.2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 x14ac:dyDescent="0.2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 x14ac:dyDescent="0.2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 x14ac:dyDescent="0.2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 x14ac:dyDescent="0.2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 x14ac:dyDescent="0.2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 x14ac:dyDescent="0.2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 x14ac:dyDescent="0.2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 x14ac:dyDescent="0.2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 x14ac:dyDescent="0.2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 x14ac:dyDescent="0.2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 x14ac:dyDescent="0.2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 x14ac:dyDescent="0.2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 x14ac:dyDescent="0.2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 x14ac:dyDescent="0.2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 x14ac:dyDescent="0.2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 x14ac:dyDescent="0.2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 x14ac:dyDescent="0.2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 x14ac:dyDescent="0.2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 x14ac:dyDescent="0.2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 x14ac:dyDescent="0.2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 x14ac:dyDescent="0.2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 x14ac:dyDescent="0.2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 x14ac:dyDescent="0.2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 x14ac:dyDescent="0.2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 x14ac:dyDescent="0.2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 x14ac:dyDescent="0.2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 x14ac:dyDescent="0.2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 x14ac:dyDescent="0.2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 x14ac:dyDescent="0.2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 x14ac:dyDescent="0.2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 x14ac:dyDescent="0.2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 x14ac:dyDescent="0.2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 x14ac:dyDescent="0.2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 x14ac:dyDescent="0.2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 x14ac:dyDescent="0.2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 x14ac:dyDescent="0.2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 x14ac:dyDescent="0.2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 x14ac:dyDescent="0.2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 x14ac:dyDescent="0.2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 x14ac:dyDescent="0.2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 x14ac:dyDescent="0.2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 x14ac:dyDescent="0.2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 x14ac:dyDescent="0.2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 x14ac:dyDescent="0.2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 x14ac:dyDescent="0.2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 x14ac:dyDescent="0.2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 x14ac:dyDescent="0.2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 x14ac:dyDescent="0.2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 x14ac:dyDescent="0.2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 x14ac:dyDescent="0.2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 x14ac:dyDescent="0.2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 x14ac:dyDescent="0.2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 x14ac:dyDescent="0.2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 x14ac:dyDescent="0.2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 x14ac:dyDescent="0.2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 x14ac:dyDescent="0.2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 x14ac:dyDescent="0.2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 x14ac:dyDescent="0.2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 x14ac:dyDescent="0.2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 x14ac:dyDescent="0.2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 x14ac:dyDescent="0.2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 x14ac:dyDescent="0.2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 x14ac:dyDescent="0.2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 x14ac:dyDescent="0.2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 x14ac:dyDescent="0.2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 x14ac:dyDescent="0.2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 x14ac:dyDescent="0.2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 x14ac:dyDescent="0.2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 x14ac:dyDescent="0.2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 x14ac:dyDescent="0.2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 x14ac:dyDescent="0.2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 x14ac:dyDescent="0.2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 x14ac:dyDescent="0.2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 x14ac:dyDescent="0.2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 x14ac:dyDescent="0.2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 x14ac:dyDescent="0.2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 x14ac:dyDescent="0.2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 x14ac:dyDescent="0.2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 x14ac:dyDescent="0.2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 x14ac:dyDescent="0.2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 x14ac:dyDescent="0.2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 x14ac:dyDescent="0.2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 x14ac:dyDescent="0.2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 x14ac:dyDescent="0.2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 x14ac:dyDescent="0.2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 x14ac:dyDescent="0.2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 x14ac:dyDescent="0.2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 x14ac:dyDescent="0.2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 x14ac:dyDescent="0.2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 x14ac:dyDescent="0.2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 x14ac:dyDescent="0.2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 x14ac:dyDescent="0.2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 x14ac:dyDescent="0.2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 x14ac:dyDescent="0.2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 x14ac:dyDescent="0.2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 x14ac:dyDescent="0.2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 x14ac:dyDescent="0.2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 x14ac:dyDescent="0.2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 x14ac:dyDescent="0.2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 x14ac:dyDescent="0.2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 x14ac:dyDescent="0.2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 x14ac:dyDescent="0.2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 x14ac:dyDescent="0.2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 x14ac:dyDescent="0.2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 x14ac:dyDescent="0.2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 x14ac:dyDescent="0.2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 x14ac:dyDescent="0.2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 x14ac:dyDescent="0.2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 x14ac:dyDescent="0.2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 x14ac:dyDescent="0.2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 x14ac:dyDescent="0.2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 x14ac:dyDescent="0.2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 x14ac:dyDescent="0.2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 x14ac:dyDescent="0.2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 x14ac:dyDescent="0.2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 x14ac:dyDescent="0.2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 x14ac:dyDescent="0.2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 x14ac:dyDescent="0.2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 x14ac:dyDescent="0.2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 x14ac:dyDescent="0.2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 x14ac:dyDescent="0.2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 x14ac:dyDescent="0.2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 x14ac:dyDescent="0.2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 x14ac:dyDescent="0.2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 x14ac:dyDescent="0.2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 x14ac:dyDescent="0.2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 x14ac:dyDescent="0.2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 x14ac:dyDescent="0.2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 x14ac:dyDescent="0.2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 x14ac:dyDescent="0.2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 x14ac:dyDescent="0.2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 x14ac:dyDescent="0.2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 x14ac:dyDescent="0.2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 x14ac:dyDescent="0.2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 x14ac:dyDescent="0.2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 x14ac:dyDescent="0.2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 x14ac:dyDescent="0.2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 x14ac:dyDescent="0.2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 x14ac:dyDescent="0.2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 x14ac:dyDescent="0.2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 x14ac:dyDescent="0.2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 x14ac:dyDescent="0.2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 x14ac:dyDescent="0.2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 x14ac:dyDescent="0.2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 x14ac:dyDescent="0.2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 x14ac:dyDescent="0.2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 x14ac:dyDescent="0.2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 x14ac:dyDescent="0.2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 x14ac:dyDescent="0.2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 x14ac:dyDescent="0.2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 x14ac:dyDescent="0.2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 x14ac:dyDescent="0.2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 x14ac:dyDescent="0.2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 x14ac:dyDescent="0.2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 x14ac:dyDescent="0.2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 x14ac:dyDescent="0.2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 x14ac:dyDescent="0.2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 x14ac:dyDescent="0.2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 x14ac:dyDescent="0.2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 x14ac:dyDescent="0.2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 x14ac:dyDescent="0.2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 x14ac:dyDescent="0.2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 x14ac:dyDescent="0.2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 x14ac:dyDescent="0.2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 x14ac:dyDescent="0.2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 x14ac:dyDescent="0.2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 x14ac:dyDescent="0.2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 x14ac:dyDescent="0.2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 x14ac:dyDescent="0.2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 x14ac:dyDescent="0.2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 x14ac:dyDescent="0.2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 x14ac:dyDescent="0.2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 x14ac:dyDescent="0.2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 x14ac:dyDescent="0.2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 x14ac:dyDescent="0.2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 x14ac:dyDescent="0.2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 x14ac:dyDescent="0.2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 x14ac:dyDescent="0.2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 x14ac:dyDescent="0.2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 x14ac:dyDescent="0.2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 x14ac:dyDescent="0.2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 x14ac:dyDescent="0.2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 x14ac:dyDescent="0.2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 x14ac:dyDescent="0.2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 x14ac:dyDescent="0.2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 x14ac:dyDescent="0.2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 x14ac:dyDescent="0.2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 x14ac:dyDescent="0.2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 x14ac:dyDescent="0.2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 x14ac:dyDescent="0.2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 x14ac:dyDescent="0.2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 x14ac:dyDescent="0.2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 x14ac:dyDescent="0.2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 x14ac:dyDescent="0.2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 x14ac:dyDescent="0.2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 x14ac:dyDescent="0.2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 x14ac:dyDescent="0.2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 x14ac:dyDescent="0.2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 x14ac:dyDescent="0.2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 x14ac:dyDescent="0.2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 x14ac:dyDescent="0.2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 x14ac:dyDescent="0.2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 x14ac:dyDescent="0.2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 x14ac:dyDescent="0.2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 x14ac:dyDescent="0.2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 x14ac:dyDescent="0.2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 x14ac:dyDescent="0.2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 x14ac:dyDescent="0.2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 x14ac:dyDescent="0.2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 x14ac:dyDescent="0.2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 x14ac:dyDescent="0.2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 x14ac:dyDescent="0.2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 x14ac:dyDescent="0.2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 x14ac:dyDescent="0.2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 x14ac:dyDescent="0.2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 x14ac:dyDescent="0.2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 x14ac:dyDescent="0.2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 x14ac:dyDescent="0.2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 x14ac:dyDescent="0.2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 x14ac:dyDescent="0.2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 x14ac:dyDescent="0.2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 x14ac:dyDescent="0.2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 x14ac:dyDescent="0.2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 x14ac:dyDescent="0.2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 x14ac:dyDescent="0.2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 x14ac:dyDescent="0.2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 x14ac:dyDescent="0.2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 x14ac:dyDescent="0.2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 x14ac:dyDescent="0.2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 x14ac:dyDescent="0.2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 x14ac:dyDescent="0.2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 x14ac:dyDescent="0.2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 x14ac:dyDescent="0.2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 x14ac:dyDescent="0.2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 x14ac:dyDescent="0.2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 x14ac:dyDescent="0.2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 x14ac:dyDescent="0.2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 x14ac:dyDescent="0.2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 x14ac:dyDescent="0.2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 x14ac:dyDescent="0.2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 x14ac:dyDescent="0.2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 x14ac:dyDescent="0.2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 x14ac:dyDescent="0.2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 x14ac:dyDescent="0.2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 x14ac:dyDescent="0.2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 x14ac:dyDescent="0.2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 x14ac:dyDescent="0.2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 x14ac:dyDescent="0.2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 x14ac:dyDescent="0.2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 x14ac:dyDescent="0.2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 x14ac:dyDescent="0.2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 x14ac:dyDescent="0.2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 x14ac:dyDescent="0.2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 x14ac:dyDescent="0.2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 x14ac:dyDescent="0.2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 x14ac:dyDescent="0.2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 x14ac:dyDescent="0.2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 x14ac:dyDescent="0.2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 x14ac:dyDescent="0.2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 x14ac:dyDescent="0.2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 x14ac:dyDescent="0.2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 x14ac:dyDescent="0.2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 x14ac:dyDescent="0.2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 x14ac:dyDescent="0.2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 x14ac:dyDescent="0.2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 x14ac:dyDescent="0.2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 x14ac:dyDescent="0.2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 x14ac:dyDescent="0.2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 x14ac:dyDescent="0.2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 x14ac:dyDescent="0.2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 x14ac:dyDescent="0.2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 x14ac:dyDescent="0.2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 x14ac:dyDescent="0.2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 x14ac:dyDescent="0.2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 x14ac:dyDescent="0.2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 x14ac:dyDescent="0.2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 x14ac:dyDescent="0.2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 x14ac:dyDescent="0.2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 x14ac:dyDescent="0.2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 x14ac:dyDescent="0.2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 x14ac:dyDescent="0.2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 x14ac:dyDescent="0.2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 x14ac:dyDescent="0.2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 x14ac:dyDescent="0.2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 x14ac:dyDescent="0.2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 x14ac:dyDescent="0.2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 x14ac:dyDescent="0.2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 x14ac:dyDescent="0.2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 x14ac:dyDescent="0.2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 x14ac:dyDescent="0.2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 x14ac:dyDescent="0.2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 x14ac:dyDescent="0.2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 x14ac:dyDescent="0.2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 x14ac:dyDescent="0.2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 x14ac:dyDescent="0.2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 x14ac:dyDescent="0.2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 x14ac:dyDescent="0.2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 x14ac:dyDescent="0.2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 x14ac:dyDescent="0.2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 x14ac:dyDescent="0.2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 x14ac:dyDescent="0.2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 x14ac:dyDescent="0.2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 x14ac:dyDescent="0.2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 x14ac:dyDescent="0.2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 x14ac:dyDescent="0.2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 x14ac:dyDescent="0.2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 x14ac:dyDescent="0.2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 x14ac:dyDescent="0.2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 x14ac:dyDescent="0.2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 x14ac:dyDescent="0.2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 x14ac:dyDescent="0.2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 x14ac:dyDescent="0.2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 x14ac:dyDescent="0.2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 x14ac:dyDescent="0.2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 x14ac:dyDescent="0.2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 x14ac:dyDescent="0.2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 x14ac:dyDescent="0.2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 x14ac:dyDescent="0.2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 x14ac:dyDescent="0.2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 x14ac:dyDescent="0.2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 x14ac:dyDescent="0.2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 x14ac:dyDescent="0.2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 x14ac:dyDescent="0.2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 x14ac:dyDescent="0.2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 x14ac:dyDescent="0.2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 x14ac:dyDescent="0.2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 x14ac:dyDescent="0.2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 x14ac:dyDescent="0.2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 x14ac:dyDescent="0.2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 x14ac:dyDescent="0.2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 x14ac:dyDescent="0.2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 x14ac:dyDescent="0.2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 x14ac:dyDescent="0.2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 x14ac:dyDescent="0.2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 x14ac:dyDescent="0.2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 x14ac:dyDescent="0.2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 x14ac:dyDescent="0.2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 x14ac:dyDescent="0.2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 x14ac:dyDescent="0.2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 x14ac:dyDescent="0.2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 x14ac:dyDescent="0.2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 x14ac:dyDescent="0.2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 x14ac:dyDescent="0.2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 x14ac:dyDescent="0.2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 x14ac:dyDescent="0.2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 x14ac:dyDescent="0.2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 x14ac:dyDescent="0.2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 x14ac:dyDescent="0.2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 x14ac:dyDescent="0.2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 x14ac:dyDescent="0.2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 x14ac:dyDescent="0.2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 x14ac:dyDescent="0.2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 x14ac:dyDescent="0.2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 x14ac:dyDescent="0.2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 x14ac:dyDescent="0.2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 x14ac:dyDescent="0.2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 x14ac:dyDescent="0.2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 x14ac:dyDescent="0.2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 x14ac:dyDescent="0.2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 x14ac:dyDescent="0.2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 x14ac:dyDescent="0.2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 x14ac:dyDescent="0.2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 x14ac:dyDescent="0.2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 x14ac:dyDescent="0.2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 x14ac:dyDescent="0.2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 x14ac:dyDescent="0.2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 x14ac:dyDescent="0.2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 x14ac:dyDescent="0.2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 x14ac:dyDescent="0.2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 x14ac:dyDescent="0.2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 x14ac:dyDescent="0.2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 x14ac:dyDescent="0.2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 x14ac:dyDescent="0.2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 x14ac:dyDescent="0.2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 x14ac:dyDescent="0.2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 x14ac:dyDescent="0.2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 x14ac:dyDescent="0.2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 x14ac:dyDescent="0.2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 x14ac:dyDescent="0.2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 x14ac:dyDescent="0.2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 x14ac:dyDescent="0.2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 x14ac:dyDescent="0.2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 x14ac:dyDescent="0.2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 x14ac:dyDescent="0.2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 x14ac:dyDescent="0.2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 x14ac:dyDescent="0.2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 x14ac:dyDescent="0.2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 x14ac:dyDescent="0.2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 x14ac:dyDescent="0.2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 x14ac:dyDescent="0.2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 x14ac:dyDescent="0.2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 x14ac:dyDescent="0.2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 x14ac:dyDescent="0.2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 x14ac:dyDescent="0.2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 x14ac:dyDescent="0.2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 x14ac:dyDescent="0.2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 x14ac:dyDescent="0.2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 x14ac:dyDescent="0.2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 x14ac:dyDescent="0.2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 x14ac:dyDescent="0.2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 x14ac:dyDescent="0.2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 x14ac:dyDescent="0.2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 x14ac:dyDescent="0.2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 x14ac:dyDescent="0.2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 x14ac:dyDescent="0.2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 x14ac:dyDescent="0.2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 x14ac:dyDescent="0.2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 x14ac:dyDescent="0.2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 x14ac:dyDescent="0.2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 x14ac:dyDescent="0.2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 x14ac:dyDescent="0.2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 x14ac:dyDescent="0.2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 x14ac:dyDescent="0.2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 x14ac:dyDescent="0.2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 x14ac:dyDescent="0.2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 x14ac:dyDescent="0.2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 x14ac:dyDescent="0.2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 x14ac:dyDescent="0.2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 x14ac:dyDescent="0.2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 x14ac:dyDescent="0.2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 x14ac:dyDescent="0.2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 x14ac:dyDescent="0.2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 x14ac:dyDescent="0.2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 x14ac:dyDescent="0.2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 x14ac:dyDescent="0.2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 x14ac:dyDescent="0.2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 x14ac:dyDescent="0.2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 x14ac:dyDescent="0.2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 x14ac:dyDescent="0.2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 x14ac:dyDescent="0.2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 x14ac:dyDescent="0.2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 x14ac:dyDescent="0.2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 x14ac:dyDescent="0.2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 x14ac:dyDescent="0.2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 x14ac:dyDescent="0.2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 x14ac:dyDescent="0.2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 x14ac:dyDescent="0.2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 x14ac:dyDescent="0.2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 x14ac:dyDescent="0.2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 x14ac:dyDescent="0.2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 x14ac:dyDescent="0.2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 x14ac:dyDescent="0.2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 x14ac:dyDescent="0.2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 x14ac:dyDescent="0.2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 x14ac:dyDescent="0.2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 x14ac:dyDescent="0.2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 x14ac:dyDescent="0.2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 x14ac:dyDescent="0.2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 x14ac:dyDescent="0.2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 x14ac:dyDescent="0.2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 x14ac:dyDescent="0.2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 x14ac:dyDescent="0.2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 x14ac:dyDescent="0.2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 x14ac:dyDescent="0.2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 x14ac:dyDescent="0.2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 x14ac:dyDescent="0.2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 x14ac:dyDescent="0.2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 x14ac:dyDescent="0.2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 x14ac:dyDescent="0.2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 x14ac:dyDescent="0.2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 x14ac:dyDescent="0.2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 x14ac:dyDescent="0.2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 x14ac:dyDescent="0.2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 x14ac:dyDescent="0.2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 x14ac:dyDescent="0.2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 x14ac:dyDescent="0.2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 x14ac:dyDescent="0.2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 x14ac:dyDescent="0.2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 x14ac:dyDescent="0.2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 x14ac:dyDescent="0.2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 x14ac:dyDescent="0.2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 x14ac:dyDescent="0.2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 x14ac:dyDescent="0.2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 x14ac:dyDescent="0.2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 x14ac:dyDescent="0.2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 x14ac:dyDescent="0.2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 x14ac:dyDescent="0.2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 x14ac:dyDescent="0.2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 x14ac:dyDescent="0.2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 x14ac:dyDescent="0.2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 x14ac:dyDescent="0.2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 x14ac:dyDescent="0.2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 x14ac:dyDescent="0.2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 x14ac:dyDescent="0.2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 x14ac:dyDescent="0.2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 x14ac:dyDescent="0.2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 x14ac:dyDescent="0.2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 x14ac:dyDescent="0.2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 x14ac:dyDescent="0.2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 x14ac:dyDescent="0.2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 x14ac:dyDescent="0.2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 x14ac:dyDescent="0.2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 x14ac:dyDescent="0.2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 x14ac:dyDescent="0.2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 x14ac:dyDescent="0.2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 x14ac:dyDescent="0.2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 x14ac:dyDescent="0.2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 x14ac:dyDescent="0.2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 x14ac:dyDescent="0.2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 x14ac:dyDescent="0.2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 x14ac:dyDescent="0.2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 x14ac:dyDescent="0.2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 x14ac:dyDescent="0.2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 x14ac:dyDescent="0.2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 x14ac:dyDescent="0.2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 x14ac:dyDescent="0.2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 x14ac:dyDescent="0.2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 x14ac:dyDescent="0.2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 x14ac:dyDescent="0.2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 x14ac:dyDescent="0.2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 x14ac:dyDescent="0.2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 x14ac:dyDescent="0.2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 x14ac:dyDescent="0.2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 x14ac:dyDescent="0.2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 x14ac:dyDescent="0.2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 x14ac:dyDescent="0.2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 x14ac:dyDescent="0.2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 x14ac:dyDescent="0.2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 x14ac:dyDescent="0.2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 x14ac:dyDescent="0.2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 x14ac:dyDescent="0.2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 x14ac:dyDescent="0.2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 x14ac:dyDescent="0.2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 x14ac:dyDescent="0.2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 x14ac:dyDescent="0.2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 x14ac:dyDescent="0.2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 x14ac:dyDescent="0.2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 x14ac:dyDescent="0.2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 x14ac:dyDescent="0.2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 x14ac:dyDescent="0.2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 x14ac:dyDescent="0.2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 x14ac:dyDescent="0.2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 x14ac:dyDescent="0.2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 x14ac:dyDescent="0.2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 x14ac:dyDescent="0.2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 x14ac:dyDescent="0.2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 x14ac:dyDescent="0.2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 x14ac:dyDescent="0.2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 x14ac:dyDescent="0.2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 x14ac:dyDescent="0.2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 x14ac:dyDescent="0.2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 x14ac:dyDescent="0.2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 x14ac:dyDescent="0.2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 x14ac:dyDescent="0.2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 x14ac:dyDescent="0.2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 x14ac:dyDescent="0.2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 x14ac:dyDescent="0.2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 x14ac:dyDescent="0.2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 x14ac:dyDescent="0.2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 x14ac:dyDescent="0.2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 x14ac:dyDescent="0.2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 x14ac:dyDescent="0.2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 x14ac:dyDescent="0.2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 x14ac:dyDescent="0.2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 x14ac:dyDescent="0.2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 x14ac:dyDescent="0.2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 x14ac:dyDescent="0.2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 x14ac:dyDescent="0.2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 x14ac:dyDescent="0.2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 x14ac:dyDescent="0.2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 x14ac:dyDescent="0.2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 x14ac:dyDescent="0.2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 x14ac:dyDescent="0.2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 x14ac:dyDescent="0.2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 x14ac:dyDescent="0.2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 x14ac:dyDescent="0.2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 x14ac:dyDescent="0.2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 x14ac:dyDescent="0.2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 x14ac:dyDescent="0.2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 x14ac:dyDescent="0.2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 x14ac:dyDescent="0.2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 x14ac:dyDescent="0.2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 x14ac:dyDescent="0.2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 x14ac:dyDescent="0.2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 x14ac:dyDescent="0.2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 x14ac:dyDescent="0.2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 x14ac:dyDescent="0.2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 x14ac:dyDescent="0.2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 x14ac:dyDescent="0.2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 x14ac:dyDescent="0.2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 x14ac:dyDescent="0.2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 x14ac:dyDescent="0.2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 x14ac:dyDescent="0.2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 x14ac:dyDescent="0.2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 x14ac:dyDescent="0.2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 x14ac:dyDescent="0.2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 x14ac:dyDescent="0.2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 x14ac:dyDescent="0.2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 x14ac:dyDescent="0.2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 x14ac:dyDescent="0.2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 x14ac:dyDescent="0.2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 x14ac:dyDescent="0.2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 x14ac:dyDescent="0.2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 x14ac:dyDescent="0.2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 x14ac:dyDescent="0.2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 x14ac:dyDescent="0.2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 x14ac:dyDescent="0.2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 x14ac:dyDescent="0.2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 x14ac:dyDescent="0.2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 x14ac:dyDescent="0.2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 x14ac:dyDescent="0.2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 x14ac:dyDescent="0.2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 x14ac:dyDescent="0.2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 x14ac:dyDescent="0.2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 x14ac:dyDescent="0.2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 x14ac:dyDescent="0.2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 x14ac:dyDescent="0.2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 x14ac:dyDescent="0.2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 x14ac:dyDescent="0.2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 x14ac:dyDescent="0.2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 x14ac:dyDescent="0.2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 x14ac:dyDescent="0.2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 x14ac:dyDescent="0.2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 x14ac:dyDescent="0.2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 x14ac:dyDescent="0.2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 x14ac:dyDescent="0.2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 x14ac:dyDescent="0.2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 x14ac:dyDescent="0.2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 x14ac:dyDescent="0.2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 x14ac:dyDescent="0.2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 x14ac:dyDescent="0.2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 x14ac:dyDescent="0.2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 x14ac:dyDescent="0.2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 x14ac:dyDescent="0.2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 x14ac:dyDescent="0.2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 x14ac:dyDescent="0.2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 x14ac:dyDescent="0.2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 x14ac:dyDescent="0.2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 x14ac:dyDescent="0.2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 x14ac:dyDescent="0.2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 x14ac:dyDescent="0.2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 x14ac:dyDescent="0.2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 x14ac:dyDescent="0.2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 x14ac:dyDescent="0.2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 x14ac:dyDescent="0.2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 x14ac:dyDescent="0.2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 x14ac:dyDescent="0.2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 x14ac:dyDescent="0.2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 x14ac:dyDescent="0.2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 x14ac:dyDescent="0.2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 x14ac:dyDescent="0.2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 x14ac:dyDescent="0.2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 x14ac:dyDescent="0.2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 x14ac:dyDescent="0.2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 x14ac:dyDescent="0.2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 x14ac:dyDescent="0.2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 x14ac:dyDescent="0.2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 x14ac:dyDescent="0.2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 x14ac:dyDescent="0.2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 x14ac:dyDescent="0.2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 x14ac:dyDescent="0.2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 x14ac:dyDescent="0.2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 x14ac:dyDescent="0.2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 x14ac:dyDescent="0.2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 x14ac:dyDescent="0.2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 x14ac:dyDescent="0.2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 x14ac:dyDescent="0.2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 x14ac:dyDescent="0.2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 x14ac:dyDescent="0.2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 x14ac:dyDescent="0.2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 x14ac:dyDescent="0.2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 x14ac:dyDescent="0.2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 x14ac:dyDescent="0.2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 x14ac:dyDescent="0.2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 x14ac:dyDescent="0.2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 x14ac:dyDescent="0.2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 x14ac:dyDescent="0.2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 x14ac:dyDescent="0.2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 x14ac:dyDescent="0.2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 x14ac:dyDescent="0.2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 x14ac:dyDescent="0.2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 x14ac:dyDescent="0.2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 x14ac:dyDescent="0.2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 x14ac:dyDescent="0.2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 x14ac:dyDescent="0.2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 x14ac:dyDescent="0.2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 x14ac:dyDescent="0.2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 x14ac:dyDescent="0.2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 x14ac:dyDescent="0.2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 x14ac:dyDescent="0.2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 x14ac:dyDescent="0.2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 x14ac:dyDescent="0.2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 x14ac:dyDescent="0.2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 x14ac:dyDescent="0.2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 x14ac:dyDescent="0.2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 x14ac:dyDescent="0.2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 x14ac:dyDescent="0.2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 x14ac:dyDescent="0.2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 x14ac:dyDescent="0.2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 x14ac:dyDescent="0.2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 x14ac:dyDescent="0.2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 x14ac:dyDescent="0.2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 x14ac:dyDescent="0.2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 x14ac:dyDescent="0.2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 x14ac:dyDescent="0.2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 x14ac:dyDescent="0.2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 x14ac:dyDescent="0.2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 x14ac:dyDescent="0.2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 x14ac:dyDescent="0.2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 x14ac:dyDescent="0.2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 x14ac:dyDescent="0.2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 x14ac:dyDescent="0.2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 x14ac:dyDescent="0.2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 x14ac:dyDescent="0.2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 x14ac:dyDescent="0.2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 x14ac:dyDescent="0.2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 x14ac:dyDescent="0.2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 x14ac:dyDescent="0.2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 x14ac:dyDescent="0.2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 x14ac:dyDescent="0.2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 x14ac:dyDescent="0.2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 x14ac:dyDescent="0.2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 x14ac:dyDescent="0.2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 x14ac:dyDescent="0.2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 x14ac:dyDescent="0.2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 x14ac:dyDescent="0.2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 x14ac:dyDescent="0.2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 x14ac:dyDescent="0.2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 x14ac:dyDescent="0.2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 x14ac:dyDescent="0.2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 x14ac:dyDescent="0.2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 x14ac:dyDescent="0.2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 x14ac:dyDescent="0.2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 x14ac:dyDescent="0.2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 x14ac:dyDescent="0.2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 x14ac:dyDescent="0.2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 x14ac:dyDescent="0.2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 x14ac:dyDescent="0.2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 x14ac:dyDescent="0.2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 x14ac:dyDescent="0.2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 x14ac:dyDescent="0.2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 x14ac:dyDescent="0.2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 x14ac:dyDescent="0.2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 x14ac:dyDescent="0.2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 x14ac:dyDescent="0.2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 x14ac:dyDescent="0.2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 x14ac:dyDescent="0.2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 x14ac:dyDescent="0.2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 x14ac:dyDescent="0.2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 x14ac:dyDescent="0.2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 x14ac:dyDescent="0.2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 x14ac:dyDescent="0.2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 x14ac:dyDescent="0.2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 x14ac:dyDescent="0.2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 x14ac:dyDescent="0.2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 x14ac:dyDescent="0.2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 x14ac:dyDescent="0.2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 x14ac:dyDescent="0.2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 x14ac:dyDescent="0.2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 x14ac:dyDescent="0.2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 x14ac:dyDescent="0.2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 x14ac:dyDescent="0.2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 x14ac:dyDescent="0.2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 x14ac:dyDescent="0.2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 x14ac:dyDescent="0.2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 x14ac:dyDescent="0.2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 x14ac:dyDescent="0.2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 x14ac:dyDescent="0.2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 x14ac:dyDescent="0.2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 x14ac:dyDescent="0.2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 x14ac:dyDescent="0.2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 x14ac:dyDescent="0.2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 x14ac:dyDescent="0.2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 x14ac:dyDescent="0.2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 x14ac:dyDescent="0.2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 x14ac:dyDescent="0.2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 x14ac:dyDescent="0.2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 x14ac:dyDescent="0.2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 x14ac:dyDescent="0.2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 x14ac:dyDescent="0.2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 x14ac:dyDescent="0.2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 x14ac:dyDescent="0.2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 x14ac:dyDescent="0.2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 x14ac:dyDescent="0.2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 x14ac:dyDescent="0.2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 x14ac:dyDescent="0.2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 x14ac:dyDescent="0.2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 x14ac:dyDescent="0.2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 x14ac:dyDescent="0.2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 x14ac:dyDescent="0.2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 x14ac:dyDescent="0.2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 x14ac:dyDescent="0.2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 x14ac:dyDescent="0.2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 x14ac:dyDescent="0.2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 x14ac:dyDescent="0.2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 x14ac:dyDescent="0.2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 x14ac:dyDescent="0.2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 x14ac:dyDescent="0.2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 x14ac:dyDescent="0.2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 x14ac:dyDescent="0.2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 x14ac:dyDescent="0.2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 x14ac:dyDescent="0.2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 x14ac:dyDescent="0.2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 x14ac:dyDescent="0.2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 x14ac:dyDescent="0.2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 x14ac:dyDescent="0.2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 x14ac:dyDescent="0.2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 x14ac:dyDescent="0.2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 x14ac:dyDescent="0.2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 x14ac:dyDescent="0.2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 x14ac:dyDescent="0.2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 x14ac:dyDescent="0.2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 x14ac:dyDescent="0.2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 x14ac:dyDescent="0.2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 x14ac:dyDescent="0.2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 x14ac:dyDescent="0.2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 x14ac:dyDescent="0.2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 x14ac:dyDescent="0.2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 x14ac:dyDescent="0.2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 x14ac:dyDescent="0.2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 x14ac:dyDescent="0.2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 x14ac:dyDescent="0.2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 x14ac:dyDescent="0.2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 x14ac:dyDescent="0.2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 x14ac:dyDescent="0.2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 x14ac:dyDescent="0.2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 x14ac:dyDescent="0.2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 x14ac:dyDescent="0.2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 x14ac:dyDescent="0.2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 x14ac:dyDescent="0.2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 x14ac:dyDescent="0.2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 x14ac:dyDescent="0.2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 x14ac:dyDescent="0.2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 x14ac:dyDescent="0.2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 x14ac:dyDescent="0.2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 x14ac:dyDescent="0.2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 x14ac:dyDescent="0.2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 x14ac:dyDescent="0.2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 x14ac:dyDescent="0.2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 x14ac:dyDescent="0.2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 x14ac:dyDescent="0.2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 x14ac:dyDescent="0.2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 x14ac:dyDescent="0.2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 x14ac:dyDescent="0.2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 x14ac:dyDescent="0.2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 x14ac:dyDescent="0.2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 x14ac:dyDescent="0.2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 x14ac:dyDescent="0.2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 x14ac:dyDescent="0.2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 x14ac:dyDescent="0.2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 x14ac:dyDescent="0.2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 x14ac:dyDescent="0.2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 x14ac:dyDescent="0.2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 x14ac:dyDescent="0.2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 x14ac:dyDescent="0.2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 x14ac:dyDescent="0.2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 x14ac:dyDescent="0.2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 x14ac:dyDescent="0.2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 x14ac:dyDescent="0.2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 x14ac:dyDescent="0.2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 x14ac:dyDescent="0.2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 x14ac:dyDescent="0.2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 x14ac:dyDescent="0.2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 x14ac:dyDescent="0.2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 x14ac:dyDescent="0.2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 x14ac:dyDescent="0.2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 x14ac:dyDescent="0.2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 x14ac:dyDescent="0.2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 x14ac:dyDescent="0.2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 x14ac:dyDescent="0.2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 x14ac:dyDescent="0.2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 x14ac:dyDescent="0.2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 x14ac:dyDescent="0.2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 x14ac:dyDescent="0.2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 x14ac:dyDescent="0.2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 x14ac:dyDescent="0.2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 x14ac:dyDescent="0.2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 x14ac:dyDescent="0.2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 x14ac:dyDescent="0.2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 x14ac:dyDescent="0.2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 x14ac:dyDescent="0.2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 x14ac:dyDescent="0.2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 x14ac:dyDescent="0.2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 x14ac:dyDescent="0.2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 x14ac:dyDescent="0.2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 x14ac:dyDescent="0.2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 x14ac:dyDescent="0.2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 x14ac:dyDescent="0.2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 x14ac:dyDescent="0.2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 x14ac:dyDescent="0.2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 x14ac:dyDescent="0.2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 x14ac:dyDescent="0.2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 x14ac:dyDescent="0.2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 x14ac:dyDescent="0.2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 x14ac:dyDescent="0.2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 x14ac:dyDescent="0.2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 x14ac:dyDescent="0.2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 x14ac:dyDescent="0.2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 x14ac:dyDescent="0.2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 x14ac:dyDescent="0.2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 x14ac:dyDescent="0.2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 x14ac:dyDescent="0.2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 x14ac:dyDescent="0.2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 x14ac:dyDescent="0.2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 x14ac:dyDescent="0.2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 x14ac:dyDescent="0.2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 x14ac:dyDescent="0.2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 x14ac:dyDescent="0.2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 x14ac:dyDescent="0.2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 x14ac:dyDescent="0.2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 x14ac:dyDescent="0.2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 x14ac:dyDescent="0.2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 x14ac:dyDescent="0.2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 x14ac:dyDescent="0.2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 x14ac:dyDescent="0.2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 x14ac:dyDescent="0.2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 x14ac:dyDescent="0.2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 x14ac:dyDescent="0.2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 x14ac:dyDescent="0.2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 x14ac:dyDescent="0.2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 x14ac:dyDescent="0.2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 x14ac:dyDescent="0.2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 x14ac:dyDescent="0.2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 x14ac:dyDescent="0.2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 x14ac:dyDescent="0.2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 x14ac:dyDescent="0.2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 x14ac:dyDescent="0.2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 x14ac:dyDescent="0.2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 x14ac:dyDescent="0.2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 x14ac:dyDescent="0.2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 x14ac:dyDescent="0.2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 x14ac:dyDescent="0.2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 x14ac:dyDescent="0.2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 x14ac:dyDescent="0.2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 x14ac:dyDescent="0.2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 x14ac:dyDescent="0.2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 x14ac:dyDescent="0.2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 x14ac:dyDescent="0.2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 x14ac:dyDescent="0.2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 x14ac:dyDescent="0.2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 x14ac:dyDescent="0.2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 x14ac:dyDescent="0.2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 x14ac:dyDescent="0.2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 x14ac:dyDescent="0.2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 x14ac:dyDescent="0.2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 x14ac:dyDescent="0.2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 x14ac:dyDescent="0.2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 x14ac:dyDescent="0.2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 x14ac:dyDescent="0.2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 x14ac:dyDescent="0.2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 x14ac:dyDescent="0.2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 x14ac:dyDescent="0.2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 x14ac:dyDescent="0.2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 x14ac:dyDescent="0.2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 x14ac:dyDescent="0.2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 x14ac:dyDescent="0.2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 x14ac:dyDescent="0.2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 x14ac:dyDescent="0.2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 x14ac:dyDescent="0.2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 x14ac:dyDescent="0.2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 x14ac:dyDescent="0.2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 x14ac:dyDescent="0.2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 x14ac:dyDescent="0.2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 x14ac:dyDescent="0.2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 x14ac:dyDescent="0.2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 x14ac:dyDescent="0.2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 x14ac:dyDescent="0.2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 x14ac:dyDescent="0.2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 x14ac:dyDescent="0.2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 x14ac:dyDescent="0.2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 x14ac:dyDescent="0.2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 x14ac:dyDescent="0.2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 x14ac:dyDescent="0.2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 x14ac:dyDescent="0.2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 x14ac:dyDescent="0.2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 x14ac:dyDescent="0.2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 x14ac:dyDescent="0.2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 x14ac:dyDescent="0.2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 x14ac:dyDescent="0.2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 x14ac:dyDescent="0.2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 x14ac:dyDescent="0.2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 x14ac:dyDescent="0.2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 x14ac:dyDescent="0.2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 x14ac:dyDescent="0.2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 x14ac:dyDescent="0.2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 x14ac:dyDescent="0.2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 x14ac:dyDescent="0.2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 x14ac:dyDescent="0.2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 x14ac:dyDescent="0.2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 x14ac:dyDescent="0.2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 x14ac:dyDescent="0.2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 x14ac:dyDescent="0.2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 x14ac:dyDescent="0.2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 x14ac:dyDescent="0.2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 x14ac:dyDescent="0.2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 x14ac:dyDescent="0.2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 x14ac:dyDescent="0.2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 x14ac:dyDescent="0.2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 x14ac:dyDescent="0.2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 x14ac:dyDescent="0.2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 x14ac:dyDescent="0.2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 x14ac:dyDescent="0.2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 x14ac:dyDescent="0.2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 x14ac:dyDescent="0.2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 x14ac:dyDescent="0.2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 x14ac:dyDescent="0.2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 x14ac:dyDescent="0.2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 x14ac:dyDescent="0.2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 x14ac:dyDescent="0.2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 x14ac:dyDescent="0.2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 x14ac:dyDescent="0.2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 x14ac:dyDescent="0.2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 x14ac:dyDescent="0.2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 x14ac:dyDescent="0.2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 x14ac:dyDescent="0.2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 x14ac:dyDescent="0.2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 x14ac:dyDescent="0.2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 x14ac:dyDescent="0.2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 x14ac:dyDescent="0.2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 x14ac:dyDescent="0.2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 x14ac:dyDescent="0.2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 x14ac:dyDescent="0.2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 x14ac:dyDescent="0.2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 x14ac:dyDescent="0.2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 x14ac:dyDescent="0.2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 x14ac:dyDescent="0.2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 x14ac:dyDescent="0.2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 x14ac:dyDescent="0.2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 x14ac:dyDescent="0.2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 x14ac:dyDescent="0.2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 x14ac:dyDescent="0.2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 x14ac:dyDescent="0.2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 x14ac:dyDescent="0.2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 x14ac:dyDescent="0.2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 x14ac:dyDescent="0.2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 x14ac:dyDescent="0.2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 x14ac:dyDescent="0.2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 x14ac:dyDescent="0.2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 x14ac:dyDescent="0.2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 x14ac:dyDescent="0.2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 x14ac:dyDescent="0.2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 x14ac:dyDescent="0.2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 x14ac:dyDescent="0.2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 x14ac:dyDescent="0.2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 x14ac:dyDescent="0.2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 x14ac:dyDescent="0.2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 x14ac:dyDescent="0.2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 x14ac:dyDescent="0.2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 x14ac:dyDescent="0.2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 x14ac:dyDescent="0.2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 x14ac:dyDescent="0.2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 x14ac:dyDescent="0.2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 x14ac:dyDescent="0.2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 x14ac:dyDescent="0.2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 x14ac:dyDescent="0.2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 x14ac:dyDescent="0.2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 x14ac:dyDescent="0.2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 x14ac:dyDescent="0.2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 x14ac:dyDescent="0.2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 x14ac:dyDescent="0.2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 x14ac:dyDescent="0.2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 x14ac:dyDescent="0.2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 x14ac:dyDescent="0.2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 x14ac:dyDescent="0.2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 x14ac:dyDescent="0.2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 x14ac:dyDescent="0.2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 x14ac:dyDescent="0.2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 x14ac:dyDescent="0.2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 x14ac:dyDescent="0.2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 x14ac:dyDescent="0.2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 x14ac:dyDescent="0.2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 x14ac:dyDescent="0.2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 x14ac:dyDescent="0.2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 x14ac:dyDescent="0.2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 x14ac:dyDescent="0.2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 x14ac:dyDescent="0.2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 x14ac:dyDescent="0.2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 x14ac:dyDescent="0.2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 x14ac:dyDescent="0.2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 x14ac:dyDescent="0.2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 x14ac:dyDescent="0.2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 x14ac:dyDescent="0.2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 x14ac:dyDescent="0.2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 x14ac:dyDescent="0.2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 x14ac:dyDescent="0.2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 x14ac:dyDescent="0.2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 x14ac:dyDescent="0.2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 x14ac:dyDescent="0.2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 x14ac:dyDescent="0.2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 x14ac:dyDescent="0.2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 x14ac:dyDescent="0.2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 x14ac:dyDescent="0.2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 x14ac:dyDescent="0.2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 x14ac:dyDescent="0.2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 x14ac:dyDescent="0.2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 x14ac:dyDescent="0.2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 x14ac:dyDescent="0.2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 x14ac:dyDescent="0.2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 x14ac:dyDescent="0.2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 x14ac:dyDescent="0.2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 x14ac:dyDescent="0.2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 x14ac:dyDescent="0.2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 x14ac:dyDescent="0.2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 x14ac:dyDescent="0.2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 x14ac:dyDescent="0.2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 x14ac:dyDescent="0.2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 x14ac:dyDescent="0.2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 x14ac:dyDescent="0.2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 x14ac:dyDescent="0.2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 x14ac:dyDescent="0.2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 x14ac:dyDescent="0.2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 x14ac:dyDescent="0.2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 x14ac:dyDescent="0.2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 x14ac:dyDescent="0.2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 x14ac:dyDescent="0.2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 x14ac:dyDescent="0.2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 x14ac:dyDescent="0.2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 x14ac:dyDescent="0.2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 x14ac:dyDescent="0.2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 x14ac:dyDescent="0.2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 x14ac:dyDescent="0.2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 x14ac:dyDescent="0.2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 x14ac:dyDescent="0.2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 x14ac:dyDescent="0.2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 x14ac:dyDescent="0.2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 x14ac:dyDescent="0.2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 x14ac:dyDescent="0.2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 x14ac:dyDescent="0.2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 x14ac:dyDescent="0.2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 x14ac:dyDescent="0.2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 x14ac:dyDescent="0.2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 x14ac:dyDescent="0.2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 x14ac:dyDescent="0.2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 x14ac:dyDescent="0.2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 x14ac:dyDescent="0.2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 x14ac:dyDescent="0.2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 x14ac:dyDescent="0.2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 x14ac:dyDescent="0.2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 x14ac:dyDescent="0.2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 x14ac:dyDescent="0.2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 x14ac:dyDescent="0.2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 x14ac:dyDescent="0.2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 x14ac:dyDescent="0.2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 x14ac:dyDescent="0.2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 x14ac:dyDescent="0.2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 x14ac:dyDescent="0.2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 x14ac:dyDescent="0.2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 x14ac:dyDescent="0.2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 x14ac:dyDescent="0.2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 x14ac:dyDescent="0.2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 x14ac:dyDescent="0.2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 x14ac:dyDescent="0.2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 x14ac:dyDescent="0.2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 x14ac:dyDescent="0.2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 x14ac:dyDescent="0.2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 x14ac:dyDescent="0.2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 x14ac:dyDescent="0.2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 x14ac:dyDescent="0.2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 x14ac:dyDescent="0.2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 x14ac:dyDescent="0.2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 x14ac:dyDescent="0.2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 x14ac:dyDescent="0.2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 x14ac:dyDescent="0.2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 x14ac:dyDescent="0.2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 x14ac:dyDescent="0.2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 x14ac:dyDescent="0.2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 x14ac:dyDescent="0.2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 x14ac:dyDescent="0.2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 x14ac:dyDescent="0.2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 x14ac:dyDescent="0.2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 x14ac:dyDescent="0.2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 x14ac:dyDescent="0.2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 x14ac:dyDescent="0.2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 x14ac:dyDescent="0.2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 x14ac:dyDescent="0.2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 x14ac:dyDescent="0.2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 x14ac:dyDescent="0.2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 x14ac:dyDescent="0.2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 x14ac:dyDescent="0.2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 x14ac:dyDescent="0.2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 x14ac:dyDescent="0.2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 x14ac:dyDescent="0.2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 x14ac:dyDescent="0.2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 x14ac:dyDescent="0.2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 x14ac:dyDescent="0.2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 x14ac:dyDescent="0.2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 x14ac:dyDescent="0.2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 x14ac:dyDescent="0.2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 x14ac:dyDescent="0.2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 x14ac:dyDescent="0.2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 x14ac:dyDescent="0.2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 x14ac:dyDescent="0.2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 x14ac:dyDescent="0.2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 x14ac:dyDescent="0.2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 x14ac:dyDescent="0.2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 x14ac:dyDescent="0.2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 x14ac:dyDescent="0.2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 x14ac:dyDescent="0.2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 x14ac:dyDescent="0.2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 x14ac:dyDescent="0.2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 x14ac:dyDescent="0.2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 x14ac:dyDescent="0.2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 x14ac:dyDescent="0.2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 x14ac:dyDescent="0.2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 x14ac:dyDescent="0.2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 x14ac:dyDescent="0.2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 x14ac:dyDescent="0.2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 x14ac:dyDescent="0.2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 x14ac:dyDescent="0.2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 x14ac:dyDescent="0.2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 x14ac:dyDescent="0.2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 x14ac:dyDescent="0.2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 x14ac:dyDescent="0.2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 x14ac:dyDescent="0.2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 x14ac:dyDescent="0.2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 x14ac:dyDescent="0.2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 x14ac:dyDescent="0.2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 x14ac:dyDescent="0.2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 x14ac:dyDescent="0.2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 x14ac:dyDescent="0.2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 x14ac:dyDescent="0.2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 x14ac:dyDescent="0.2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 x14ac:dyDescent="0.2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 x14ac:dyDescent="0.2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 x14ac:dyDescent="0.2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 x14ac:dyDescent="0.2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 x14ac:dyDescent="0.2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 x14ac:dyDescent="0.2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 x14ac:dyDescent="0.2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 x14ac:dyDescent="0.2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 x14ac:dyDescent="0.2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 x14ac:dyDescent="0.2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 x14ac:dyDescent="0.2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 x14ac:dyDescent="0.2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 x14ac:dyDescent="0.2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 x14ac:dyDescent="0.2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 x14ac:dyDescent="0.2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 x14ac:dyDescent="0.2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 x14ac:dyDescent="0.2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 x14ac:dyDescent="0.2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 x14ac:dyDescent="0.2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 x14ac:dyDescent="0.2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 x14ac:dyDescent="0.2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 x14ac:dyDescent="0.2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 x14ac:dyDescent="0.2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 x14ac:dyDescent="0.2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 x14ac:dyDescent="0.2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 x14ac:dyDescent="0.2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 x14ac:dyDescent="0.2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 x14ac:dyDescent="0.2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 x14ac:dyDescent="0.2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 x14ac:dyDescent="0.2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 x14ac:dyDescent="0.2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 x14ac:dyDescent="0.2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 x14ac:dyDescent="0.2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 x14ac:dyDescent="0.2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 x14ac:dyDescent="0.2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 x14ac:dyDescent="0.2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 x14ac:dyDescent="0.2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 x14ac:dyDescent="0.2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 x14ac:dyDescent="0.2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 x14ac:dyDescent="0.2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 x14ac:dyDescent="0.2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 x14ac:dyDescent="0.2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 x14ac:dyDescent="0.2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 x14ac:dyDescent="0.2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 x14ac:dyDescent="0.2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 x14ac:dyDescent="0.2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 x14ac:dyDescent="0.2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 x14ac:dyDescent="0.2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 x14ac:dyDescent="0.2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 x14ac:dyDescent="0.2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 x14ac:dyDescent="0.2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 x14ac:dyDescent="0.2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 x14ac:dyDescent="0.2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 x14ac:dyDescent="0.2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 x14ac:dyDescent="0.2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 x14ac:dyDescent="0.2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 x14ac:dyDescent="0.2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 x14ac:dyDescent="0.2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 x14ac:dyDescent="0.2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 x14ac:dyDescent="0.2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 x14ac:dyDescent="0.2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 x14ac:dyDescent="0.2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 x14ac:dyDescent="0.2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 x14ac:dyDescent="0.2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 x14ac:dyDescent="0.2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 x14ac:dyDescent="0.2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 x14ac:dyDescent="0.2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 x14ac:dyDescent="0.2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 x14ac:dyDescent="0.2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 x14ac:dyDescent="0.2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 x14ac:dyDescent="0.2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 x14ac:dyDescent="0.2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 x14ac:dyDescent="0.2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 x14ac:dyDescent="0.2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 x14ac:dyDescent="0.2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 x14ac:dyDescent="0.2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 x14ac:dyDescent="0.2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 x14ac:dyDescent="0.2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 x14ac:dyDescent="0.2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 x14ac:dyDescent="0.2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 x14ac:dyDescent="0.2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 x14ac:dyDescent="0.2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 x14ac:dyDescent="0.2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 x14ac:dyDescent="0.2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 x14ac:dyDescent="0.2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 x14ac:dyDescent="0.2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 x14ac:dyDescent="0.2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 x14ac:dyDescent="0.2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 x14ac:dyDescent="0.2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 x14ac:dyDescent="0.2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 x14ac:dyDescent="0.2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 x14ac:dyDescent="0.2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 x14ac:dyDescent="0.2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 x14ac:dyDescent="0.2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 x14ac:dyDescent="0.2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 x14ac:dyDescent="0.2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 x14ac:dyDescent="0.2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 x14ac:dyDescent="0.2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 x14ac:dyDescent="0.2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 x14ac:dyDescent="0.2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 x14ac:dyDescent="0.2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 x14ac:dyDescent="0.2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 x14ac:dyDescent="0.2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 x14ac:dyDescent="0.2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 x14ac:dyDescent="0.2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 x14ac:dyDescent="0.2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 x14ac:dyDescent="0.2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 x14ac:dyDescent="0.2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 x14ac:dyDescent="0.2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 x14ac:dyDescent="0.2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 x14ac:dyDescent="0.2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 x14ac:dyDescent="0.2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 x14ac:dyDescent="0.2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 x14ac:dyDescent="0.2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 x14ac:dyDescent="0.2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 x14ac:dyDescent="0.2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 x14ac:dyDescent="0.2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 x14ac:dyDescent="0.2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 x14ac:dyDescent="0.2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 x14ac:dyDescent="0.2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 x14ac:dyDescent="0.2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 x14ac:dyDescent="0.2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 x14ac:dyDescent="0.2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 x14ac:dyDescent="0.2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 x14ac:dyDescent="0.2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 x14ac:dyDescent="0.2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 x14ac:dyDescent="0.2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 x14ac:dyDescent="0.2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 x14ac:dyDescent="0.2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 x14ac:dyDescent="0.2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 x14ac:dyDescent="0.2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 x14ac:dyDescent="0.2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 x14ac:dyDescent="0.2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 x14ac:dyDescent="0.2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 x14ac:dyDescent="0.2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 x14ac:dyDescent="0.2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 x14ac:dyDescent="0.2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 x14ac:dyDescent="0.2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 x14ac:dyDescent="0.2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 x14ac:dyDescent="0.2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 x14ac:dyDescent="0.2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 x14ac:dyDescent="0.2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 x14ac:dyDescent="0.2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 x14ac:dyDescent="0.2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 x14ac:dyDescent="0.2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 x14ac:dyDescent="0.2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 x14ac:dyDescent="0.2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 x14ac:dyDescent="0.2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 x14ac:dyDescent="0.2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 x14ac:dyDescent="0.2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 x14ac:dyDescent="0.2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 x14ac:dyDescent="0.2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 x14ac:dyDescent="0.2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 x14ac:dyDescent="0.2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 x14ac:dyDescent="0.2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 x14ac:dyDescent="0.2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 x14ac:dyDescent="0.2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 x14ac:dyDescent="0.2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 x14ac:dyDescent="0.2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 x14ac:dyDescent="0.2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 x14ac:dyDescent="0.2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 x14ac:dyDescent="0.2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 x14ac:dyDescent="0.2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 x14ac:dyDescent="0.2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 x14ac:dyDescent="0.2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 x14ac:dyDescent="0.2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 x14ac:dyDescent="0.2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 x14ac:dyDescent="0.2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 x14ac:dyDescent="0.2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 x14ac:dyDescent="0.2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 x14ac:dyDescent="0.2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 x14ac:dyDescent="0.2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 x14ac:dyDescent="0.2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 x14ac:dyDescent="0.2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 x14ac:dyDescent="0.2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 x14ac:dyDescent="0.2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 x14ac:dyDescent="0.2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 x14ac:dyDescent="0.2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 x14ac:dyDescent="0.2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 x14ac:dyDescent="0.2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 x14ac:dyDescent="0.2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 x14ac:dyDescent="0.2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 x14ac:dyDescent="0.2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 x14ac:dyDescent="0.2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 x14ac:dyDescent="0.2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 x14ac:dyDescent="0.2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 x14ac:dyDescent="0.2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 x14ac:dyDescent="0.2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 x14ac:dyDescent="0.2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 x14ac:dyDescent="0.2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 x14ac:dyDescent="0.2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 x14ac:dyDescent="0.2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 x14ac:dyDescent="0.2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 x14ac:dyDescent="0.2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 x14ac:dyDescent="0.2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 x14ac:dyDescent="0.2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 x14ac:dyDescent="0.2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 x14ac:dyDescent="0.2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 x14ac:dyDescent="0.2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 x14ac:dyDescent="0.2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 x14ac:dyDescent="0.2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 x14ac:dyDescent="0.2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 x14ac:dyDescent="0.2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 x14ac:dyDescent="0.2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 x14ac:dyDescent="0.2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 x14ac:dyDescent="0.2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 x14ac:dyDescent="0.2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 x14ac:dyDescent="0.2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 x14ac:dyDescent="0.2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 x14ac:dyDescent="0.2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 x14ac:dyDescent="0.2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 x14ac:dyDescent="0.2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 x14ac:dyDescent="0.2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 x14ac:dyDescent="0.2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 x14ac:dyDescent="0.2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 x14ac:dyDescent="0.2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 x14ac:dyDescent="0.2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 x14ac:dyDescent="0.2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 x14ac:dyDescent="0.2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 x14ac:dyDescent="0.2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 x14ac:dyDescent="0.2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 x14ac:dyDescent="0.2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 x14ac:dyDescent="0.2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 x14ac:dyDescent="0.2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 x14ac:dyDescent="0.2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 x14ac:dyDescent="0.2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 x14ac:dyDescent="0.2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 x14ac:dyDescent="0.2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 x14ac:dyDescent="0.2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 x14ac:dyDescent="0.2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 x14ac:dyDescent="0.2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 x14ac:dyDescent="0.2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 x14ac:dyDescent="0.2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 x14ac:dyDescent="0.2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 x14ac:dyDescent="0.2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 x14ac:dyDescent="0.2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 x14ac:dyDescent="0.2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 x14ac:dyDescent="0.2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 x14ac:dyDescent="0.2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 x14ac:dyDescent="0.2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 x14ac:dyDescent="0.2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 x14ac:dyDescent="0.2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 x14ac:dyDescent="0.2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 x14ac:dyDescent="0.2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 x14ac:dyDescent="0.2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 x14ac:dyDescent="0.2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 x14ac:dyDescent="0.2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 x14ac:dyDescent="0.2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 x14ac:dyDescent="0.2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 x14ac:dyDescent="0.2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 x14ac:dyDescent="0.2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 x14ac:dyDescent="0.2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 x14ac:dyDescent="0.2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 x14ac:dyDescent="0.2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 x14ac:dyDescent="0.2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 x14ac:dyDescent="0.2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 x14ac:dyDescent="0.2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 x14ac:dyDescent="0.2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 x14ac:dyDescent="0.2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 x14ac:dyDescent="0.2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 x14ac:dyDescent="0.2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 x14ac:dyDescent="0.2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 x14ac:dyDescent="0.2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 x14ac:dyDescent="0.2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 x14ac:dyDescent="0.2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 x14ac:dyDescent="0.2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 x14ac:dyDescent="0.2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 x14ac:dyDescent="0.2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 x14ac:dyDescent="0.2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 x14ac:dyDescent="0.2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 x14ac:dyDescent="0.2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 x14ac:dyDescent="0.2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 x14ac:dyDescent="0.2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 x14ac:dyDescent="0.2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 x14ac:dyDescent="0.2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 x14ac:dyDescent="0.2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 x14ac:dyDescent="0.2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 x14ac:dyDescent="0.2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 x14ac:dyDescent="0.2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 x14ac:dyDescent="0.2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 x14ac:dyDescent="0.2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 x14ac:dyDescent="0.2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 x14ac:dyDescent="0.2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 x14ac:dyDescent="0.2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 x14ac:dyDescent="0.2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 x14ac:dyDescent="0.2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 x14ac:dyDescent="0.2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 x14ac:dyDescent="0.2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 x14ac:dyDescent="0.2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 x14ac:dyDescent="0.2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 x14ac:dyDescent="0.2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 x14ac:dyDescent="0.2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 x14ac:dyDescent="0.2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 x14ac:dyDescent="0.2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 x14ac:dyDescent="0.2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 x14ac:dyDescent="0.2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 x14ac:dyDescent="0.2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 x14ac:dyDescent="0.2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 x14ac:dyDescent="0.2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 x14ac:dyDescent="0.2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 x14ac:dyDescent="0.2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 x14ac:dyDescent="0.2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 x14ac:dyDescent="0.2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 x14ac:dyDescent="0.2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 x14ac:dyDescent="0.2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 x14ac:dyDescent="0.2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 x14ac:dyDescent="0.2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 x14ac:dyDescent="0.2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 x14ac:dyDescent="0.2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 x14ac:dyDescent="0.2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 x14ac:dyDescent="0.2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 x14ac:dyDescent="0.2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 x14ac:dyDescent="0.2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 x14ac:dyDescent="0.2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 x14ac:dyDescent="0.2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 x14ac:dyDescent="0.2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 x14ac:dyDescent="0.2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 x14ac:dyDescent="0.2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 x14ac:dyDescent="0.2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 x14ac:dyDescent="0.2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 x14ac:dyDescent="0.2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 x14ac:dyDescent="0.2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 x14ac:dyDescent="0.2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 x14ac:dyDescent="0.2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 x14ac:dyDescent="0.2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 x14ac:dyDescent="0.2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 x14ac:dyDescent="0.2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 x14ac:dyDescent="0.2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 x14ac:dyDescent="0.2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 x14ac:dyDescent="0.2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 x14ac:dyDescent="0.2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 x14ac:dyDescent="0.2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 x14ac:dyDescent="0.2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 x14ac:dyDescent="0.2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 x14ac:dyDescent="0.2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 x14ac:dyDescent="0.2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 x14ac:dyDescent="0.2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 x14ac:dyDescent="0.2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 x14ac:dyDescent="0.2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 x14ac:dyDescent="0.2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 x14ac:dyDescent="0.2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 x14ac:dyDescent="0.2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 x14ac:dyDescent="0.2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 x14ac:dyDescent="0.2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 x14ac:dyDescent="0.2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 x14ac:dyDescent="0.2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 x14ac:dyDescent="0.2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 x14ac:dyDescent="0.2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 x14ac:dyDescent="0.2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 x14ac:dyDescent="0.2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 x14ac:dyDescent="0.2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 x14ac:dyDescent="0.2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 x14ac:dyDescent="0.2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 x14ac:dyDescent="0.2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 x14ac:dyDescent="0.2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 x14ac:dyDescent="0.2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 x14ac:dyDescent="0.2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 x14ac:dyDescent="0.2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 x14ac:dyDescent="0.2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 x14ac:dyDescent="0.2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 x14ac:dyDescent="0.2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 x14ac:dyDescent="0.2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 x14ac:dyDescent="0.2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 x14ac:dyDescent="0.2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 x14ac:dyDescent="0.2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 x14ac:dyDescent="0.2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 x14ac:dyDescent="0.2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 x14ac:dyDescent="0.2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 x14ac:dyDescent="0.2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 x14ac:dyDescent="0.2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 x14ac:dyDescent="0.2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 x14ac:dyDescent="0.2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 x14ac:dyDescent="0.2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 x14ac:dyDescent="0.2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 x14ac:dyDescent="0.2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 x14ac:dyDescent="0.2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 x14ac:dyDescent="0.2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 x14ac:dyDescent="0.2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 x14ac:dyDescent="0.2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 x14ac:dyDescent="0.2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 x14ac:dyDescent="0.2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 x14ac:dyDescent="0.2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 x14ac:dyDescent="0.2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 x14ac:dyDescent="0.2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 x14ac:dyDescent="0.2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 x14ac:dyDescent="0.2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 x14ac:dyDescent="0.2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 x14ac:dyDescent="0.2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 x14ac:dyDescent="0.2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 x14ac:dyDescent="0.2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 x14ac:dyDescent="0.2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 x14ac:dyDescent="0.2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 x14ac:dyDescent="0.2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 x14ac:dyDescent="0.2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 x14ac:dyDescent="0.2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 x14ac:dyDescent="0.2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 x14ac:dyDescent="0.2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 x14ac:dyDescent="0.2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 x14ac:dyDescent="0.2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 x14ac:dyDescent="0.2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 x14ac:dyDescent="0.2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 x14ac:dyDescent="0.2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 x14ac:dyDescent="0.2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 x14ac:dyDescent="0.2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 x14ac:dyDescent="0.2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 x14ac:dyDescent="0.2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 x14ac:dyDescent="0.2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 x14ac:dyDescent="0.2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 x14ac:dyDescent="0.2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 x14ac:dyDescent="0.2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 x14ac:dyDescent="0.2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 x14ac:dyDescent="0.2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 x14ac:dyDescent="0.2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 x14ac:dyDescent="0.2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 x14ac:dyDescent="0.2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 x14ac:dyDescent="0.2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 x14ac:dyDescent="0.2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 x14ac:dyDescent="0.2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 x14ac:dyDescent="0.2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 x14ac:dyDescent="0.2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 x14ac:dyDescent="0.2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 x14ac:dyDescent="0.2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 x14ac:dyDescent="0.2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 x14ac:dyDescent="0.2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 x14ac:dyDescent="0.2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 x14ac:dyDescent="0.2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 x14ac:dyDescent="0.2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 x14ac:dyDescent="0.2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 x14ac:dyDescent="0.2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 x14ac:dyDescent="0.2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 x14ac:dyDescent="0.2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 x14ac:dyDescent="0.2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 x14ac:dyDescent="0.2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 x14ac:dyDescent="0.2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 x14ac:dyDescent="0.2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 x14ac:dyDescent="0.2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 x14ac:dyDescent="0.2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 x14ac:dyDescent="0.2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 x14ac:dyDescent="0.2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 x14ac:dyDescent="0.2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 x14ac:dyDescent="0.2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 x14ac:dyDescent="0.2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 x14ac:dyDescent="0.2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 x14ac:dyDescent="0.2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 x14ac:dyDescent="0.2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 x14ac:dyDescent="0.2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 x14ac:dyDescent="0.2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 x14ac:dyDescent="0.2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 x14ac:dyDescent="0.2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 x14ac:dyDescent="0.2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 x14ac:dyDescent="0.2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 x14ac:dyDescent="0.2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 x14ac:dyDescent="0.2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 x14ac:dyDescent="0.2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 x14ac:dyDescent="0.2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 x14ac:dyDescent="0.2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 x14ac:dyDescent="0.2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 x14ac:dyDescent="0.2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 x14ac:dyDescent="0.2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 x14ac:dyDescent="0.2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 x14ac:dyDescent="0.2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 x14ac:dyDescent="0.2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 x14ac:dyDescent="0.2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 x14ac:dyDescent="0.2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 x14ac:dyDescent="0.2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 x14ac:dyDescent="0.2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 x14ac:dyDescent="0.2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 x14ac:dyDescent="0.2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 x14ac:dyDescent="0.2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 x14ac:dyDescent="0.2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 x14ac:dyDescent="0.2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 x14ac:dyDescent="0.2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 x14ac:dyDescent="0.2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 x14ac:dyDescent="0.2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 x14ac:dyDescent="0.2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 x14ac:dyDescent="0.2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 x14ac:dyDescent="0.2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 x14ac:dyDescent="0.2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 x14ac:dyDescent="0.2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 x14ac:dyDescent="0.2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 x14ac:dyDescent="0.2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 x14ac:dyDescent="0.2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 x14ac:dyDescent="0.2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 x14ac:dyDescent="0.2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 x14ac:dyDescent="0.2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 x14ac:dyDescent="0.2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 x14ac:dyDescent="0.2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 x14ac:dyDescent="0.2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 x14ac:dyDescent="0.2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 x14ac:dyDescent="0.2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 x14ac:dyDescent="0.2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 x14ac:dyDescent="0.2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 x14ac:dyDescent="0.2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 x14ac:dyDescent="0.2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 x14ac:dyDescent="0.2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 x14ac:dyDescent="0.2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 x14ac:dyDescent="0.2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 x14ac:dyDescent="0.2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 x14ac:dyDescent="0.2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 x14ac:dyDescent="0.2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 x14ac:dyDescent="0.2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 x14ac:dyDescent="0.2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 x14ac:dyDescent="0.2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 x14ac:dyDescent="0.2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 x14ac:dyDescent="0.2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 x14ac:dyDescent="0.2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 x14ac:dyDescent="0.2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 x14ac:dyDescent="0.2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 x14ac:dyDescent="0.2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 x14ac:dyDescent="0.2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 x14ac:dyDescent="0.2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 x14ac:dyDescent="0.2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 x14ac:dyDescent="0.2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 x14ac:dyDescent="0.2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 x14ac:dyDescent="0.2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 x14ac:dyDescent="0.2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 x14ac:dyDescent="0.2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 x14ac:dyDescent="0.2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 x14ac:dyDescent="0.2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 x14ac:dyDescent="0.2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 x14ac:dyDescent="0.2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 x14ac:dyDescent="0.2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 x14ac:dyDescent="0.2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 x14ac:dyDescent="0.2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 x14ac:dyDescent="0.2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 x14ac:dyDescent="0.2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 x14ac:dyDescent="0.2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 x14ac:dyDescent="0.2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 x14ac:dyDescent="0.2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 x14ac:dyDescent="0.2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 x14ac:dyDescent="0.2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 x14ac:dyDescent="0.2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 x14ac:dyDescent="0.2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 x14ac:dyDescent="0.2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 x14ac:dyDescent="0.2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 x14ac:dyDescent="0.2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 x14ac:dyDescent="0.2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 x14ac:dyDescent="0.2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 x14ac:dyDescent="0.2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 x14ac:dyDescent="0.2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 x14ac:dyDescent="0.2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 x14ac:dyDescent="0.2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 x14ac:dyDescent="0.2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 x14ac:dyDescent="0.2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 x14ac:dyDescent="0.2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 x14ac:dyDescent="0.2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 x14ac:dyDescent="0.2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 x14ac:dyDescent="0.2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 x14ac:dyDescent="0.2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 x14ac:dyDescent="0.2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 x14ac:dyDescent="0.2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 x14ac:dyDescent="0.2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 x14ac:dyDescent="0.2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 x14ac:dyDescent="0.2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 x14ac:dyDescent="0.2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 x14ac:dyDescent="0.2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 x14ac:dyDescent="0.2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 x14ac:dyDescent="0.2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 x14ac:dyDescent="0.2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 x14ac:dyDescent="0.2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 x14ac:dyDescent="0.2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 x14ac:dyDescent="0.2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 x14ac:dyDescent="0.2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 x14ac:dyDescent="0.2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 x14ac:dyDescent="0.2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 x14ac:dyDescent="0.2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 x14ac:dyDescent="0.2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 x14ac:dyDescent="0.2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 x14ac:dyDescent="0.2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 x14ac:dyDescent="0.2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 x14ac:dyDescent="0.2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 x14ac:dyDescent="0.2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 x14ac:dyDescent="0.2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 x14ac:dyDescent="0.2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 x14ac:dyDescent="0.2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 x14ac:dyDescent="0.2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 x14ac:dyDescent="0.2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 x14ac:dyDescent="0.2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 x14ac:dyDescent="0.2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 x14ac:dyDescent="0.2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 x14ac:dyDescent="0.2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 x14ac:dyDescent="0.2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 x14ac:dyDescent="0.2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 x14ac:dyDescent="0.2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 x14ac:dyDescent="0.2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 x14ac:dyDescent="0.2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 x14ac:dyDescent="0.2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 x14ac:dyDescent="0.2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 x14ac:dyDescent="0.2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 x14ac:dyDescent="0.2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 x14ac:dyDescent="0.2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 x14ac:dyDescent="0.2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 x14ac:dyDescent="0.2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 x14ac:dyDescent="0.2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 x14ac:dyDescent="0.2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 x14ac:dyDescent="0.2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 x14ac:dyDescent="0.2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 x14ac:dyDescent="0.2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 x14ac:dyDescent="0.2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 x14ac:dyDescent="0.2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 x14ac:dyDescent="0.2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 x14ac:dyDescent="0.2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 x14ac:dyDescent="0.2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 x14ac:dyDescent="0.2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 x14ac:dyDescent="0.2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 x14ac:dyDescent="0.2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 x14ac:dyDescent="0.2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 x14ac:dyDescent="0.2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 x14ac:dyDescent="0.2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 x14ac:dyDescent="0.2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 x14ac:dyDescent="0.2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 x14ac:dyDescent="0.2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 x14ac:dyDescent="0.2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 x14ac:dyDescent="0.2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 x14ac:dyDescent="0.2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 x14ac:dyDescent="0.2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 x14ac:dyDescent="0.2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 x14ac:dyDescent="0.2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 x14ac:dyDescent="0.2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 x14ac:dyDescent="0.2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 x14ac:dyDescent="0.2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 x14ac:dyDescent="0.2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 x14ac:dyDescent="0.2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 x14ac:dyDescent="0.2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 x14ac:dyDescent="0.2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 x14ac:dyDescent="0.2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 x14ac:dyDescent="0.2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 x14ac:dyDescent="0.2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 x14ac:dyDescent="0.2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 x14ac:dyDescent="0.2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 x14ac:dyDescent="0.2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 x14ac:dyDescent="0.2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 x14ac:dyDescent="0.2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 x14ac:dyDescent="0.2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 x14ac:dyDescent="0.2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 x14ac:dyDescent="0.2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 x14ac:dyDescent="0.2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 x14ac:dyDescent="0.2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 x14ac:dyDescent="0.2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 x14ac:dyDescent="0.2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 x14ac:dyDescent="0.2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 x14ac:dyDescent="0.2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 x14ac:dyDescent="0.2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 x14ac:dyDescent="0.2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 x14ac:dyDescent="0.2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 x14ac:dyDescent="0.2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 x14ac:dyDescent="0.2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 x14ac:dyDescent="0.2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 x14ac:dyDescent="0.2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 x14ac:dyDescent="0.2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 x14ac:dyDescent="0.2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 x14ac:dyDescent="0.2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 x14ac:dyDescent="0.2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 x14ac:dyDescent="0.2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 x14ac:dyDescent="0.2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 x14ac:dyDescent="0.2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 x14ac:dyDescent="0.2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 x14ac:dyDescent="0.2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 x14ac:dyDescent="0.2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 x14ac:dyDescent="0.2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 x14ac:dyDescent="0.2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 x14ac:dyDescent="0.2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 x14ac:dyDescent="0.2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 x14ac:dyDescent="0.2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 x14ac:dyDescent="0.2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 x14ac:dyDescent="0.2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 x14ac:dyDescent="0.2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 x14ac:dyDescent="0.2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 x14ac:dyDescent="0.2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 x14ac:dyDescent="0.2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 x14ac:dyDescent="0.2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 x14ac:dyDescent="0.2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 x14ac:dyDescent="0.2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 x14ac:dyDescent="0.2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 x14ac:dyDescent="0.2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 x14ac:dyDescent="0.2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 x14ac:dyDescent="0.2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 x14ac:dyDescent="0.2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 x14ac:dyDescent="0.2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 x14ac:dyDescent="0.2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 x14ac:dyDescent="0.2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 x14ac:dyDescent="0.2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 x14ac:dyDescent="0.2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 x14ac:dyDescent="0.2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 x14ac:dyDescent="0.2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 x14ac:dyDescent="0.2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 x14ac:dyDescent="0.2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 x14ac:dyDescent="0.2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 x14ac:dyDescent="0.2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 x14ac:dyDescent="0.2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 x14ac:dyDescent="0.2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 x14ac:dyDescent="0.2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 x14ac:dyDescent="0.2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 x14ac:dyDescent="0.2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 x14ac:dyDescent="0.2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 x14ac:dyDescent="0.2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 x14ac:dyDescent="0.2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 x14ac:dyDescent="0.2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 x14ac:dyDescent="0.2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 x14ac:dyDescent="0.2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 x14ac:dyDescent="0.2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 x14ac:dyDescent="0.2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 x14ac:dyDescent="0.2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 x14ac:dyDescent="0.2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 x14ac:dyDescent="0.2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 x14ac:dyDescent="0.2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 x14ac:dyDescent="0.2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 x14ac:dyDescent="0.2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 x14ac:dyDescent="0.2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 x14ac:dyDescent="0.2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 x14ac:dyDescent="0.2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 x14ac:dyDescent="0.2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 x14ac:dyDescent="0.2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 x14ac:dyDescent="0.2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 x14ac:dyDescent="0.2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 x14ac:dyDescent="0.2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 x14ac:dyDescent="0.2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 x14ac:dyDescent="0.2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 x14ac:dyDescent="0.2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 x14ac:dyDescent="0.2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 x14ac:dyDescent="0.2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 x14ac:dyDescent="0.2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 x14ac:dyDescent="0.2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 x14ac:dyDescent="0.2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 x14ac:dyDescent="0.2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 x14ac:dyDescent="0.2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 x14ac:dyDescent="0.2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 x14ac:dyDescent="0.2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 x14ac:dyDescent="0.2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 x14ac:dyDescent="0.2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 x14ac:dyDescent="0.2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 x14ac:dyDescent="0.2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 x14ac:dyDescent="0.2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 x14ac:dyDescent="0.2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 x14ac:dyDescent="0.2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 x14ac:dyDescent="0.2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 x14ac:dyDescent="0.2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 x14ac:dyDescent="0.2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 x14ac:dyDescent="0.2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 x14ac:dyDescent="0.2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 x14ac:dyDescent="0.2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 x14ac:dyDescent="0.2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 x14ac:dyDescent="0.2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 x14ac:dyDescent="0.2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 x14ac:dyDescent="0.2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 x14ac:dyDescent="0.2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 x14ac:dyDescent="0.2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 x14ac:dyDescent="0.2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 x14ac:dyDescent="0.2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 x14ac:dyDescent="0.2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 x14ac:dyDescent="0.2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 x14ac:dyDescent="0.2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 x14ac:dyDescent="0.2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 x14ac:dyDescent="0.2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 x14ac:dyDescent="0.2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 x14ac:dyDescent="0.2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 x14ac:dyDescent="0.2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 x14ac:dyDescent="0.2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 x14ac:dyDescent="0.2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 x14ac:dyDescent="0.2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 x14ac:dyDescent="0.2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 x14ac:dyDescent="0.2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 x14ac:dyDescent="0.2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 x14ac:dyDescent="0.2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 x14ac:dyDescent="0.2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 x14ac:dyDescent="0.2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 x14ac:dyDescent="0.2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 x14ac:dyDescent="0.2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 x14ac:dyDescent="0.2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 x14ac:dyDescent="0.2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 x14ac:dyDescent="0.2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 x14ac:dyDescent="0.2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 x14ac:dyDescent="0.2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 x14ac:dyDescent="0.2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 x14ac:dyDescent="0.2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 x14ac:dyDescent="0.2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 x14ac:dyDescent="0.2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 x14ac:dyDescent="0.2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 x14ac:dyDescent="0.2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 x14ac:dyDescent="0.2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 x14ac:dyDescent="0.2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 x14ac:dyDescent="0.2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 x14ac:dyDescent="0.2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 x14ac:dyDescent="0.2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 x14ac:dyDescent="0.2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 x14ac:dyDescent="0.2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 x14ac:dyDescent="0.2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 x14ac:dyDescent="0.2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 x14ac:dyDescent="0.2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 x14ac:dyDescent="0.2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 x14ac:dyDescent="0.2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 x14ac:dyDescent="0.2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 x14ac:dyDescent="0.2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 x14ac:dyDescent="0.2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 x14ac:dyDescent="0.2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 x14ac:dyDescent="0.2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 x14ac:dyDescent="0.2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 x14ac:dyDescent="0.2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 x14ac:dyDescent="0.2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 x14ac:dyDescent="0.2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 x14ac:dyDescent="0.2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 x14ac:dyDescent="0.2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 x14ac:dyDescent="0.2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 x14ac:dyDescent="0.2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 x14ac:dyDescent="0.2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 x14ac:dyDescent="0.2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 x14ac:dyDescent="0.2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 x14ac:dyDescent="0.2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 x14ac:dyDescent="0.2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 x14ac:dyDescent="0.2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 x14ac:dyDescent="0.2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 x14ac:dyDescent="0.2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 x14ac:dyDescent="0.2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 x14ac:dyDescent="0.2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 x14ac:dyDescent="0.2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 x14ac:dyDescent="0.2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 x14ac:dyDescent="0.2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 x14ac:dyDescent="0.2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 x14ac:dyDescent="0.2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 x14ac:dyDescent="0.2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 x14ac:dyDescent="0.2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 x14ac:dyDescent="0.2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 x14ac:dyDescent="0.2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 x14ac:dyDescent="0.2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 x14ac:dyDescent="0.2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 x14ac:dyDescent="0.2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 x14ac:dyDescent="0.2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 x14ac:dyDescent="0.2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 x14ac:dyDescent="0.2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 x14ac:dyDescent="0.2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 x14ac:dyDescent="0.2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 x14ac:dyDescent="0.2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 x14ac:dyDescent="0.2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 x14ac:dyDescent="0.2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 x14ac:dyDescent="0.2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 x14ac:dyDescent="0.2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 x14ac:dyDescent="0.2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 x14ac:dyDescent="0.2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 x14ac:dyDescent="0.2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 x14ac:dyDescent="0.2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 x14ac:dyDescent="0.2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 x14ac:dyDescent="0.2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 x14ac:dyDescent="0.2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 x14ac:dyDescent="0.2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 x14ac:dyDescent="0.2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 x14ac:dyDescent="0.2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 x14ac:dyDescent="0.2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 x14ac:dyDescent="0.2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 x14ac:dyDescent="0.2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 x14ac:dyDescent="0.2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 x14ac:dyDescent="0.2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 x14ac:dyDescent="0.2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 x14ac:dyDescent="0.2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 x14ac:dyDescent="0.2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 x14ac:dyDescent="0.2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 x14ac:dyDescent="0.2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 x14ac:dyDescent="0.2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 x14ac:dyDescent="0.2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 x14ac:dyDescent="0.2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 x14ac:dyDescent="0.2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 x14ac:dyDescent="0.2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 x14ac:dyDescent="0.2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 x14ac:dyDescent="0.2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 x14ac:dyDescent="0.2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 x14ac:dyDescent="0.2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 x14ac:dyDescent="0.2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 x14ac:dyDescent="0.2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 x14ac:dyDescent="0.2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 x14ac:dyDescent="0.2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 x14ac:dyDescent="0.2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 x14ac:dyDescent="0.2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 x14ac:dyDescent="0.2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 x14ac:dyDescent="0.2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 x14ac:dyDescent="0.2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 x14ac:dyDescent="0.2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 x14ac:dyDescent="0.2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 x14ac:dyDescent="0.2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 x14ac:dyDescent="0.2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 x14ac:dyDescent="0.2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 x14ac:dyDescent="0.2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 x14ac:dyDescent="0.2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 x14ac:dyDescent="0.2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 x14ac:dyDescent="0.2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 x14ac:dyDescent="0.2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 x14ac:dyDescent="0.2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 x14ac:dyDescent="0.2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 x14ac:dyDescent="0.2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 x14ac:dyDescent="0.2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 x14ac:dyDescent="0.2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 x14ac:dyDescent="0.2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 x14ac:dyDescent="0.2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 x14ac:dyDescent="0.2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 x14ac:dyDescent="0.2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 x14ac:dyDescent="0.2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 x14ac:dyDescent="0.2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 x14ac:dyDescent="0.2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 x14ac:dyDescent="0.2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 x14ac:dyDescent="0.2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 x14ac:dyDescent="0.2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 x14ac:dyDescent="0.2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 x14ac:dyDescent="0.2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 x14ac:dyDescent="0.2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 x14ac:dyDescent="0.2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 x14ac:dyDescent="0.2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 x14ac:dyDescent="0.2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 x14ac:dyDescent="0.2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 x14ac:dyDescent="0.2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 x14ac:dyDescent="0.2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 x14ac:dyDescent="0.2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 x14ac:dyDescent="0.2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 x14ac:dyDescent="0.2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 x14ac:dyDescent="0.2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 x14ac:dyDescent="0.2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 x14ac:dyDescent="0.2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 x14ac:dyDescent="0.2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 x14ac:dyDescent="0.2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 x14ac:dyDescent="0.2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 x14ac:dyDescent="0.2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 x14ac:dyDescent="0.2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 x14ac:dyDescent="0.2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 x14ac:dyDescent="0.2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 x14ac:dyDescent="0.2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 x14ac:dyDescent="0.2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 x14ac:dyDescent="0.2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 x14ac:dyDescent="0.2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 x14ac:dyDescent="0.2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 x14ac:dyDescent="0.2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 x14ac:dyDescent="0.2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 x14ac:dyDescent="0.2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 x14ac:dyDescent="0.2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 x14ac:dyDescent="0.2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 x14ac:dyDescent="0.2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 x14ac:dyDescent="0.2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 x14ac:dyDescent="0.2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 x14ac:dyDescent="0.2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 x14ac:dyDescent="0.2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 x14ac:dyDescent="0.2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 x14ac:dyDescent="0.2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 x14ac:dyDescent="0.2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 x14ac:dyDescent="0.2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 x14ac:dyDescent="0.2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 x14ac:dyDescent="0.2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 x14ac:dyDescent="0.2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 x14ac:dyDescent="0.2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 x14ac:dyDescent="0.2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 x14ac:dyDescent="0.2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 x14ac:dyDescent="0.2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 x14ac:dyDescent="0.2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 x14ac:dyDescent="0.2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 x14ac:dyDescent="0.2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 x14ac:dyDescent="0.2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 x14ac:dyDescent="0.2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 x14ac:dyDescent="0.2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 x14ac:dyDescent="0.2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 x14ac:dyDescent="0.2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 x14ac:dyDescent="0.2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 x14ac:dyDescent="0.2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 x14ac:dyDescent="0.2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 x14ac:dyDescent="0.2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 x14ac:dyDescent="0.2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 x14ac:dyDescent="0.2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 x14ac:dyDescent="0.2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 x14ac:dyDescent="0.2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 x14ac:dyDescent="0.2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 x14ac:dyDescent="0.2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 x14ac:dyDescent="0.2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 x14ac:dyDescent="0.2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 x14ac:dyDescent="0.2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 x14ac:dyDescent="0.2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 x14ac:dyDescent="0.2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 x14ac:dyDescent="0.2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 x14ac:dyDescent="0.2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 x14ac:dyDescent="0.2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 x14ac:dyDescent="0.2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 x14ac:dyDescent="0.2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 x14ac:dyDescent="0.2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 x14ac:dyDescent="0.2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 x14ac:dyDescent="0.2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 x14ac:dyDescent="0.2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 x14ac:dyDescent="0.2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 x14ac:dyDescent="0.2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 x14ac:dyDescent="0.2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 x14ac:dyDescent="0.2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 x14ac:dyDescent="0.2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 x14ac:dyDescent="0.2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 x14ac:dyDescent="0.2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 x14ac:dyDescent="0.2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 x14ac:dyDescent="0.2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 x14ac:dyDescent="0.2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 x14ac:dyDescent="0.2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 x14ac:dyDescent="0.2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 x14ac:dyDescent="0.2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 x14ac:dyDescent="0.2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 x14ac:dyDescent="0.2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 x14ac:dyDescent="0.2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 x14ac:dyDescent="0.2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 x14ac:dyDescent="0.2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 x14ac:dyDescent="0.2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 x14ac:dyDescent="0.2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 x14ac:dyDescent="0.2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 x14ac:dyDescent="0.2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 x14ac:dyDescent="0.2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 x14ac:dyDescent="0.2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 x14ac:dyDescent="0.2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 x14ac:dyDescent="0.2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 x14ac:dyDescent="0.2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 x14ac:dyDescent="0.2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 x14ac:dyDescent="0.2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 x14ac:dyDescent="0.2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 x14ac:dyDescent="0.2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 x14ac:dyDescent="0.2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 x14ac:dyDescent="0.2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 x14ac:dyDescent="0.2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 x14ac:dyDescent="0.2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 x14ac:dyDescent="0.2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 x14ac:dyDescent="0.2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 x14ac:dyDescent="0.2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 x14ac:dyDescent="0.2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 x14ac:dyDescent="0.2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 x14ac:dyDescent="0.2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 x14ac:dyDescent="0.2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 x14ac:dyDescent="0.2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 x14ac:dyDescent="0.2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 x14ac:dyDescent="0.2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 x14ac:dyDescent="0.2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 x14ac:dyDescent="0.2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 x14ac:dyDescent="0.2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 x14ac:dyDescent="0.2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 x14ac:dyDescent="0.2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 x14ac:dyDescent="0.2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 x14ac:dyDescent="0.2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 x14ac:dyDescent="0.2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 x14ac:dyDescent="0.2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 x14ac:dyDescent="0.2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 x14ac:dyDescent="0.2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 x14ac:dyDescent="0.2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 x14ac:dyDescent="0.2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 x14ac:dyDescent="0.2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 x14ac:dyDescent="0.2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 x14ac:dyDescent="0.2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 x14ac:dyDescent="0.2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 x14ac:dyDescent="0.2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 x14ac:dyDescent="0.2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 x14ac:dyDescent="0.2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 x14ac:dyDescent="0.2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 x14ac:dyDescent="0.2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 x14ac:dyDescent="0.2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 x14ac:dyDescent="0.2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 x14ac:dyDescent="0.2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 x14ac:dyDescent="0.2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 x14ac:dyDescent="0.2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 x14ac:dyDescent="0.2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 x14ac:dyDescent="0.2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 x14ac:dyDescent="0.2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 x14ac:dyDescent="0.2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 x14ac:dyDescent="0.2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 x14ac:dyDescent="0.2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 x14ac:dyDescent="0.2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 x14ac:dyDescent="0.2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 x14ac:dyDescent="0.2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 x14ac:dyDescent="0.2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 x14ac:dyDescent="0.2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 x14ac:dyDescent="0.2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 x14ac:dyDescent="0.2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 x14ac:dyDescent="0.2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 x14ac:dyDescent="0.2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 x14ac:dyDescent="0.2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 x14ac:dyDescent="0.2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 x14ac:dyDescent="0.2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 x14ac:dyDescent="0.2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 x14ac:dyDescent="0.2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 x14ac:dyDescent="0.2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 x14ac:dyDescent="0.2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 x14ac:dyDescent="0.2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 x14ac:dyDescent="0.2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 x14ac:dyDescent="0.2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 x14ac:dyDescent="0.2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 x14ac:dyDescent="0.2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 x14ac:dyDescent="0.2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 x14ac:dyDescent="0.2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 x14ac:dyDescent="0.2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 x14ac:dyDescent="0.2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 x14ac:dyDescent="0.2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 x14ac:dyDescent="0.2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 x14ac:dyDescent="0.2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 x14ac:dyDescent="0.2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 x14ac:dyDescent="0.2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 x14ac:dyDescent="0.2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 x14ac:dyDescent="0.2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 x14ac:dyDescent="0.2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 x14ac:dyDescent="0.2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 x14ac:dyDescent="0.2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 x14ac:dyDescent="0.2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 x14ac:dyDescent="0.2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 x14ac:dyDescent="0.2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 x14ac:dyDescent="0.2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 x14ac:dyDescent="0.2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 x14ac:dyDescent="0.2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 x14ac:dyDescent="0.2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 x14ac:dyDescent="0.2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 x14ac:dyDescent="0.2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 x14ac:dyDescent="0.2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 x14ac:dyDescent="0.2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 x14ac:dyDescent="0.2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 x14ac:dyDescent="0.2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 x14ac:dyDescent="0.2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 x14ac:dyDescent="0.2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 x14ac:dyDescent="0.2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 x14ac:dyDescent="0.2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 x14ac:dyDescent="0.2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 x14ac:dyDescent="0.2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 x14ac:dyDescent="0.2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 x14ac:dyDescent="0.2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 x14ac:dyDescent="0.2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 x14ac:dyDescent="0.2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 x14ac:dyDescent="0.2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 x14ac:dyDescent="0.2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 x14ac:dyDescent="0.2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 x14ac:dyDescent="0.2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 x14ac:dyDescent="0.2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 x14ac:dyDescent="0.2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 x14ac:dyDescent="0.2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 x14ac:dyDescent="0.2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 x14ac:dyDescent="0.2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 x14ac:dyDescent="0.2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 x14ac:dyDescent="0.2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 x14ac:dyDescent="0.2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 x14ac:dyDescent="0.2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 x14ac:dyDescent="0.2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 x14ac:dyDescent="0.2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 x14ac:dyDescent="0.2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 x14ac:dyDescent="0.2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 x14ac:dyDescent="0.2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 x14ac:dyDescent="0.2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 x14ac:dyDescent="0.2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 x14ac:dyDescent="0.2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 x14ac:dyDescent="0.2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 x14ac:dyDescent="0.2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 x14ac:dyDescent="0.2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 x14ac:dyDescent="0.2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 x14ac:dyDescent="0.2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 x14ac:dyDescent="0.2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 x14ac:dyDescent="0.2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 x14ac:dyDescent="0.2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 x14ac:dyDescent="0.2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 x14ac:dyDescent="0.2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 x14ac:dyDescent="0.2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 x14ac:dyDescent="0.2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 x14ac:dyDescent="0.2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 x14ac:dyDescent="0.2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 x14ac:dyDescent="0.2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 x14ac:dyDescent="0.2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 x14ac:dyDescent="0.2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 x14ac:dyDescent="0.2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 x14ac:dyDescent="0.2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 x14ac:dyDescent="0.2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 x14ac:dyDescent="0.2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 x14ac:dyDescent="0.2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 x14ac:dyDescent="0.2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 x14ac:dyDescent="0.2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 x14ac:dyDescent="0.2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 x14ac:dyDescent="0.2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 x14ac:dyDescent="0.2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 x14ac:dyDescent="0.2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 x14ac:dyDescent="0.2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2019-03-25T04:45:23Z</dcterms:modified>
</cp:coreProperties>
</file>