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8800" windowHeight="16660" activeTab="1"/>
  </bookViews>
  <sheets>
    <sheet name="已投部分年化收益率" sheetId="1" r:id="rId1"/>
    <sheet name="资产配置三维饼图" sheetId="11" r:id="rId2"/>
    <sheet name="资产配置表" sheetId="4" r:id="rId3"/>
    <sheet name="ETF计划成本计算" sheetId="5" r:id="rId4"/>
    <sheet name="空间压力测试" sheetId="10" r:id="rId5"/>
    <sheet name="时间压力测试" sheetId="7" r:id="rId6"/>
    <sheet name="组合权益类行业占比" sheetId="8" r:id="rId7"/>
    <sheet name="聚宽行业分类" sheetId="9" r:id="rId8"/>
  </sheets>
  <definedNames>
    <definedName name="_xlnm._FilterDatabase" localSheetId="0" hidden="1">已投部分年化收益率!$A$1:$W$119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E6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E21" i="11"/>
  <c r="H21" i="11"/>
  <c r="E22" i="11"/>
  <c r="H22" i="11"/>
  <c r="E23" i="11"/>
  <c r="H23" i="11"/>
  <c r="E24" i="11"/>
  <c r="H24" i="11"/>
  <c r="H25" i="11"/>
  <c r="K2" i="11"/>
  <c r="H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K83" i="1"/>
  <c r="J83" i="1"/>
  <c r="K80" i="1"/>
  <c r="J80" i="1"/>
  <c r="K73" i="1"/>
  <c r="J73" i="1"/>
  <c r="Q4" i="1"/>
  <c r="Q5" i="1"/>
  <c r="Q6" i="1"/>
  <c r="Q7" i="1"/>
  <c r="S4" i="1"/>
  <c r="S5" i="1"/>
  <c r="S6" i="1"/>
  <c r="M143" i="1"/>
  <c r="M147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<sst xmlns="http://schemas.openxmlformats.org/spreadsheetml/2006/main" count="15685" uniqueCount="7596">
  <si>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</si>
  <si>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</si>
  <si>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</si>
  <si>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</si>
  <si>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</si>
  <si>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</si>
  <si>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</si>
  <si>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</si>
  <si>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</si>
  <si>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</si>
  <si>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</si>
  <si>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</si>
  <si>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</si>
  <si>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</si>
  <si>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</si>
  <si>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</si>
  <si>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</si>
  <si>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</si>
  <si>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</si>
  <si>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</si>
  <si>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</si>
  <si>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</si>
  <si>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</si>
  <si>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</si>
  <si>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</si>
  <si>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</si>
  <si>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</si>
  <si>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</si>
  <si>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</si>
  <si>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</si>
  <si>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</si>
  <si>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</si>
  <si>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</si>
  <si>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</si>
  <si>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</si>
  <si>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</si>
  <si>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</si>
  <si>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</si>
  <si>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</si>
  <si>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</si>
  <si>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</si>
  <si>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</si>
  <si>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</si>
  <si>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</si>
  <si>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</si>
  <si>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</si>
  <si>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</si>
  <si>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</si>
  <si>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</si>
  <si>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</si>
  <si>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</si>
  <si>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</si>
  <si>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</si>
  <si>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</si>
  <si>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</si>
  <si>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</si>
  <si>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</si>
  <si>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</si>
  <si>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</si>
  <si>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</si>
  <si>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</si>
  <si>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</si>
  <si>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</si>
  <si>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</si>
  <si>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</si>
  <si>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</si>
  <si>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</si>
  <si>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</si>
  <si>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</si>
  <si>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</si>
  <si>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</si>
  <si>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</si>
  <si>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</si>
  <si>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</si>
  <si>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</si>
  <si>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</si>
  <si>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</si>
  <si>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</si>
  <si>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</si>
  <si>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</si>
  <si>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</si>
  <si>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</si>
  <si>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</si>
  <si>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</si>
  <si>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</si>
  <si>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</si>
  <si>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</si>
  <si>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</si>
  <si>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</si>
  <si>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</si>
  <si>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</si>
  <si>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</si>
  <si>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</si>
  <si>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</si>
  <si>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</si>
  <si>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</si>
  <si>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</si>
  <si>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</si>
  <si>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</si>
  <si>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</si>
  <si>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</si>
  <si>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</si>
  <si>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</si>
  <si>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</si>
  <si>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</si>
  <si>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</si>
  <si>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</si>
  <si>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</si>
  <si>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</si>
  <si>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</si>
  <si>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</si>
  <si>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</si>
  <si>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</si>
  <si>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</si>
  <si>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</si>
  <si>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</si>
  <si>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</si>
  <si>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</si>
  <si>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</si>
  <si>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</si>
  <si>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</si>
  <si>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</si>
  <si>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</si>
  <si>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</si>
  <si>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</si>
  <si>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</si>
  <si>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</si>
  <si>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</si>
  <si>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</si>
  <si>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</si>
  <si>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</si>
  <si>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</si>
  <si>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</si>
  <si>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</si>
  <si>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</si>
  <si>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</si>
  <si>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</si>
  <si>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</si>
  <si>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</si>
  <si>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</si>
  <si>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</si>
  <si>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</si>
  <si>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</si>
  <si>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</si>
  <si>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</si>
  <si>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</si>
  <si>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</si>
  <si>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</si>
  <si>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</si>
  <si>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</si>
  <si>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</si>
  <si>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</si>
  <si>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</si>
  <si>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</si>
  <si>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</si>
  <si>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</si>
  <si>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</si>
  <si>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</si>
  <si>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</si>
  <si>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</si>
  <si>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</si>
  <si>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</si>
  <si>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</si>
  <si>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</si>
  <si>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</si>
  <si>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</si>
  <si>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</si>
  <si>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</si>
  <si>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</si>
  <si>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</si>
  <si>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</si>
  <si>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</si>
  <si>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</si>
  <si>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</si>
  <si>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</si>
  <si>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</si>
  <si>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</si>
  <si>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</si>
  <si>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</si>
  <si>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</si>
  <si>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</si>
  <si>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</si>
  <si>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</si>
  <si>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</si>
  <si>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</si>
  <si>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</si>
  <si>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</si>
  <si>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</si>
  <si>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</si>
  <si>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</si>
  <si>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</si>
  <si>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</si>
  <si>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</si>
  <si>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</si>
  <si>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</si>
  <si>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</si>
  <si>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</si>
  <si>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</si>
  <si>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</si>
  <si>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</si>
  <si>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</si>
  <si>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</si>
  <si>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</si>
  <si>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</si>
  <si>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</si>
  <si>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</si>
  <si>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</si>
  <si>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</si>
  <si>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</si>
  <si>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</si>
  <si>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</si>
  <si>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</si>
  <si>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</si>
  <si>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</si>
  <si>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</si>
  <si>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</si>
  <si>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</si>
  <si>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</si>
  <si>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</si>
  <si>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</si>
  <si>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</si>
  <si>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</si>
  <si>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</si>
  <si>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</si>
  <si>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</si>
  <si>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</si>
  <si>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</si>
  <si>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</si>
  <si>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</si>
  <si>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</si>
  <si>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</si>
  <si>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</si>
  <si>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</si>
  <si>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</si>
  <si>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</si>
  <si>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</si>
  <si>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</si>
  <si>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</si>
  <si>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</si>
  <si>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</si>
  <si>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</si>
  <si>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</si>
  <si>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</si>
  <si>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</si>
  <si>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</si>
  <si>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</si>
  <si>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</si>
  <si>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</si>
  <si>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</si>
  <si>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</si>
  <si>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</si>
  <si>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</si>
  <si>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</si>
  <si>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</si>
  <si>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</si>
  <si>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</si>
  <si>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</si>
  <si>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</si>
  <si>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</si>
  <si>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</si>
  <si>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</si>
  <si>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</si>
  <si>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</si>
  <si>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</si>
  <si>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</si>
  <si>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</si>
  <si>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</si>
  <si>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</si>
  <si>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</si>
  <si>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</si>
  <si>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</si>
  <si>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</si>
  <si>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</si>
  <si>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</si>
  <si>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</si>
  <si>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</si>
  <si>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</si>
  <si>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</si>
  <si>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</si>
  <si>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</si>
  <si>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</si>
  <si>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</si>
  <si>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</si>
  <si>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</si>
  <si>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</si>
  <si>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</si>
  <si>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</si>
  <si>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</si>
  <si>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</si>
  <si>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</si>
  <si>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</si>
  <si>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</si>
  <si>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</si>
  <si>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</si>
  <si>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</si>
  <si>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</si>
  <si>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</si>
  <si>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</si>
  <si>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</si>
  <si>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</si>
  <si>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</si>
  <si>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</si>
  <si>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</si>
  <si>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</si>
  <si>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</si>
  <si>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</si>
  <si>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</si>
  <si>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</si>
  <si>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</si>
  <si>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</si>
  <si>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</si>
  <si>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</si>
  <si>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</si>
  <si>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</si>
  <si>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</si>
  <si>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</si>
  <si>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</si>
  <si>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</si>
  <si>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</si>
  <si>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</si>
  <si>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</si>
  <si>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</si>
  <si>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</si>
  <si>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</si>
  <si>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</si>
  <si>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</si>
  <si>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</si>
  <si>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</si>
  <si>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</si>
  <si>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</si>
  <si>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</si>
  <si>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</si>
  <si>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</si>
  <si>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</si>
  <si>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</si>
  <si>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</si>
  <si>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</si>
  <si>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</si>
  <si>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</si>
  <si>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</si>
  <si>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</si>
  <si>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</si>
  <si>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</si>
  <si>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</si>
  <si>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</si>
  <si>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</si>
  <si>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</si>
  <si>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</si>
  <si>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</si>
  <si>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</si>
  <si>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</si>
  <si>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</si>
  <si>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</si>
  <si>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</si>
  <si>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</si>
  <si>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</si>
  <si>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</si>
  <si>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</si>
  <si>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</si>
  <si>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</si>
  <si>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</si>
  <si>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</si>
  <si>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</si>
  <si>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</si>
  <si>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</si>
  <si>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</si>
  <si>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</si>
  <si>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</si>
  <si>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</si>
  <si>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</si>
  <si>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</si>
  <si>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</si>
  <si>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</si>
  <si>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</si>
  <si>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</si>
  <si>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</si>
  <si>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</si>
  <si>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</si>
  <si>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</si>
  <si>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</si>
  <si>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</si>
  <si>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</si>
  <si>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</si>
  <si>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</si>
  <si>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</si>
  <si>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</si>
  <si>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</si>
  <si>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</si>
  <si>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</si>
  <si>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</si>
  <si>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</si>
  <si>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</si>
  <si>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</si>
  <si>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</si>
  <si>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</si>
  <si>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</si>
  <si>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</si>
  <si>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</si>
  <si>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</si>
  <si>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</si>
  <si>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</si>
  <si>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</si>
  <si>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</si>
  <si>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</si>
  <si>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</si>
  <si>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</si>
  <si>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</si>
  <si>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</si>
  <si>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</si>
  <si>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</si>
  <si>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</si>
  <si>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</si>
  <si>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</si>
  <si>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</si>
  <si>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</si>
  <si>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</si>
  <si>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</si>
  <si>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</si>
  <si>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</si>
  <si>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</si>
  <si>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</si>
  <si>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</si>
  <si>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</si>
  <si>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</si>
  <si>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</si>
  <si>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</si>
  <si>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</si>
  <si>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</si>
  <si>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</si>
  <si>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</si>
  <si>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</si>
  <si>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</si>
  <si>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</si>
  <si>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</si>
  <si>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</si>
  <si>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</si>
  <si>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</si>
  <si>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</si>
  <si>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</si>
  <si>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</si>
  <si>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</si>
  <si>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</si>
  <si>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</si>
  <si>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</si>
  <si>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</si>
  <si>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</si>
  <si>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</si>
  <si>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</si>
  <si>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</si>
  <si>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</si>
  <si>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</si>
  <si>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</si>
  <si>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</si>
  <si>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</si>
  <si>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</si>
  <si>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</si>
  <si>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</si>
  <si>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</si>
  <si>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</si>
  <si>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</si>
  <si>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</si>
  <si>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</si>
  <si>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</si>
  <si>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</si>
  <si>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</si>
  <si>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</si>
  <si>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</si>
  <si>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</si>
  <si>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</si>
  <si>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</si>
  <si>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</si>
  <si>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</si>
  <si>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</si>
  <si>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</si>
  <si>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</si>
  <si>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</si>
  <si>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</si>
  <si>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</si>
  <si>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</si>
  <si>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</si>
  <si>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</si>
  <si>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</si>
  <si>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</si>
  <si>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</si>
  <si>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</si>
  <si>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</si>
  <si>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</si>
  <si>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</si>
  <si>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</si>
  <si>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</si>
  <si>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</si>
  <si>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</si>
  <si>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</si>
  <si>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</si>
  <si>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</si>
  <si>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</si>
  <si>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</si>
  <si>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</si>
  <si>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</si>
  <si>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</si>
  <si>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</si>
  <si>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</si>
  <si>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</si>
  <si>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</si>
  <si>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</si>
  <si>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</si>
  <si>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</si>
  <si>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</si>
  <si>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</si>
  <si>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</si>
  <si>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</si>
  <si>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</si>
  <si>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</si>
  <si>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</si>
  <si>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</si>
  <si>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</si>
  <si>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</si>
  <si>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</si>
  <si>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</si>
  <si>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</si>
  <si>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</si>
  <si>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</si>
  <si>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</si>
  <si>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</si>
  <si>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</si>
  <si>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</si>
  <si>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</si>
  <si>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</si>
  <si>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</si>
  <si>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</si>
  <si>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</si>
  <si>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</si>
  <si>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</si>
  <si>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</si>
  <si>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</si>
  <si>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</si>
  <si>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</si>
  <si>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</si>
  <si>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</si>
  <si>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</si>
  <si>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</si>
  <si>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</si>
  <si>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</si>
  <si>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</si>
  <si>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</si>
  <si>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</si>
  <si>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</si>
  <si>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</si>
  <si>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</si>
  <si>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</si>
  <si>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</si>
  <si>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</si>
  <si>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</si>
  <si>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</si>
  <si>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</si>
  <si>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</si>
  <si>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</si>
  <si>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</si>
  <si>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</si>
  <si>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</si>
  <si>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</si>
  <si>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</si>
  <si>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</si>
  <si>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</si>
  <si>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</si>
  <si>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</si>
  <si>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</si>
  <si>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</si>
  <si>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</si>
  <si>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</si>
  <si>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</si>
  <si>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</si>
  <si>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</si>
  <si>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</si>
  <si>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</si>
  <si>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</si>
  <si>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</si>
  <si>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</si>
  <si>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</si>
  <si>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</si>
  <si>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</si>
  <si>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</si>
  <si>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</si>
  <si>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</si>
  <si>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</si>
  <si>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</si>
  <si>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</si>
  <si>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</si>
  <si>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</si>
  <si>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</si>
  <si>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</si>
  <si>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</si>
  <si>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</si>
  <si>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</si>
  <si>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</si>
  <si>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</si>
  <si>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</si>
  <si>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</si>
  <si>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</si>
  <si>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</si>
  <si>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</si>
  <si>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</si>
  <si>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</si>
  <si>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</si>
  <si>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</si>
  <si>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</si>
  <si>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</si>
  <si>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</si>
  <si>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</si>
  <si>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</si>
  <si>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</si>
  <si>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</si>
  <si>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</si>
  <si>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</si>
  <si>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</si>
  <si>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</si>
  <si>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</si>
  <si>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</si>
  <si>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</si>
  <si>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</si>
  <si>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</si>
  <si>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</si>
  <si>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</si>
  <si>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</si>
  <si>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</si>
  <si>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</si>
  <si>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</si>
  <si>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</si>
  <si>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</si>
  <si>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</si>
  <si>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</si>
  <si>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</si>
  <si>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</si>
  <si>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</si>
  <si>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</si>
  <si>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</si>
  <si>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</si>
  <si>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</si>
  <si>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</si>
  <si>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</si>
  <si>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</si>
  <si>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</si>
  <si>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</si>
  <si>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</si>
  <si>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</si>
  <si>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</si>
  <si>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</si>
  <si>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</si>
  <si>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</si>
  <si>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</si>
  <si>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</si>
  <si>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</si>
  <si>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</si>
  <si>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</si>
  <si>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</si>
  <si>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</si>
  <si>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</si>
  <si>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</si>
  <si>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</si>
  <si>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</si>
  <si>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</si>
  <si>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</si>
  <si>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</si>
  <si>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</si>
  <si>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</si>
  <si>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</si>
  <si>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</si>
  <si>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</si>
  <si>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</si>
  <si>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</si>
  <si>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</si>
  <si>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</si>
  <si>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</si>
  <si>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</si>
  <si>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</si>
  <si>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</si>
  <si>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</si>
  <si>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</si>
  <si>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</si>
  <si>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</si>
  <si>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</si>
  <si>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</si>
  <si>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</si>
  <si>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</si>
  <si>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</si>
  <si>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</si>
  <si>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</si>
  <si>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</si>
  <si>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</si>
  <si>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</si>
  <si>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</si>
  <si>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</si>
  <si>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</si>
  <si>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</si>
  <si>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</si>
  <si>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</si>
  <si>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</si>
  <si>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</si>
  <si>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</si>
  <si>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</si>
  <si>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</si>
  <si>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</si>
  <si>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</si>
  <si>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</si>
  <si>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</si>
  <si>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</si>
  <si>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</si>
  <si>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</si>
  <si>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</si>
  <si>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</si>
  <si>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</si>
  <si>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</si>
  <si>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</si>
  <si>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</si>
  <si>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</si>
  <si>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</si>
  <si>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</si>
  <si>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</si>
  <si>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</si>
  <si>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</si>
  <si>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</si>
  <si>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</si>
  <si>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</si>
  <si>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</si>
  <si>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</si>
  <si>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</si>
  <si>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</si>
  <si>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</si>
  <si>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</si>
  <si>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</si>
  <si>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</si>
  <si>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</si>
  <si>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</si>
  <si>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</si>
  <si>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</si>
  <si>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</si>
  <si>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</si>
  <si>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</si>
  <si>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</si>
  <si>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</si>
  <si>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</si>
  <si>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</si>
  <si>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</si>
  <si>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</si>
  <si>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</si>
  <si>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</si>
  <si>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</si>
  <si>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</si>
  <si>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</si>
  <si>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</si>
  <si>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</si>
  <si>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</si>
  <si>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</si>
  <si>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</si>
  <si>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</si>
  <si>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</si>
  <si>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</si>
  <si>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</si>
  <si>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</si>
  <si>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</si>
  <si>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</si>
  <si>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</si>
  <si>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</si>
  <si>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</si>
  <si>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</si>
  <si>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</si>
  <si>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</si>
  <si>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</si>
  <si>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</si>
  <si>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</si>
  <si>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</si>
  <si>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</si>
  <si>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</si>
  <si>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</si>
  <si>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</si>
  <si>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</si>
  <si>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</si>
  <si>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</si>
  <si>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</si>
  <si>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</si>
  <si>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</si>
  <si>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</si>
  <si>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</si>
  <si>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</si>
  <si>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</si>
  <si>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</si>
  <si>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</si>
  <si>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</si>
  <si>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</si>
  <si>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</si>
  <si>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</si>
  <si>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</si>
  <si>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</si>
  <si>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</si>
  <si>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</si>
  <si>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</si>
  <si>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</si>
  <si>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</si>
  <si>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</si>
  <si>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</si>
  <si>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</si>
  <si>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</si>
  <si>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</si>
  <si>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</si>
  <si>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</si>
  <si>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</si>
  <si>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</si>
  <si>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</si>
  <si>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</si>
  <si>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</si>
  <si>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</si>
  <si>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</si>
  <si>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</si>
  <si>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</si>
  <si>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</si>
  <si>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</si>
  <si>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</si>
  <si>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</si>
  <si>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</si>
  <si>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</si>
  <si>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</si>
  <si>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</si>
  <si>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</si>
  <si>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</si>
  <si>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</si>
  <si>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</si>
  <si>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</si>
  <si>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</si>
  <si>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</si>
  <si>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</si>
  <si>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</si>
  <si>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</si>
  <si>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</si>
  <si>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</si>
  <si>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</si>
  <si>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</si>
  <si>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</si>
  <si>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</si>
  <si>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</si>
  <si>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</si>
  <si>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</si>
  <si>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</si>
  <si>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</si>
  <si>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</si>
  <si>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</si>
  <si>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</si>
  <si>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</si>
  <si>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</si>
  <si>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</si>
  <si>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</si>
  <si>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</si>
  <si>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</si>
  <si>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</si>
  <si>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</si>
  <si>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</si>
  <si>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</si>
  <si>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</si>
  <si>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</si>
  <si>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</si>
  <si>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</si>
  <si>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</si>
  <si>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</si>
  <si>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</si>
  <si>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</si>
  <si>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</si>
  <si>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</si>
  <si>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</si>
  <si>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</si>
  <si>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</si>
  <si>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</si>
  <si>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</si>
  <si>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</si>
  <si>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</si>
  <si>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</si>
  <si>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</si>
  <si>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</si>
  <si>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</si>
  <si>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</si>
  <si>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</si>
  <si>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</si>
  <si>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</si>
  <si>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</si>
  <si>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</si>
  <si>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</si>
  <si>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</si>
  <si>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</si>
  <si>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</si>
  <si>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</si>
  <si>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</si>
  <si>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</si>
  <si>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</si>
  <si>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</si>
  <si>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</si>
  <si>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</si>
  <si>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</si>
  <si>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</si>
  <si>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</si>
  <si>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</si>
  <si>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</si>
  <si>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</si>
  <si>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</si>
  <si>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</si>
  <si>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</si>
  <si>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</si>
  <si>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</si>
  <si>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</si>
  <si>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</si>
  <si>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</si>
  <si>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</si>
  <si>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</si>
  <si>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</si>
  <si>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</si>
  <si>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</si>
  <si>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</si>
  <si>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</si>
  <si>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</si>
  <si>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</si>
  <si>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</si>
  <si>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</si>
  <si>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</si>
  <si>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</si>
  <si>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</si>
  <si>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</si>
  <si>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</si>
  <si>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</si>
  <si>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</si>
  <si>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</si>
  <si>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</si>
  <si>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</si>
  <si>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</si>
  <si>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</si>
  <si>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</si>
  <si>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</si>
  <si>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</si>
  <si>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</si>
  <si>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</si>
  <si>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</si>
  <si>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</si>
  <si>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</si>
  <si>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</si>
  <si>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</si>
  <si>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</si>
  <si>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</si>
  <si>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</si>
  <si>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</si>
  <si>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</si>
  <si>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</si>
  <si>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</si>
  <si>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</si>
  <si>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</si>
  <si>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</si>
  <si>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</si>
  <si>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</si>
  <si>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</si>
  <si>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</si>
  <si>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</si>
  <si>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</si>
  <si>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</si>
  <si>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</si>
  <si>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</si>
  <si>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</si>
  <si>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</si>
  <si>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</si>
  <si>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</si>
  <si>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</si>
  <si>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</si>
  <si>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</si>
  <si>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</si>
  <si>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</si>
  <si>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</si>
  <si>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</si>
  <si>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</si>
  <si>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</si>
  <si>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</si>
  <si>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</si>
  <si>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</si>
  <si>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</si>
  <si>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</si>
  <si>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</si>
  <si>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</si>
  <si>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</si>
  <si>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</si>
  <si>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</si>
  <si>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</si>
  <si>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</si>
  <si>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</si>
  <si>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</si>
  <si>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</si>
  <si>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</si>
  <si>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</si>
  <si>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</si>
  <si>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</si>
  <si>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</si>
  <si>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</si>
  <si>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</si>
  <si>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</si>
  <si>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</si>
  <si>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</si>
  <si>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</si>
  <si>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</si>
  <si>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</si>
  <si>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</si>
  <si>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</si>
  <si>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</si>
  <si>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</si>
  <si>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</si>
  <si>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</si>
  <si>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</si>
  <si>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</si>
  <si>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</si>
  <si>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</si>
  <si>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</si>
  <si>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</si>
  <si>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</si>
  <si>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</si>
  <si>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</si>
  <si>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</si>
  <si>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</si>
  <si>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</si>
  <si>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</si>
  <si>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</si>
  <si>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</si>
  <si>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</si>
  <si>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</si>
  <si>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</si>
  <si>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</si>
  <si>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</si>
  <si>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</si>
  <si>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</si>
  <si>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</si>
  <si>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</si>
  <si>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</si>
  <si>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</si>
  <si>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</si>
  <si>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</si>
  <si>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</si>
  <si>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</si>
  <si>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</si>
  <si>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</si>
  <si>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</si>
  <si>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</si>
  <si>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</si>
  <si>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</si>
  <si>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</si>
  <si>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</si>
  <si>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</si>
  <si>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</si>
  <si>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</si>
  <si>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</si>
  <si>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</si>
  <si>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</si>
  <si>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</si>
  <si>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</si>
  <si>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</si>
  <si>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</si>
  <si>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</si>
  <si>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</si>
  <si>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</si>
  <si>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</si>
  <si>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</si>
  <si>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</si>
  <si>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</si>
  <si>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</si>
  <si>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</si>
  <si>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</si>
  <si>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</si>
  <si>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</si>
  <si>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</si>
  <si>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</si>
  <si>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</si>
  <si>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</si>
  <si>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</si>
  <si>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</si>
  <si>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</si>
  <si>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</si>
  <si>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</si>
  <si>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</si>
  <si>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</si>
  <si>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</si>
  <si>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</si>
  <si>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</si>
  <si>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</si>
  <si>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</si>
  <si>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</si>
  <si>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</si>
  <si>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</si>
  <si>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</si>
  <si>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</si>
  <si>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</si>
  <si>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</si>
  <si>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</si>
  <si>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</si>
  <si>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</si>
  <si>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</si>
  <si>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</si>
  <si>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</si>
  <si>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</si>
  <si>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</si>
  <si>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</si>
  <si>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</si>
  <si>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</si>
  <si>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</si>
  <si>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</si>
  <si>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</si>
  <si>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</si>
  <si>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</si>
  <si>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</si>
  <si>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</si>
  <si>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</si>
  <si>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</si>
  <si>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</si>
  <si>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</si>
  <si>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</si>
  <si>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</si>
  <si>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</si>
  <si>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</si>
  <si>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</si>
  <si>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</si>
  <si>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</si>
  <si>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</si>
  <si>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</si>
  <si>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</si>
  <si>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</si>
  <si>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</si>
  <si>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</si>
  <si>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</si>
  <si>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</si>
  <si>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</si>
  <si>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</si>
  <si>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</si>
  <si>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</si>
  <si>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</si>
  <si>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</si>
  <si>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</si>
  <si>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</si>
  <si>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</si>
  <si>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</si>
  <si>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</si>
  <si>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</si>
  <si>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</si>
  <si>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</si>
  <si>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</si>
  <si>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</si>
  <si>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</si>
  <si>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</si>
  <si>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</si>
  <si>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</si>
  <si>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</si>
  <si>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</si>
  <si>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</si>
  <si>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</si>
  <si>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</si>
  <si>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</si>
  <si>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</si>
  <si>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</si>
  <si>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</si>
  <si>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</si>
  <si>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</si>
  <si>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</si>
  <si>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</si>
  <si>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</si>
  <si>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</si>
  <si>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</si>
  <si>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</si>
  <si>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</si>
  <si>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</si>
  <si>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</si>
  <si>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</si>
  <si>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</si>
  <si>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</si>
  <si>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</si>
  <si>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</si>
  <si>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</si>
  <si>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</si>
  <si>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</si>
  <si>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</si>
  <si>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</si>
  <si>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</si>
  <si>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</si>
  <si>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</si>
  <si>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</si>
  <si>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</si>
  <si>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</si>
  <si>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</si>
  <si>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</si>
  <si>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</si>
  <si>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</si>
  <si>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</si>
  <si>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</si>
  <si>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</si>
  <si>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</si>
  <si>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</si>
  <si>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</si>
  <si>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</si>
  <si>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</si>
  <si>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</si>
  <si>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</si>
  <si>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</si>
  <si>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</si>
  <si>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</si>
  <si>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</si>
  <si>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</si>
  <si>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</si>
  <si>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</si>
  <si>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</si>
  <si>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</si>
  <si>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</si>
  <si>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</si>
  <si>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</si>
  <si>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</si>
  <si>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</si>
  <si>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</si>
  <si>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</si>
  <si>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</si>
  <si>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</si>
  <si>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</si>
  <si>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</si>
  <si>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</si>
  <si>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</si>
  <si>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</si>
  <si>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</si>
  <si>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</si>
  <si>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</si>
  <si>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</si>
  <si>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</si>
  <si>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</si>
  <si>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</si>
  <si>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</si>
  <si>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</si>
  <si>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</si>
  <si>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</si>
  <si>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</si>
  <si>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</si>
  <si>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</si>
  <si>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</si>
  <si>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</si>
  <si>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</si>
  <si>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</si>
  <si>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</si>
  <si>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</si>
  <si>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</si>
  <si>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</si>
  <si>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</si>
  <si>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</si>
  <si>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</si>
  <si>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</si>
  <si>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</si>
  <si>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</si>
  <si>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</si>
  <si>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</si>
  <si>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</si>
  <si>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</si>
  <si>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</si>
  <si>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</si>
  <si>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</si>
  <si>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</si>
  <si>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</si>
  <si>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</si>
  <si>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</si>
  <si>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</si>
  <si>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</si>
  <si>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</si>
  <si>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</si>
  <si>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</si>
  <si>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</si>
  <si>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</si>
  <si>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</si>
  <si>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</si>
  <si>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</si>
  <si>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</si>
  <si>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</si>
  <si>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</si>
  <si>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</si>
  <si>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</si>
  <si>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</si>
  <si>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</si>
  <si>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</si>
  <si>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</si>
  <si>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</si>
  <si>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</si>
  <si>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</si>
  <si>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</si>
  <si>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</si>
  <si>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</si>
  <si>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</si>
  <si>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</si>
  <si>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</si>
  <si>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</si>
  <si>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</si>
  <si>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</si>
  <si>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</si>
  <si>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</si>
  <si>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</si>
  <si>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</si>
  <si>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</si>
  <si>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</si>
  <si>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</si>
  <si>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</si>
  <si>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</si>
  <si>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</si>
  <si>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</si>
  <si>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</si>
  <si>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</si>
  <si>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</si>
  <si>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</si>
  <si>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</si>
  <si>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</si>
  <si>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</si>
  <si>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</si>
  <si>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</si>
  <si>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</si>
  <si>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</si>
  <si>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</si>
  <si>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</si>
  <si>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</si>
  <si>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</si>
  <si>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</si>
  <si>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</si>
  <si>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</si>
  <si>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</si>
  <si>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</si>
  <si>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</si>
  <si>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</si>
  <si>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</si>
  <si>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</si>
  <si>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</si>
  <si>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</si>
  <si>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</si>
  <si>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</si>
  <si>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</si>
  <si>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</si>
  <si>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</si>
  <si>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</si>
  <si>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</si>
  <si>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</si>
  <si>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</si>
  <si>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</si>
  <si>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</si>
  <si>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</si>
  <si>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</si>
  <si>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</si>
  <si>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</si>
  <si>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</si>
  <si>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</si>
  <si>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</si>
  <si>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</si>
  <si>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</si>
  <si>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</si>
  <si>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</si>
  <si>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</si>
  <si>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</si>
  <si>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</si>
  <si>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</si>
  <si>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</si>
  <si>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</si>
  <si>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</si>
  <si>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</si>
  <si>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</si>
  <si>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</si>
  <si>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</si>
  <si>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</si>
  <si>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</si>
  <si>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</si>
  <si>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</si>
  <si>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</si>
  <si>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</si>
  <si>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</si>
  <si>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</si>
  <si>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</si>
  <si>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</si>
  <si>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</si>
  <si>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</si>
  <si>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</si>
  <si>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</si>
  <si>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</si>
  <si>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</si>
  <si>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</si>
  <si>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</si>
  <si>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</si>
  <si>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</si>
  <si>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</si>
  <si>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</si>
  <si>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</si>
  <si>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</si>
  <si>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</si>
  <si>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</si>
  <si>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</si>
  <si>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</si>
  <si>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</si>
  <si>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</si>
  <si>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</si>
  <si>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</si>
  <si>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</si>
  <si>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</si>
  <si>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</si>
  <si>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</si>
  <si>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</si>
  <si>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</si>
  <si>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</si>
  <si>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</si>
  <si>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</si>
  <si>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</si>
  <si>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</si>
  <si>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</si>
  <si>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</si>
  <si>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</si>
  <si>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</si>
  <si>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</si>
  <si>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</si>
  <si>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</si>
  <si>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</si>
  <si>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</si>
  <si>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</si>
  <si>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</si>
  <si>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</si>
  <si>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</si>
  <si>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</si>
  <si>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</si>
  <si>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</si>
  <si>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</si>
  <si>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</si>
  <si>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</si>
  <si>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</si>
  <si>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</si>
  <si>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</si>
  <si>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</si>
  <si>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</si>
  <si>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</si>
  <si>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</si>
  <si>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</si>
  <si>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</si>
  <si>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</si>
  <si>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</si>
  <si>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</si>
  <si>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</si>
  <si>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</si>
  <si>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</si>
  <si>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</si>
  <si>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</si>
  <si>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</si>
  <si>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</si>
  <si>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</si>
  <si>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</si>
  <si>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</si>
  <si>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</si>
  <si>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</si>
  <si>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</si>
  <si>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</si>
  <si>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</si>
  <si>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</si>
  <si>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</si>
  <si>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</si>
  <si>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</si>
  <si>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</si>
  <si>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</si>
  <si>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</si>
  <si>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</si>
  <si>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</si>
  <si>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</si>
  <si>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</si>
  <si>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</si>
  <si>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</si>
  <si>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</si>
  <si>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</si>
  <si>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</si>
  <si>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</si>
  <si>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</si>
  <si>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</si>
  <si>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</si>
  <si>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</si>
  <si>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</si>
  <si>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</si>
  <si>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</si>
  <si>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</si>
  <si>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</si>
  <si>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</si>
  <si>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</si>
  <si>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</si>
  <si>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</si>
  <si>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</si>
  <si>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</si>
  <si>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</si>
  <si>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</si>
  <si>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</si>
  <si>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</si>
  <si>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</si>
  <si>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</si>
  <si>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</si>
  <si>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</si>
  <si>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</si>
  <si>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</si>
  <si>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</si>
  <si>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</si>
  <si>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</si>
  <si>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</si>
  <si>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</si>
  <si>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</si>
  <si>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</si>
  <si>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</si>
  <si>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</si>
  <si>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</si>
  <si>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</si>
  <si>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</si>
  <si>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</si>
  <si>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</si>
  <si>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</si>
  <si>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</si>
  <si>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</si>
  <si>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</si>
  <si>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</si>
  <si>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</si>
  <si>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</si>
  <si>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</si>
  <si>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</si>
  <si>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</si>
  <si>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</si>
  <si>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</si>
  <si>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</si>
  <si>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</si>
  <si>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</si>
  <si>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</si>
  <si>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</si>
  <si>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</si>
  <si>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</si>
  <si>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</si>
  <si>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</si>
  <si>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</si>
  <si>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</si>
  <si>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</si>
  <si>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</si>
  <si>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</si>
  <si>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</si>
  <si>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</si>
  <si>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</si>
  <si>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</si>
  <si>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</si>
  <si>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</si>
  <si>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</si>
  <si>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</si>
  <si>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</si>
  <si>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</si>
  <si>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</si>
  <si>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</si>
  <si>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</si>
  <si>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</si>
  <si>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</si>
  <si>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</si>
  <si>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</si>
  <si>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</si>
  <si>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</si>
  <si>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</si>
  <si>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</si>
  <si>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</si>
  <si>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</si>
  <si>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</si>
  <si>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</si>
  <si>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</si>
  <si>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</si>
  <si>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</si>
  <si>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</si>
  <si>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</si>
  <si>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</si>
  <si>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</si>
  <si>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</si>
  <si>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</si>
  <si>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</si>
  <si>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</si>
  <si>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</si>
  <si>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</si>
  <si>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</si>
  <si>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</si>
  <si>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</si>
  <si>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</si>
  <si>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</si>
  <si>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</si>
  <si>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</si>
  <si>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</si>
  <si>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</si>
  <si>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</si>
  <si>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</si>
  <si>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</si>
  <si>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</si>
  <si>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</si>
  <si>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</si>
  <si>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</si>
  <si>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</si>
  <si>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</si>
  <si>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</si>
  <si>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</si>
  <si>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</si>
  <si>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</si>
  <si>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</si>
  <si>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</si>
  <si>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</si>
  <si>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</si>
  <si>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</si>
  <si>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</si>
  <si>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</si>
  <si>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</si>
  <si>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</si>
  <si>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</si>
  <si>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</si>
  <si>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</si>
  <si>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</si>
  <si>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</si>
  <si>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</si>
  <si>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</si>
  <si>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</si>
  <si>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</si>
  <si>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</si>
  <si>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</si>
  <si>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</si>
  <si>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</si>
  <si>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</si>
  <si>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</si>
  <si>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</si>
  <si>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</si>
  <si>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</si>
  <si>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</si>
  <si>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</si>
  <si>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</si>
  <si>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</si>
  <si>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</si>
  <si>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</si>
  <si>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</si>
  <si>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</si>
  <si>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</si>
  <si>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</si>
  <si>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</si>
  <si>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</si>
  <si>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</si>
  <si>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</si>
  <si>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</si>
  <si>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</si>
  <si>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</si>
  <si>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</si>
  <si>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</si>
  <si>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</si>
  <si>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</si>
  <si>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</si>
  <si>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</si>
  <si>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</si>
  <si>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</si>
  <si>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</si>
  <si>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</si>
  <si>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</si>
  <si>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</si>
  <si>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</si>
  <si>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</si>
  <si>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</si>
  <si>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</si>
  <si>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</si>
  <si>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</si>
  <si>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</si>
  <si>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</si>
  <si>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</si>
  <si>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</si>
  <si>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</si>
  <si>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</si>
  <si>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</si>
  <si>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</si>
  <si>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</si>
  <si>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</si>
  <si>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</si>
  <si>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</si>
  <si>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</si>
  <si>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</si>
  <si>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</si>
  <si>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</si>
  <si>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</si>
  <si>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</si>
  <si>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</si>
  <si>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</si>
  <si>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</si>
  <si>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</si>
  <si>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</si>
  <si>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</si>
  <si>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</si>
  <si>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</si>
  <si>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</si>
  <si>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</si>
  <si>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</si>
  <si>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</si>
  <si>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</si>
  <si>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</si>
  <si>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</si>
  <si>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</si>
  <si>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</si>
  <si>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</si>
  <si>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</si>
  <si>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</si>
  <si>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</si>
  <si>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</si>
  <si>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</si>
  <si>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</si>
  <si>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</si>
  <si>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</si>
  <si>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</si>
  <si>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</si>
  <si>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</si>
  <si>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</si>
  <si>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</si>
  <si>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</si>
  <si>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</si>
  <si>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</si>
  <si>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</si>
  <si>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</si>
  <si>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</si>
  <si>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</si>
  <si>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</si>
  <si>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</si>
  <si>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</si>
  <si>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</si>
  <si>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</si>
  <si>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</si>
  <si>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</si>
  <si>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</si>
  <si>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</si>
  <si>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</si>
  <si>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</si>
  <si>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</si>
  <si>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</si>
  <si>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</si>
  <si>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</si>
  <si>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</si>
  <si>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</si>
  <si>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</si>
  <si>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</si>
  <si>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</si>
  <si>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</si>
  <si>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</si>
  <si>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</si>
  <si>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</si>
  <si>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</si>
  <si>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</si>
  <si>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</si>
  <si>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</si>
  <si>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</si>
  <si>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</si>
  <si>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</si>
  <si>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</si>
  <si>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</si>
  <si>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</si>
  <si>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</si>
  <si>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</si>
  <si>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</si>
  <si>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</si>
  <si>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</si>
  <si>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</si>
  <si>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</si>
  <si>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</si>
  <si>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</si>
  <si>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</si>
  <si>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</si>
  <si>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</si>
  <si>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</si>
  <si>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</si>
  <si>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</si>
  <si>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</si>
  <si>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</si>
  <si>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</si>
  <si>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</si>
  <si>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</si>
  <si>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</si>
  <si>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</si>
  <si>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</si>
  <si>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</si>
  <si>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</si>
  <si>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</si>
  <si>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</si>
  <si>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</si>
  <si>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</si>
  <si>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</si>
  <si>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</si>
  <si>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</si>
  <si>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</si>
  <si>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</si>
  <si>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</si>
  <si>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</si>
  <si>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</si>
  <si>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</si>
  <si>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</si>
  <si>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</si>
  <si>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</si>
  <si>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</si>
  <si>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</si>
  <si>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</si>
  <si>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</si>
  <si>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</si>
  <si>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</si>
  <si>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</si>
  <si>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</si>
  <si>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</si>
  <si>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</si>
  <si>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</si>
  <si>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</si>
  <si>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</si>
  <si>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</si>
  <si>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</si>
  <si>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</si>
  <si>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</si>
  <si>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</si>
  <si>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</si>
  <si>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</si>
  <si>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</si>
  <si>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</si>
  <si>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</si>
  <si>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</si>
  <si>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</si>
  <si>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</si>
  <si>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</si>
  <si>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</si>
  <si>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</si>
  <si>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</si>
  <si>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</si>
  <si>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</si>
  <si>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</si>
  <si>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</si>
  <si>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</si>
  <si>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</si>
  <si>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</si>
  <si>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</si>
  <si>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</si>
  <si>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</si>
  <si>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</si>
  <si>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</si>
  <si>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</si>
  <si>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</si>
  <si>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</si>
  <si>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</si>
  <si>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</si>
  <si>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</si>
  <si>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</si>
  <si>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</si>
  <si>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</si>
  <si>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</si>
  <si>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</si>
  <si>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</si>
  <si>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</si>
  <si>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</si>
  <si>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</si>
  <si>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</si>
  <si>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</si>
  <si>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</si>
  <si>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</si>
  <si>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</si>
  <si>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</si>
  <si>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</si>
  <si>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</si>
  <si>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</si>
  <si>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</si>
  <si>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</si>
  <si>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</si>
  <si>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</si>
  <si>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</si>
  <si>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</si>
  <si>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</si>
  <si>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</si>
  <si>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</si>
  <si>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</si>
  <si>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</si>
  <si>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</si>
  <si>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</si>
  <si>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</si>
  <si>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</si>
  <si>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</si>
  <si>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</si>
  <si>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</si>
  <si>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</si>
  <si>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</si>
  <si>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</si>
  <si>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</si>
  <si>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</si>
  <si>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</si>
  <si>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</si>
  <si>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</si>
  <si>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</si>
  <si>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</si>
  <si>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</si>
  <si>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</si>
  <si>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</si>
  <si>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</si>
  <si>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</si>
  <si>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</si>
  <si>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</si>
  <si>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</si>
  <si>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</si>
  <si>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</si>
  <si>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</si>
  <si>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</si>
  <si>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</si>
  <si>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</si>
  <si>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</si>
  <si>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</si>
  <si>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</si>
  <si>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</si>
  <si>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</si>
  <si>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</si>
  <si>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</si>
  <si>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</si>
  <si>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</si>
  <si>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</si>
  <si>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</si>
  <si>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</si>
  <si>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</si>
  <si>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</si>
  <si>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</si>
  <si>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</si>
  <si>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</si>
  <si>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</si>
  <si>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</si>
  <si>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</si>
  <si>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</si>
  <si>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</si>
  <si>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</si>
  <si>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</si>
  <si>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</si>
  <si>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</si>
  <si>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</si>
  <si>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</si>
  <si>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</si>
  <si>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</si>
  <si>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</si>
  <si>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</si>
  <si>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</si>
  <si>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</si>
  <si>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</si>
  <si>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</si>
  <si>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</si>
  <si>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</si>
  <si>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</si>
  <si>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</si>
  <si>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</si>
  <si>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</si>
  <si>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</si>
  <si>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</si>
  <si>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</si>
  <si>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</si>
  <si>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</si>
  <si>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</si>
  <si>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</si>
  <si>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</si>
  <si>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</si>
  <si>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</si>
  <si>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</si>
  <si>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</si>
  <si>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</si>
  <si>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</si>
  <si>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</si>
  <si>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</si>
  <si>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</si>
  <si>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</si>
  <si>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</si>
  <si>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</si>
  <si>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</si>
  <si>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</si>
  <si>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</si>
  <si>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</si>
  <si>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</si>
  <si>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</si>
  <si>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</si>
  <si>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</si>
  <si>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</si>
  <si>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</si>
  <si>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</si>
  <si>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</si>
  <si>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</si>
  <si>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</si>
  <si>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</si>
  <si>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</si>
  <si>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</si>
  <si>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</si>
  <si>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</si>
  <si>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</si>
  <si>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</si>
  <si>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</si>
  <si>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</si>
  <si>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</si>
  <si>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</si>
  <si>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</si>
  <si>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</si>
  <si>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</si>
  <si>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</si>
  <si>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</si>
  <si>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</si>
  <si>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</si>
  <si>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</si>
  <si>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</si>
  <si>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</si>
  <si>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</si>
  <si>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</si>
  <si>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</si>
  <si>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</si>
  <si>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</si>
  <si>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</si>
  <si>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</si>
  <si>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</si>
  <si>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</si>
  <si>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</si>
  <si>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</si>
  <si>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</si>
  <si>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</si>
  <si>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</si>
  <si>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</si>
  <si>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</si>
  <si>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</si>
  <si>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</si>
  <si>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</si>
  <si>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</si>
  <si>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</si>
  <si>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</si>
  <si>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</si>
  <si>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</si>
  <si>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</si>
  <si>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</si>
  <si>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</si>
  <si>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</si>
  <si>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</si>
  <si>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</si>
  <si>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</si>
  <si>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</si>
  <si>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</si>
  <si>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</si>
  <si>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</si>
  <si>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</si>
  <si>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</si>
  <si>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</si>
  <si>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</si>
  <si>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</si>
  <si>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</si>
  <si>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</si>
  <si>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</si>
  <si>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</si>
  <si>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</si>
  <si>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</si>
  <si>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</si>
  <si>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</si>
  <si>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</si>
  <si>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</si>
  <si>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</si>
  <si>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</si>
  <si>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</si>
  <si>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</si>
  <si>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</si>
  <si>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</si>
  <si>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</si>
  <si>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</si>
  <si>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</si>
  <si>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</si>
  <si>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</si>
  <si>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</si>
  <si>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</si>
  <si>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</si>
  <si>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</si>
  <si>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</si>
  <si>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</si>
  <si>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</si>
  <si>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</si>
  <si>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</si>
  <si>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</si>
  <si>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</si>
  <si>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</si>
  <si>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</si>
  <si>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</si>
  <si>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</si>
  <si>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</si>
  <si>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</si>
  <si>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</si>
  <si>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</si>
  <si>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</si>
  <si>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</si>
  <si>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</si>
  <si>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</si>
  <si>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</si>
  <si>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</si>
  <si>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</si>
  <si>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</si>
  <si>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</si>
  <si>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</si>
  <si>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</si>
  <si>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</si>
  <si>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</si>
  <si>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</si>
  <si>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</si>
  <si>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</si>
  <si>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</si>
  <si>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</si>
  <si>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</si>
  <si>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</si>
  <si>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</si>
  <si>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</si>
  <si>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</si>
  <si>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</si>
  <si>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</si>
  <si>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</si>
  <si>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</si>
  <si>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</si>
  <si>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</si>
  <si>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</si>
  <si>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</si>
  <si>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</si>
  <si>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</si>
  <si>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</si>
  <si>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</si>
  <si>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</si>
  <si>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</si>
  <si>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</si>
  <si>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</si>
  <si>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</si>
  <si>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</si>
  <si>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</si>
  <si>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</si>
  <si>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</si>
  <si>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</si>
  <si>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</si>
  <si>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</si>
  <si>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</si>
  <si>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</si>
  <si>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</si>
  <si>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</si>
  <si>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</si>
  <si>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</si>
  <si>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</si>
  <si>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</si>
  <si>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</si>
  <si>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</si>
  <si>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</si>
  <si>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</si>
  <si>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</si>
  <si>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</si>
  <si>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</si>
  <si>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</si>
  <si>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</si>
  <si>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</si>
  <si>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</si>
  <si>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</si>
  <si>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</si>
  <si>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</si>
  <si>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</si>
  <si>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</si>
  <si>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</si>
  <si>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</si>
  <si>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</si>
  <si>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</si>
  <si>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</si>
  <si>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</si>
  <si>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</si>
  <si>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</si>
  <si>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</si>
  <si>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</si>
  <si>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</si>
  <si>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</si>
  <si>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</si>
  <si>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</si>
  <si>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</si>
  <si>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</si>
  <si>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</si>
  <si>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</si>
  <si>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</si>
  <si>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</si>
  <si>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</si>
  <si>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</si>
  <si>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</si>
  <si>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</si>
  <si>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</si>
  <si>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</si>
  <si>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</si>
  <si>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</si>
  <si>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</si>
  <si>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</si>
  <si>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</si>
  <si>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</si>
  <si>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</si>
  <si>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</si>
  <si>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</si>
  <si>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</si>
  <si>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</si>
  <si>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</si>
  <si>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</si>
  <si>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</si>
  <si>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</si>
  <si>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</si>
  <si>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</si>
  <si>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</si>
  <si>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</si>
  <si>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</si>
  <si>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</si>
  <si>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</si>
  <si>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</si>
  <si>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</si>
  <si>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</si>
  <si>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</si>
  <si>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</si>
  <si>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</si>
  <si>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</si>
  <si>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</si>
  <si>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</si>
  <si>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</si>
  <si>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</si>
  <si>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</si>
  <si>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</si>
  <si>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</si>
  <si>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</si>
  <si>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</si>
  <si>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</si>
  <si>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</si>
  <si>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</si>
  <si>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</si>
  <si>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</si>
  <si>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</si>
  <si>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</si>
  <si>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</si>
  <si>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</si>
  <si>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</si>
  <si>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</si>
  <si>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</si>
  <si>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</si>
  <si>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</si>
  <si>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</si>
  <si>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</si>
  <si>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</si>
  <si>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</si>
  <si>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</si>
  <si>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</si>
  <si>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</si>
  <si>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</si>
  <si>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</si>
  <si>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</si>
  <si>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</si>
  <si>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</si>
  <si>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</si>
  <si>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</si>
  <si>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</si>
  <si>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</si>
  <si>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</si>
  <si>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</si>
  <si>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</si>
  <si>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</si>
  <si>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</si>
  <si>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</si>
  <si>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</si>
  <si>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</si>
  <si>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</si>
  <si>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</si>
  <si>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</si>
  <si>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</si>
  <si>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</si>
  <si>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</si>
  <si>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</si>
  <si>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</si>
  <si>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</si>
  <si>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</si>
  <si>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</si>
  <si>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</si>
  <si>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</si>
  <si>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</si>
  <si>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</si>
  <si>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</si>
  <si>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</si>
  <si>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</si>
  <si>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</si>
  <si>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</si>
  <si>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</si>
  <si>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</si>
  <si>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</si>
  <si>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</si>
  <si>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</si>
  <si>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</si>
  <si>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</si>
  <si>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</si>
  <si>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</si>
  <si>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</si>
  <si>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</si>
  <si>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</si>
  <si>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</si>
  <si>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</si>
  <si>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</si>
  <si>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</si>
  <si>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</si>
  <si>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</si>
  <si>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</si>
  <si>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</si>
  <si>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</si>
  <si>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</si>
  <si>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</si>
  <si>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</si>
  <si>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</si>
  <si>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</si>
  <si>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</si>
  <si>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</si>
  <si>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</si>
  <si>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</si>
  <si>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</si>
  <si>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</si>
  <si>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</si>
  <si>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</si>
  <si>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</si>
  <si>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</si>
  <si>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</si>
  <si>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</si>
  <si>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</si>
  <si>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</si>
  <si>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</si>
  <si>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</si>
  <si>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</si>
  <si>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</si>
  <si>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</si>
  <si>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</si>
  <si>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</si>
  <si>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</si>
  <si>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</si>
  <si>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</si>
  <si>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</si>
  <si>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</si>
  <si>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</si>
  <si>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</si>
  <si>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</si>
  <si>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</si>
  <si>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</si>
  <si>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</si>
  <si>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</si>
  <si>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</si>
  <si>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</si>
  <si>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</si>
  <si>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</si>
  <si>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</si>
  <si>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</si>
  <si>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</si>
  <si>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</si>
  <si>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</si>
  <si>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</si>
  <si>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</si>
  <si>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</si>
  <si>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</si>
  <si>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</si>
  <si>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</si>
  <si>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</si>
  <si>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</si>
  <si>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</si>
  <si>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</si>
  <si>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</si>
  <si>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</si>
  <si>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</si>
  <si>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</si>
  <si>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</si>
  <si>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</si>
  <si>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</si>
  <si>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</si>
  <si>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</si>
  <si>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</si>
  <si>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</si>
  <si>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</si>
  <si>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</si>
  <si>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</si>
  <si>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</si>
  <si>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</si>
  <si>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</si>
  <si>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</si>
  <si>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</si>
  <si>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</si>
  <si>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</si>
  <si>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</si>
  <si>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</si>
  <si>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</si>
  <si>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</si>
  <si>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</si>
  <si>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</si>
  <si>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</si>
  <si>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</si>
  <si>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</si>
  <si>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</si>
  <si>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</si>
  <si>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</si>
  <si>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</si>
  <si>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</si>
  <si>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</si>
  <si>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</si>
  <si>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</si>
  <si>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</si>
  <si>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</si>
  <si>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</si>
  <si>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</si>
  <si>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</si>
  <si>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</si>
  <si>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</si>
  <si>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</si>
  <si>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</si>
  <si>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</si>
  <si>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</si>
  <si>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</si>
  <si>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</si>
  <si>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</si>
  <si>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</si>
  <si>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</si>
  <si>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</si>
  <si>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</si>
  <si>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</si>
  <si>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</si>
  <si>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</si>
  <si>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</si>
  <si>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</si>
  <si>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</si>
  <si>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</si>
  <si>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</si>
  <si>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</si>
  <si>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</si>
  <si>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</si>
  <si>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</si>
  <si>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</si>
  <si>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</si>
  <si>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</si>
  <si>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</si>
  <si>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</si>
  <si>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</si>
  <si>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</si>
  <si>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</si>
  <si>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</si>
  <si>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</si>
  <si>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</si>
  <si>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</si>
  <si>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</si>
  <si>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</si>
  <si>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</si>
  <si>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</si>
  <si>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</si>
  <si>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</si>
  <si>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</si>
  <si>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</si>
  <si>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</si>
  <si>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</si>
  <si>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</si>
  <si>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</si>
  <si>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</si>
  <si>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</si>
  <si>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</si>
  <si>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</si>
  <si>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</si>
  <si>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</si>
  <si>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</si>
  <si>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</si>
  <si>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</si>
  <si>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</si>
  <si>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</si>
  <si>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</si>
  <si>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</si>
  <si>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</si>
  <si>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</si>
  <si>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</si>
  <si>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</si>
  <si>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</si>
  <si>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</si>
  <si>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</si>
  <si>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</si>
  <si>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</si>
  <si>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</si>
  <si>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</si>
  <si>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</si>
  <si>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</si>
  <si>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</si>
  <si>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</si>
  <si>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</si>
  <si>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</si>
  <si>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</si>
  <si>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</si>
  <si>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</si>
  <si>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</si>
  <si>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</si>
  <si>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</si>
  <si>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</si>
  <si>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</si>
  <si>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</si>
  <si>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</si>
  <si>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</si>
  <si>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</si>
  <si>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</si>
  <si>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</si>
  <si>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</si>
  <si>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</si>
  <si>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</si>
  <si>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</si>
  <si>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</si>
  <si>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</si>
  <si>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</si>
  <si>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</si>
  <si>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</si>
  <si>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</si>
  <si>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</si>
  <si>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</si>
  <si>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</si>
  <si>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</si>
  <si>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</si>
  <si>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</si>
  <si>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</si>
  <si>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</si>
  <si>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</si>
  <si>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</si>
  <si>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</si>
  <si>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</si>
  <si>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</si>
  <si>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</si>
  <si>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</si>
  <si>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</si>
  <si>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</si>
  <si>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</si>
  <si>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</si>
  <si>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</si>
  <si>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</si>
  <si>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</si>
  <si>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</si>
  <si>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</si>
  <si>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</si>
  <si>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</si>
  <si>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</si>
  <si>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</si>
  <si>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</si>
  <si>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</si>
  <si>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</si>
  <si>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</si>
  <si>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</si>
  <si>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</si>
  <si>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</si>
  <si>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</si>
  <si>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</si>
  <si>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</si>
  <si>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</si>
  <si>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</si>
  <si>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</si>
  <si>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</si>
  <si>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</si>
  <si>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</si>
  <si>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</si>
  <si>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</si>
  <si>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</si>
  <si>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</si>
  <si>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</si>
  <si>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</si>
  <si>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</si>
  <si>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</si>
  <si>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</si>
  <si>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</si>
  <si>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</si>
  <si>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</si>
  <si>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</si>
  <si>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</si>
  <si>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</si>
  <si>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</si>
  <si>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</si>
  <si>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</si>
  <si>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</si>
  <si>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</si>
  <si>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</si>
  <si>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</si>
  <si>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</si>
  <si>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</si>
  <si>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</si>
  <si>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</si>
  <si>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</si>
  <si>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</si>
  <si>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</si>
  <si>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</si>
  <si>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</si>
  <si>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</si>
  <si>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</si>
  <si>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</si>
  <si>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</si>
  <si>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</si>
  <si>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</si>
  <si>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</si>
  <si>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</si>
  <si>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</si>
  <si>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</si>
  <si>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</si>
  <si>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</si>
  <si>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</si>
  <si>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</si>
  <si>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</si>
  <si>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</si>
  <si>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</si>
  <si>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</si>
  <si>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</si>
  <si>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</si>
  <si>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</si>
  <si>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</si>
  <si>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</si>
  <si>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</si>
  <si>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</si>
  <si>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</si>
  <si>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</si>
  <si>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</si>
  <si>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</si>
  <si>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</si>
  <si>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</si>
  <si>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</si>
  <si>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</si>
  <si>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</si>
  <si>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</si>
  <si>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</si>
  <si>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</si>
  <si>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</si>
  <si>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</si>
  <si>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</si>
  <si>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</si>
  <si>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</si>
  <si>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</si>
  <si>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</si>
  <si>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</si>
  <si>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</si>
  <si>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</si>
  <si>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</si>
  <si>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</si>
  <si>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</si>
  <si>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</si>
  <si>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</si>
  <si>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</si>
  <si>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</si>
  <si>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</si>
  <si>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</si>
  <si>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</si>
  <si>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</si>
  <si>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</si>
  <si>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</si>
  <si>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</si>
  <si>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</si>
  <si>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</si>
  <si>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</si>
  <si>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</si>
  <si>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</si>
  <si>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</si>
  <si>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</si>
  <si>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</si>
  <si>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</si>
  <si>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</si>
  <si>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</si>
  <si>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</si>
  <si>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</si>
  <si>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</si>
  <si>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</si>
  <si>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</si>
  <si>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</si>
  <si>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</si>
  <si>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</si>
  <si>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</si>
  <si>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</si>
  <si>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</si>
  <si>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</si>
  <si>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</si>
  <si>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</si>
  <si>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</si>
  <si>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</si>
  <si>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</si>
  <si>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</si>
  <si>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</si>
  <si>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</si>
  <si>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</si>
  <si>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</si>
  <si>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</si>
  <si>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</si>
  <si>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</si>
  <si>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</si>
  <si>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</si>
  <si>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</si>
  <si>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</si>
  <si>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</si>
  <si>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</si>
  <si>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</si>
  <si>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</si>
  <si>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</si>
  <si>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</si>
  <si>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</si>
  <si>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</si>
  <si>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</si>
  <si>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</si>
  <si>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</si>
  <si>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</si>
  <si>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</si>
  <si>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</si>
  <si>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</si>
  <si>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</si>
  <si>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</si>
  <si>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</si>
  <si>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</si>
  <si>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</si>
  <si>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</si>
  <si>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</si>
  <si>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</si>
  <si>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</si>
  <si>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</si>
  <si>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</si>
  <si>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</si>
  <si>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</si>
  <si>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</si>
  <si>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</si>
  <si>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</si>
  <si>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</si>
  <si>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</si>
  <si>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</si>
  <si>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</si>
  <si>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</si>
  <si>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</si>
  <si>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</si>
  <si>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</si>
  <si>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</si>
  <si>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</si>
  <si>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</si>
  <si>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</si>
  <si>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</si>
  <si>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</si>
  <si>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</si>
  <si>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</si>
  <si>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</si>
  <si>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</si>
  <si>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</si>
  <si>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</si>
  <si>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</si>
  <si>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</si>
  <si>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</si>
  <si>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</si>
  <si>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</si>
  <si>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</si>
  <si>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</si>
  <si>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</si>
  <si>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</si>
  <si>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</si>
  <si>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</si>
  <si>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</si>
  <si>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</si>
  <si>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</si>
  <si>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</si>
  <si>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</si>
  <si>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</si>
  <si>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</si>
  <si>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</si>
  <si>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</si>
  <si>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</si>
  <si>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</si>
  <si>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</si>
  <si>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</si>
  <si>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</si>
  <si>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</si>
  <si>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</si>
  <si>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</si>
  <si>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</si>
  <si>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</si>
  <si>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</si>
  <si>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</si>
  <si>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</si>
  <si>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</si>
  <si>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</si>
  <si>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</si>
  <si>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</si>
  <si>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</si>
  <si>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</si>
  <si>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</si>
  <si>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</si>
  <si>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</si>
  <si>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</si>
  <si>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</si>
  <si>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</si>
  <si>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</si>
  <si>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</si>
  <si>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</si>
  <si>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</si>
  <si>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</si>
  <si>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</si>
  <si>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</si>
  <si>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</si>
  <si>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</si>
  <si>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</si>
  <si>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</si>
  <si>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</si>
  <si>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</si>
  <si>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</si>
  <si>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</si>
  <si>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</si>
  <si>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</si>
  <si>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</si>
  <si>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</si>
  <si>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</si>
  <si>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</si>
  <si>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</si>
  <si>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</si>
  <si>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</si>
  <si>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</si>
  <si>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</si>
  <si>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</si>
  <si>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</si>
  <si>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</si>
  <si>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</si>
  <si>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</si>
  <si>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</si>
  <si>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</si>
  <si>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</si>
  <si>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</si>
  <si>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</si>
  <si>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</si>
  <si>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</si>
  <si>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</si>
  <si>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</si>
  <si>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</si>
  <si>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</si>
  <si>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</si>
  <si>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</si>
  <si>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</si>
  <si>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</si>
  <si>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</si>
  <si>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</si>
  <si>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</si>
  <si>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</si>
  <si>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</si>
  <si>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</si>
  <si>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</si>
  <si>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</si>
  <si>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</si>
  <si>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</si>
  <si>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</si>
  <si>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</si>
  <si>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</si>
  <si>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</si>
  <si>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</si>
  <si>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</si>
  <si>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</si>
  <si>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</si>
  <si>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</si>
  <si>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</si>
  <si>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</si>
  <si>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</si>
  <si>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</si>
  <si>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</si>
  <si>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</si>
  <si>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</si>
  <si>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</si>
  <si>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</si>
  <si>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</si>
  <si>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</si>
  <si>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</si>
  <si>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</si>
  <si>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</si>
  <si>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</si>
  <si>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</si>
  <si>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</si>
  <si>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</si>
  <si>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</si>
  <si>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</si>
  <si>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</si>
  <si>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</si>
  <si>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</si>
  <si>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</si>
  <si>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</si>
  <si>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</si>
  <si>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</si>
  <si>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</si>
  <si>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</si>
  <si>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</si>
  <si>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</si>
  <si>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</si>
  <si>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</si>
  <si>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</si>
  <si>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</si>
  <si>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</si>
  <si>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</si>
  <si>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</si>
  <si>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</si>
  <si>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</si>
  <si>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</si>
  <si>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</si>
  <si>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</si>
  <si>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</si>
  <si>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</si>
  <si>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</si>
  <si>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</si>
  <si>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</si>
  <si>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</si>
  <si>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</si>
  <si>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</si>
  <si>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</si>
  <si>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</si>
  <si>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</si>
  <si>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</si>
  <si>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</si>
  <si>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</si>
  <si>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</si>
  <si>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</si>
  <si>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</si>
  <si>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</si>
  <si>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</si>
  <si>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</si>
  <si>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</si>
  <si>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</si>
  <si>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</si>
  <si>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</si>
  <si>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</si>
  <si>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</si>
  <si>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</si>
  <si>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</si>
  <si>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</si>
  <si>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</si>
  <si>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</si>
  <si>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</si>
  <si>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</si>
  <si>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</si>
  <si>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</si>
  <si>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</si>
  <si>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</si>
  <si>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</si>
  <si>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</si>
  <si>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</si>
  <si>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</si>
  <si>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</si>
  <si>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</si>
  <si>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</si>
  <si>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</si>
  <si>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</si>
  <si>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</si>
  <si>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</si>
  <si>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</si>
  <si>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</si>
  <si>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</si>
  <si>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</si>
  <si>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</si>
  <si>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</si>
  <si>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</si>
  <si>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</si>
  <si>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</si>
  <si>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</si>
  <si>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</si>
  <si>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</si>
  <si>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</si>
  <si>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</si>
  <si>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</si>
  <si>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</si>
  <si>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</si>
  <si>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</si>
  <si>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</si>
  <si>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</si>
  <si>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</si>
  <si>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</si>
  <si>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</si>
  <si>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</si>
  <si>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</si>
  <si>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</si>
  <si>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</si>
  <si>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</si>
  <si>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</si>
  <si>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</si>
  <si>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</si>
  <si>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</si>
  <si>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</si>
  <si>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</si>
  <si>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</si>
  <si>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</si>
  <si>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</si>
  <si>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</si>
  <si>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</si>
  <si>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</si>
  <si>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</si>
  <si>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</si>
  <si>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</si>
  <si>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</si>
  <si>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</si>
  <si>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</si>
  <si>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</si>
  <si>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</si>
  <si>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</si>
  <si>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</si>
  <si>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</si>
  <si>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</si>
  <si>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</si>
  <si>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</si>
  <si>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</si>
  <si>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</si>
  <si>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</si>
  <si>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</si>
  <si>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</si>
  <si>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</si>
  <si>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</si>
  <si>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</si>
  <si>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</si>
  <si>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</si>
  <si>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</si>
  <si>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</si>
  <si>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</si>
  <si>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</si>
  <si>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</si>
  <si>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</si>
  <si>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</si>
  <si>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</si>
  <si>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</si>
  <si>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</si>
  <si>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</si>
  <si>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</si>
  <si>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</si>
  <si>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</si>
  <si>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</si>
  <si>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</si>
  <si>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</si>
  <si>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</si>
  <si>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</si>
  <si>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</si>
  <si>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</si>
  <si>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</si>
  <si>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</si>
  <si>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</si>
  <si>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</si>
  <si>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</si>
  <si>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</si>
  <si>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</si>
  <si>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</si>
  <si>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</si>
  <si>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</si>
  <si>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</si>
  <si>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</si>
  <si>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</si>
  <si>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</si>
  <si>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</si>
  <si>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</si>
  <si>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</si>
  <si>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</si>
  <si>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</si>
  <si>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</si>
  <si>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</si>
  <si>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</si>
  <si>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</si>
  <si>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</si>
  <si>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</si>
  <si>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</si>
  <si>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</si>
  <si>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</si>
  <si>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</si>
  <si>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</si>
  <si>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</si>
  <si>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</si>
  <si>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</si>
  <si>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</si>
  <si>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</si>
  <si>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</si>
  <si>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</si>
  <si>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</si>
  <si>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</si>
  <si>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</si>
  <si>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</si>
  <si>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</si>
  <si>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</si>
  <si>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</si>
  <si>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</si>
  <si>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</si>
  <si>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</si>
  <si>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</si>
  <si>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</si>
  <si>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</si>
  <si>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</si>
  <si>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</si>
  <si>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</si>
  <si>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</si>
  <si>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</si>
  <si>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</si>
  <si>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</si>
  <si>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</si>
  <si>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</si>
  <si>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</si>
  <si>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</si>
  <si>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</si>
  <si>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</si>
  <si>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</si>
  <si>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</si>
  <si>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</si>
  <si>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</si>
  <si>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</si>
  <si>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</si>
  <si>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</si>
  <si>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</si>
  <si>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</si>
  <si>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</si>
  <si>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</si>
  <si>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</si>
  <si>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</si>
  <si>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</si>
  <si>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</si>
  <si>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</si>
  <si>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</si>
  <si>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</si>
  <si>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</si>
  <si>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</si>
  <si>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</si>
  <si>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</si>
  <si>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</si>
  <si>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</si>
  <si>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</si>
  <si>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</si>
  <si>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</si>
  <si>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</si>
  <si>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</si>
  <si>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</si>
  <si>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</si>
  <si>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</si>
  <si>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</si>
  <si>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</si>
  <si>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</si>
  <si>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</si>
  <si>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</si>
  <si>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</si>
  <si>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</si>
  <si>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</si>
  <si>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</si>
  <si>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</si>
  <si>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</si>
  <si>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</si>
  <si>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</si>
  <si>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</si>
  <si>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</si>
  <si>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</si>
  <si>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</si>
  <si>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</si>
  <si>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</si>
  <si>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</si>
  <si>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</si>
  <si>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</si>
  <si>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</si>
  <si>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</si>
  <si>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</si>
  <si>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</si>
  <si>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</si>
  <si>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</si>
  <si>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</si>
  <si>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</si>
  <si>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</si>
  <si>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</si>
  <si>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</si>
  <si>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</si>
  <si>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</si>
  <si>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</si>
  <si>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</si>
  <si>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</si>
  <si>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</si>
  <si>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</si>
  <si>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</si>
  <si>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</si>
  <si>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</si>
  <si>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</si>
  <si>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</si>
  <si>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</si>
  <si>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</si>
  <si>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</si>
  <si>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</si>
  <si>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</si>
  <si>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</si>
  <si>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</si>
  <si>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</si>
  <si>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</si>
  <si>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</si>
  <si>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</si>
  <si>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</si>
  <si>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</si>
  <si>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</si>
  <si>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</si>
  <si>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</si>
  <si>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</si>
  <si>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</si>
  <si>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</si>
  <si>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</si>
  <si>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</si>
  <si>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</si>
  <si>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</si>
  <si>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</si>
  <si>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</si>
  <si>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</si>
  <si>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</si>
  <si>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</si>
  <si>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</si>
  <si>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</si>
  <si>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</si>
  <si>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</si>
  <si>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</si>
  <si>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</si>
  <si>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</si>
  <si>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</si>
  <si>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</si>
  <si>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</si>
  <si>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</si>
  <si>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</si>
  <si>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</si>
  <si>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</si>
  <si>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</si>
  <si>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</si>
  <si>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</si>
  <si>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</si>
  <si>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</si>
  <si>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</si>
  <si>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</si>
  <si>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</si>
  <si>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</si>
  <si>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</si>
  <si>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</si>
  <si>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</si>
  <si>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</si>
  <si>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</si>
  <si>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</si>
  <si>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</si>
  <si>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</si>
  <si>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</si>
  <si>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</si>
  <si>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</si>
  <si>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</si>
  <si>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</si>
  <si>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</si>
  <si>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</si>
  <si>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</si>
  <si>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</si>
  <si>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</si>
  <si>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</si>
  <si>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</si>
  <si>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</si>
  <si>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</si>
  <si>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</si>
  <si>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</si>
  <si>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</si>
  <si>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</si>
  <si>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</si>
  <si>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</si>
  <si>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</si>
  <si>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</si>
  <si>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</si>
  <si>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</si>
  <si>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</si>
  <si>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</si>
  <si>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</si>
  <si>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</si>
  <si>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</si>
  <si>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</si>
  <si>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</si>
  <si>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</si>
  <si>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</si>
  <si>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</si>
  <si>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</si>
  <si>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</si>
  <si>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</si>
  <si>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</si>
  <si>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</si>
  <si>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</si>
  <si>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</si>
  <si>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</si>
  <si>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</si>
  <si>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</si>
  <si>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</si>
  <si>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</si>
  <si>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</si>
  <si>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</si>
  <si>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</si>
  <si>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</si>
  <si>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</si>
  <si>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</si>
  <si>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</si>
  <si>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</si>
  <si>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</si>
  <si>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</si>
  <si>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</si>
  <si>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</si>
  <si>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</si>
  <si>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</si>
  <si>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</si>
  <si>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</si>
  <si>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</si>
  <si>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</si>
  <si>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</si>
  <si>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</si>
  <si>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</si>
  <si>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</si>
  <si>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</si>
  <si>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</si>
  <si>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</si>
  <si>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</si>
  <si>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</si>
  <si>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</si>
  <si>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</si>
  <si>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</si>
  <si>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</si>
  <si>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</si>
  <si>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</si>
  <si>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</si>
  <si>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</si>
  <si>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</si>
  <si>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</si>
  <si>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</si>
  <si>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</si>
  <si>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</si>
  <si>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</si>
  <si>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</si>
  <si>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</si>
  <si>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</si>
  <si>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</si>
  <si>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</si>
  <si>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</si>
  <si>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</si>
  <si>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</si>
  <si>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</si>
  <si>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</si>
  <si>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</si>
  <si>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</si>
  <si>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</si>
  <si>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</si>
  <si>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</si>
  <si>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</si>
  <si>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</si>
  <si>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</si>
  <si>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</si>
  <si>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</si>
  <si>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</si>
  <si>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</si>
  <si>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</si>
  <si>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</si>
  <si>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</si>
  <si>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</si>
  <si>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</si>
  <si>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</si>
  <si>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</si>
  <si>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</si>
  <si>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</si>
  <si>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</si>
  <si>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</si>
  <si>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</si>
  <si>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</si>
  <si>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</si>
  <si>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</si>
  <si>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</si>
  <si>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</si>
  <si>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</si>
  <si>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</si>
  <si>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</si>
  <si>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</si>
  <si>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</si>
  <si>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</si>
  <si>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</si>
  <si>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</si>
  <si>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</si>
  <si>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</si>
  <si>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</si>
  <si>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</si>
  <si>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</si>
  <si>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</si>
  <si>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</si>
  <si>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</si>
  <si>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</si>
  <si>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</si>
  <si>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</si>
  <si>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</si>
  <si>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</si>
  <si>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</si>
  <si>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</si>
  <si>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</si>
  <si>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</si>
  <si>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</si>
  <si>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</si>
  <si>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</si>
  <si>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</si>
  <si>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</si>
  <si>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</si>
  <si>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</si>
  <si>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</si>
  <si>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</si>
  <si>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</si>
  <si>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</si>
  <si>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</si>
  <si>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</si>
  <si>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</si>
  <si>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</si>
  <si>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</si>
  <si>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</si>
  <si>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</si>
  <si>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</si>
  <si>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</si>
  <si>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</si>
  <si>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</si>
  <si>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</si>
  <si>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</si>
  <si>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</si>
  <si>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</si>
  <si>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</si>
  <si>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</si>
  <si>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</si>
  <si>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</si>
  <si>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</si>
  <si>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</si>
  <si>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</si>
  <si>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</si>
  <si>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</si>
  <si>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</si>
  <si>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</si>
  <si>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</si>
  <si>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</si>
  <si>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</si>
  <si>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</si>
  <si>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</si>
  <si>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</si>
  <si>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</si>
  <si>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</si>
  <si>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</si>
  <si>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</si>
  <si>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</si>
  <si>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</si>
  <si>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</si>
  <si>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</si>
  <si>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</si>
  <si>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</si>
  <si>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</si>
  <si>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</si>
  <si>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</si>
  <si>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</si>
  <si>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</si>
  <si>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</si>
  <si>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</si>
  <si>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</si>
  <si>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</si>
  <si>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</si>
  <si>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</si>
  <si>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</si>
  <si>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</si>
  <si>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</si>
  <si>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</si>
  <si>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</si>
  <si>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</si>
  <si>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</si>
  <si>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</si>
  <si>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</si>
  <si>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</si>
  <si>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</si>
  <si>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</si>
  <si>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</si>
  <si>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</si>
  <si>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</si>
  <si>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</si>
  <si>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</si>
  <si>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</si>
  <si>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</si>
  <si>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</si>
  <si>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</si>
  <si>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</si>
  <si>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</si>
  <si>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</si>
  <si>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</si>
  <si>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</si>
  <si>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</si>
  <si>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</si>
  <si>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</si>
  <si>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</si>
  <si>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</si>
  <si>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</si>
  <si>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</si>
  <si>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</si>
  <si>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</si>
  <si>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</si>
  <si>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</si>
  <si>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</si>
  <si>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</si>
  <si>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</si>
  <si>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</si>
  <si>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</si>
  <si>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</si>
  <si>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</si>
  <si>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</si>
  <si>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</si>
  <si>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</si>
  <si>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</si>
  <si>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</si>
  <si>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</si>
  <si>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</si>
  <si>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</si>
  <si>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</si>
  <si>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</si>
  <si>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</si>
  <si>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</si>
  <si>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</si>
  <si>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</si>
  <si>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</si>
  <si>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</si>
  <si>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</si>
  <si>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</si>
  <si>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</si>
  <si>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</si>
  <si>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</si>
  <si>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</si>
  <si>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</si>
  <si>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</si>
  <si>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</si>
  <si>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</si>
  <si>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</si>
  <si>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</si>
  <si>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</si>
  <si>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</si>
  <si>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</si>
  <si>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</si>
  <si>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</si>
  <si>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</si>
  <si>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</si>
  <si>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</si>
  <si>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</si>
  <si>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</si>
  <si>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</si>
  <si>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</si>
  <si>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</si>
  <si>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</si>
  <si>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</si>
  <si>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</si>
  <si>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</si>
  <si>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</si>
  <si>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</si>
  <si>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</si>
  <si>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</si>
  <si>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</si>
  <si>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</si>
  <si>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</si>
  <si>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</si>
  <si>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</si>
  <si>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</si>
  <si>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</si>
  <si>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</si>
  <si>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</si>
  <si>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</si>
  <si>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</si>
  <si>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</si>
  <si>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</si>
  <si>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</si>
  <si>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</si>
  <si>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</si>
  <si>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</si>
  <si>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</si>
  <si>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</si>
  <si>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</si>
  <si>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</si>
  <si>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</si>
  <si>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</si>
  <si>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</si>
  <si>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</si>
  <si>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</si>
  <si>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</si>
  <si>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</si>
  <si>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</si>
  <si>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</si>
  <si>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</si>
  <si>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</si>
  <si>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</si>
  <si>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</si>
  <si>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</si>
  <si>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</si>
  <si>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</si>
  <si>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</si>
  <si>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</si>
  <si>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</si>
  <si>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</si>
  <si>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</si>
  <si>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</si>
  <si>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</si>
  <si>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</si>
  <si>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</si>
  <si>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</si>
  <si>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</si>
  <si>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</si>
  <si>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</si>
  <si>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</si>
  <si>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</si>
  <si>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</si>
  <si>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</si>
  <si>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</si>
  <si>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</si>
  <si>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</si>
  <si>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</si>
  <si>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</si>
  <si>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</si>
  <si>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</si>
  <si>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</si>
  <si>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</si>
  <si>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</si>
  <si>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</si>
  <si>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</si>
  <si>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</si>
  <si>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</si>
  <si>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</si>
  <si>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</si>
  <si>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</si>
  <si>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</si>
  <si>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</si>
  <si>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</si>
  <si>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</si>
  <si>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</si>
  <si>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</si>
  <si>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</si>
  <si>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</si>
  <si>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</si>
  <si>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</si>
  <si>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</si>
  <si>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</si>
  <si>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</si>
  <si>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</si>
  <si>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</si>
  <si>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</si>
  <si>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</si>
  <si>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</si>
  <si>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</si>
  <si>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</si>
  <si>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</si>
  <si>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</si>
  <si>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</si>
  <si>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</si>
  <si>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</si>
  <si>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</si>
  <si>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</si>
  <si>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</si>
  <si>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</si>
  <si>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</si>
  <si>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</si>
  <si>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</si>
  <si>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</si>
  <si>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</si>
  <si>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</si>
  <si>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</si>
  <si>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</si>
  <si>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</si>
  <si>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</si>
  <si>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</si>
  <si>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</si>
  <si>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</si>
  <si>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</si>
  <si>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</si>
  <si>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</si>
  <si>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</si>
  <si>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</si>
  <si>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</si>
  <si>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</si>
  <si>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</si>
  <si>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</si>
  <si>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</si>
  <si>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</si>
  <si>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</si>
  <si>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</si>
  <si>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</si>
  <si>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</si>
  <si>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</si>
  <si>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</si>
  <si>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</si>
  <si>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</si>
  <si>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</si>
  <si>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</si>
  <si>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</si>
  <si>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</si>
  <si>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</si>
  <si>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</si>
  <si>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</si>
  <si>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</si>
  <si>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</si>
  <si>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</si>
  <si>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</si>
  <si>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</si>
  <si>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</si>
  <si>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</si>
  <si>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</si>
  <si>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</si>
  <si>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</si>
  <si>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</si>
  <si>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</si>
  <si>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</si>
  <si>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</si>
  <si>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</si>
  <si>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</si>
  <si>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</si>
  <si>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</si>
  <si>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</si>
  <si>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</si>
  <si>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</si>
  <si>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</si>
  <si>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</si>
  <si>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</si>
  <si>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</si>
  <si>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</si>
  <si>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</si>
  <si>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</si>
  <si>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</si>
  <si>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</si>
  <si>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</si>
  <si>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</si>
  <si>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</si>
  <si>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</si>
  <si>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</si>
  <si>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</si>
  <si>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</si>
  <si>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</si>
  <si>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</si>
  <si>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</si>
  <si>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</si>
  <si>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</si>
  <si>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</si>
  <si>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</si>
  <si>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</si>
  <si>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</si>
  <si>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</si>
  <si>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</si>
  <si>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</si>
  <si>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</si>
  <si>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</si>
  <si>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</si>
  <si>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</si>
  <si>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</si>
  <si>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</si>
  <si>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</si>
  <si>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</si>
  <si>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</si>
  <si>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</si>
  <si>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</si>
  <si>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</si>
  <si>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</si>
  <si>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</si>
  <si>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</si>
  <si>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</si>
  <si>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</si>
  <si>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</si>
  <si>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</si>
  <si>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</si>
  <si>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</si>
  <si>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</si>
  <si>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</si>
  <si>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</si>
  <si>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</si>
  <si>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</si>
  <si>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</si>
  <si>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</si>
  <si>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</si>
  <si>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</si>
  <si>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</si>
  <si>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</si>
  <si>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</si>
  <si>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</si>
  <si>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</si>
  <si>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</si>
  <si>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</si>
  <si>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</si>
  <si>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</si>
  <si>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</si>
  <si>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</si>
  <si>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</si>
  <si>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</si>
  <si>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</si>
  <si>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</si>
  <si>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</si>
  <si>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</si>
  <si>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</si>
  <si>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</si>
  <si>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</si>
  <si>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</si>
  <si>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</si>
  <si>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</si>
  <si>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</si>
  <si>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</si>
  <si>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</si>
  <si>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</si>
  <si>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</si>
  <si>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</si>
  <si>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</si>
  <si>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</si>
  <si>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</si>
  <si>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</si>
  <si>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</si>
  <si>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</si>
  <si>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</si>
  <si>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</si>
  <si>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</si>
  <si>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</si>
  <si>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</si>
  <si>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</si>
  <si>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</si>
  <si>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</si>
  <si>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</si>
  <si>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</si>
  <si>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</si>
  <si>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</si>
  <si>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</si>
  <si>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</si>
  <si>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</si>
  <si>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</si>
  <si>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</si>
  <si>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</si>
  <si>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</si>
  <si>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</si>
  <si>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</si>
  <si>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</si>
  <si>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</si>
  <si>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</si>
  <si>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</si>
  <si>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</si>
  <si>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</si>
  <si>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</si>
  <si>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</si>
  <si>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</si>
  <si>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</si>
  <si>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</si>
  <si>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</si>
  <si>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</si>
  <si>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</si>
  <si>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</si>
  <si>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</si>
  <si>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</si>
  <si>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</si>
  <si>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</si>
  <si>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</si>
  <si>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</si>
  <si>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</si>
  <si>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</si>
  <si>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</si>
  <si>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</si>
  <si>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</si>
  <si>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</si>
  <si>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</si>
  <si>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</si>
  <si>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</si>
  <si>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</si>
  <si>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</si>
  <si>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</si>
  <si>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</si>
  <si>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</si>
  <si>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</si>
  <si>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</si>
  <si>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</si>
  <si>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</si>
  <si>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</si>
  <si>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</si>
  <si>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</si>
  <si>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</si>
  <si>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</si>
  <si>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</si>
  <si>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</si>
  <si>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</si>
  <si>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</si>
  <si>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</si>
  <si>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</si>
  <si>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</si>
  <si>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</si>
  <si>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</si>
  <si>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</si>
  <si>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</si>
  <si>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</si>
  <si>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</si>
  <si>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</si>
  <si>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</si>
  <si>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</si>
  <si>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</si>
  <si>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</si>
  <si>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</si>
  <si>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</si>
  <si>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</si>
  <si>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</si>
  <si>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</si>
  <si>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</si>
  <si>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</si>
  <si>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</si>
  <si>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</si>
  <si>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</si>
  <si>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</si>
  <si>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</si>
  <si>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</si>
  <si>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</si>
  <si>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</si>
  <si>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</si>
  <si>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</si>
  <si>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</si>
  <si>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</si>
  <si>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</si>
  <si>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</si>
  <si>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</si>
  <si>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</si>
  <si>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</si>
  <si>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</si>
  <si>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</si>
  <si>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</si>
  <si>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</si>
  <si>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</si>
  <si>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</si>
  <si>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</si>
  <si>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</si>
  <si>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</si>
  <si>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</si>
  <si>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</si>
  <si>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</si>
  <si>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</si>
  <si>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</si>
  <si>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</si>
  <si>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</si>
  <si>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</si>
  <si>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</si>
  <si>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</si>
  <si>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</si>
  <si>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</si>
  <si>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</si>
  <si>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</si>
  <si>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</si>
  <si>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</si>
  <si>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</si>
  <si>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</si>
  <si>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</si>
  <si>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</si>
  <si>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</si>
  <si>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</si>
  <si>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</si>
  <si>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</si>
  <si>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</si>
  <si>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</si>
  <si>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</si>
  <si>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</si>
  <si>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</si>
  <si>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</si>
  <si>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</si>
  <si>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</si>
  <si>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</si>
  <si>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</si>
  <si>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</si>
  <si>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</si>
  <si>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</si>
  <si>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</si>
  <si>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</si>
  <si>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</si>
  <si>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</si>
  <si>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</si>
  <si>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</si>
  <si>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</si>
  <si>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</si>
  <si>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</si>
  <si>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</si>
  <si>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</si>
  <si>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</si>
  <si>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</si>
  <si>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</si>
  <si>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</si>
  <si>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</si>
  <si>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</si>
  <si>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</si>
  <si>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</si>
  <si>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</si>
  <si>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</si>
  <si>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</si>
  <si>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</si>
  <si>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</si>
  <si>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</si>
  <si>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</si>
  <si>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</si>
  <si>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</si>
  <si>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</si>
  <si>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</si>
  <si>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</si>
  <si>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</si>
  <si>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</si>
  <si>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</si>
  <si>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</si>
  <si>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</si>
  <si>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</si>
  <si>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</si>
  <si>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</si>
  <si>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</si>
  <si>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</si>
  <si>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</si>
  <si>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</si>
  <si>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</si>
  <si>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</si>
  <si>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</si>
  <si>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</si>
  <si>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</si>
  <si>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</si>
  <si>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</si>
  <si>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</si>
  <si>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</si>
  <si>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</si>
  <si>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</si>
  <si>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</si>
  <si>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</si>
  <si>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</si>
  <si>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</si>
  <si>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</si>
  <si>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</si>
  <si>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</si>
  <si>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</si>
  <si>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</si>
  <si>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</si>
  <si>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</si>
  <si>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</si>
  <si>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</si>
  <si>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</si>
  <si>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</si>
  <si>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</si>
  <si>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</si>
  <si>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</si>
  <si>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</si>
  <si>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</si>
  <si>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</si>
  <si>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</si>
  <si>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</si>
  <si>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</si>
  <si>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</si>
  <si>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</si>
  <si>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</si>
  <si>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</si>
  <si>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</si>
  <si>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</si>
  <si>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</si>
  <si>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</si>
  <si>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</si>
  <si>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</si>
  <si>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</si>
  <si>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</si>
  <si>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</si>
  <si>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</si>
  <si>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</si>
  <si>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</si>
  <si>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</si>
  <si>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</si>
  <si>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</si>
  <si>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</si>
  <si>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</si>
  <si>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</si>
  <si>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</si>
  <si>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</si>
  <si>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</si>
  <si>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</si>
  <si>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</si>
  <si>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</si>
  <si>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</si>
  <si>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</si>
  <si>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</si>
  <si>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</si>
  <si>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</si>
  <si>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</si>
  <si>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</si>
  <si>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</si>
  <si>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</si>
  <si>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</si>
  <si>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</si>
  <si>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</si>
  <si>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</si>
  <si>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</si>
  <si>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</si>
  <si>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</si>
  <si>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</si>
  <si>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</si>
  <si>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</si>
  <si>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</si>
  <si>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</si>
  <si>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</si>
  <si>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</si>
  <si>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</si>
  <si>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</si>
  <si>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</si>
  <si>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</si>
  <si>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</si>
  <si>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</si>
  <si>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</si>
  <si>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</si>
  <si>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</si>
  <si>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</si>
  <si>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</si>
  <si>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</si>
  <si>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</si>
  <si>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</si>
  <si>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</si>
  <si>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</si>
  <si>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</si>
  <si>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</si>
  <si>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</si>
  <si>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</si>
  <si>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</si>
  <si>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</si>
  <si>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</si>
  <si>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</si>
  <si>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</si>
  <si>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</si>
  <si>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</si>
  <si>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</si>
  <si>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</si>
  <si>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</si>
  <si>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</si>
  <si>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</si>
  <si>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</si>
  <si>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</si>
  <si>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</si>
  <si>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</si>
  <si>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</si>
  <si>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</si>
  <si>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</si>
  <si>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</si>
  <si>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</si>
  <si>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</si>
  <si>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</si>
  <si>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</si>
  <si>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</si>
  <si>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</si>
  <si>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</si>
  <si>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</si>
  <si>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</si>
  <si>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</si>
  <si>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</si>
  <si>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</si>
  <si>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</si>
  <si>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</si>
  <si>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</si>
  <si>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</si>
  <si>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</si>
  <si>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</si>
  <si>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</si>
  <si>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</si>
  <si>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</si>
  <si>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</si>
  <si>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</si>
  <si>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</si>
  <si>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</si>
  <si>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</si>
  <si>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</si>
  <si>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</si>
  <si>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</si>
  <si>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</si>
  <si>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</si>
  <si>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</si>
  <si>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</si>
  <si>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</si>
  <si>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</si>
  <si>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</si>
  <si>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</si>
  <si>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</si>
  <si>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</si>
  <si>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</si>
  <si>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</si>
  <si>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</si>
  <si>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</si>
  <si>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</si>
  <si>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</si>
  <si>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</si>
  <si>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</si>
  <si>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</si>
  <si>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</si>
  <si>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</si>
  <si>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</si>
  <si>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</si>
  <si>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</si>
  <si>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</si>
  <si>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</si>
  <si>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</si>
  <si>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</si>
  <si>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</si>
  <si>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</si>
  <si>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</si>
  <si>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</si>
  <si>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</si>
  <si>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</si>
  <si>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</si>
  <si>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</si>
  <si>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</si>
  <si>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</si>
  <si>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</si>
  <si>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</si>
  <si>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</si>
  <si>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</si>
  <si>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</si>
  <si>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</si>
  <si>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</si>
  <si>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</si>
  <si>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</si>
  <si>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</si>
  <si>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</si>
  <si>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</si>
  <si>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</si>
  <si>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</si>
  <si>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</si>
  <si>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</si>
  <si>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</si>
  <si>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</si>
  <si>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</si>
  <si>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</si>
  <si>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</si>
  <si>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</si>
  <si>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</si>
  <si>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</si>
  <si>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</si>
  <si>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</si>
  <si>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</si>
  <si>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</si>
  <si>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</si>
  <si>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</si>
  <si>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</si>
  <si>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</si>
  <si>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</si>
  <si>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</si>
  <si>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</si>
  <si>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</si>
  <si>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</si>
  <si>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</si>
  <si>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</si>
  <si>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</si>
  <si>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</si>
  <si>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</si>
  <si>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</si>
  <si>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</si>
  <si>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</si>
  <si>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</si>
  <si>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</si>
  <si>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</si>
  <si>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</si>
  <si>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</si>
  <si>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</si>
  <si>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</si>
  <si>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</si>
  <si>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</si>
  <si>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</si>
  <si>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</si>
  <si>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</si>
  <si>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</si>
  <si>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</si>
  <si>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</si>
  <si>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</si>
  <si>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</si>
  <si>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</si>
  <si>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</si>
  <si>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</si>
  <si>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</si>
  <si>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</si>
  <si>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</si>
  <si>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</si>
  <si>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</si>
  <si>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</si>
  <si>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</si>
  <si>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</si>
  <si>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</si>
  <si>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</si>
  <si>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</si>
  <si>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</si>
  <si>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</si>
  <si>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</si>
  <si>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</si>
  <si>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</si>
  <si>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</si>
  <si>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</si>
  <si>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</si>
  <si>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</si>
  <si>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</si>
  <si>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</si>
  <si>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</si>
  <si>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</si>
  <si>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</si>
  <si>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</si>
  <si>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</si>
  <si>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</si>
  <si>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</si>
  <si>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</si>
  <si>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</si>
  <si>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</si>
  <si>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</si>
  <si>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</si>
  <si>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</si>
  <si>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</si>
  <si>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</si>
  <si>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</si>
  <si>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</si>
  <si>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</si>
  <si>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</si>
  <si>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</si>
  <si>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</si>
  <si>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</si>
  <si>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</si>
  <si>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</si>
  <si>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</si>
  <si>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</si>
  <si>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</si>
  <si>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</si>
  <si>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</si>
  <si>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</si>
  <si>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</si>
  <si>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</si>
  <si>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</si>
  <si>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</si>
  <si>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</si>
  <si>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</si>
  <si>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</si>
  <si>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</si>
  <si>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</si>
  <si>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</si>
  <si>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</si>
  <si>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</si>
  <si>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</si>
  <si>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</si>
  <si>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</si>
  <si>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</si>
  <si>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</si>
  <si>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</si>
  <si>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</si>
  <si>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</si>
  <si>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</si>
  <si>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</si>
  <si>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</si>
  <si>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</si>
  <si>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</si>
  <si>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</si>
  <si>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</si>
  <si>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</si>
  <si>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</si>
  <si>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</si>
  <si>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</si>
  <si>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</si>
  <si>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</si>
  <si>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</si>
  <si>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</si>
  <si>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</si>
  <si>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</si>
  <si>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</si>
  <si>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</si>
  <si>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</si>
  <si>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</si>
  <si>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</si>
  <si>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</si>
  <si>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</si>
  <si>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</si>
  <si>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</si>
  <si>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</si>
  <si>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</si>
  <si>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</si>
  <si>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</si>
  <si>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</si>
  <si>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</si>
  <si>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</si>
  <si>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</si>
  <si>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</si>
  <si>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</si>
  <si>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</si>
  <si>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</si>
  <si>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</si>
  <si>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</si>
  <si>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</si>
  <si>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</si>
  <si>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</si>
  <si>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</si>
  <si>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</si>
  <si>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</si>
  <si>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</si>
  <si>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</si>
  <si>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</si>
  <si>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</si>
  <si>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</si>
  <si>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</si>
  <si>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</si>
  <si>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</si>
  <si>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</si>
  <si>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</si>
  <si>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</si>
  <si>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</si>
  <si>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</si>
  <si>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</si>
  <si>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</si>
  <si>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</si>
  <si>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</si>
  <si>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</si>
  <si>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</si>
  <si>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</si>
  <si>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</si>
  <si>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</si>
  <si>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</si>
  <si>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</si>
  <si>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</si>
  <si>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</si>
  <si>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</si>
  <si>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</si>
  <si>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</si>
  <si>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</si>
  <si>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</si>
  <si>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</si>
  <si>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</si>
  <si>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</si>
  <si>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</si>
  <si>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</si>
  <si>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</si>
  <si>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</si>
  <si>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</si>
  <si>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</si>
  <si>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</si>
  <si>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</si>
  <si>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</si>
  <si>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</si>
  <si>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</si>
  <si>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</si>
  <si>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</si>
  <si>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</si>
  <si>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</si>
  <si>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</si>
  <si>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</si>
  <si>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</si>
  <si>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</si>
  <si>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</si>
  <si>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</si>
  <si>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</si>
  <si>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</si>
  <si>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</si>
  <si>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</si>
  <si>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</si>
  <si>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</si>
  <si>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</si>
  <si>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</si>
  <si>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</si>
  <si>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</si>
  <si>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</si>
  <si>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</si>
  <si>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</si>
  <si>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</si>
  <si>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</si>
  <si>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</si>
  <si>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</si>
  <si>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</si>
  <si>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</si>
  <si>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</si>
  <si>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</si>
  <si>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</si>
  <si>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</si>
  <si>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</si>
  <si>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</si>
  <si>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</si>
  <si>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</si>
  <si>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</si>
  <si>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</si>
  <si>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</si>
  <si>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</si>
  <si>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</si>
  <si>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</si>
  <si>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</si>
  <si>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</si>
  <si>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</si>
  <si>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</si>
  <si>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</si>
  <si>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</si>
  <si>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</si>
  <si>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</si>
  <si>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</si>
  <si>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</si>
  <si>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</si>
  <si>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</si>
  <si>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</si>
  <si>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</si>
  <si>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</si>
  <si>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</si>
  <si>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</si>
  <si>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</si>
  <si>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</si>
  <si>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</si>
  <si>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</si>
  <si>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</si>
  <si>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</si>
  <si>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</si>
  <si>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</si>
  <si>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</si>
  <si>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</si>
  <si>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</si>
  <si>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</si>
  <si>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</si>
  <si>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</si>
  <si>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</si>
  <si>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</si>
  <si>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</si>
  <si>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</si>
  <si>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</si>
  <si>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</si>
  <si>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</si>
  <si>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</si>
  <si>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</si>
  <si>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</si>
  <si>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</si>
  <si>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</si>
  <si>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</si>
  <si>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</si>
  <si>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</si>
  <si>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</si>
  <si>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</si>
  <si>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</si>
  <si>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</si>
  <si>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</si>
  <si>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</si>
  <si>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</si>
  <si>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</si>
  <si>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</si>
  <si>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</si>
  <si>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</si>
  <si>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</si>
  <si>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</si>
  <si>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</si>
  <si>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</si>
  <si>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</si>
  <si>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</si>
  <si>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</si>
  <si>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</si>
  <si>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</si>
  <si>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</si>
  <si>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</si>
  <si>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</si>
  <si>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</si>
  <si>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</si>
  <si>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</si>
  <si>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</si>
  <si>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</si>
  <si>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</si>
  <si>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</si>
  <si>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</si>
  <si>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</si>
  <si>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</si>
  <si>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</si>
  <si>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</si>
  <si>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</si>
  <si>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</si>
  <si>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</si>
  <si>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</si>
  <si>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</si>
  <si>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</si>
  <si>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</si>
  <si>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</si>
  <si>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</si>
  <si>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</si>
  <si>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</si>
  <si>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</si>
  <si>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</si>
  <si>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</si>
  <si>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</si>
  <si>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</si>
  <si>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</si>
  <si>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</si>
  <si>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</si>
  <si>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</si>
  <si>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</si>
  <si>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</si>
  <si>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</si>
  <si>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</si>
  <si>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</si>
  <si>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</si>
  <si>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</si>
  <si>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</si>
  <si>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</si>
  <si>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</si>
  <si>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</si>
  <si>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</si>
  <si>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</si>
  <si>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</si>
  <si>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</si>
  <si>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</si>
  <si>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</si>
  <si>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</si>
  <si>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</si>
  <si>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</si>
  <si>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</si>
  <si>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</si>
  <si>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</si>
  <si>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</si>
  <si>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</si>
  <si>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</si>
  <si>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</si>
  <si>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</si>
  <si>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</si>
  <si>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</si>
  <si>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</si>
  <si>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</si>
  <si>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</si>
  <si>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</si>
  <si>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</si>
  <si>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</si>
  <si>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</si>
  <si>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</si>
  <si>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</si>
  <si>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</si>
  <si>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</si>
  <si>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</si>
  <si>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</si>
  <si>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</si>
  <si>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</si>
  <si>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</si>
  <si>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</si>
  <si>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</si>
  <si>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</si>
  <si>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</si>
  <si>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</si>
  <si>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</si>
  <si>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</si>
  <si>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</si>
  <si>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</si>
  <si>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</si>
  <si>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</si>
  <si>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</si>
  <si>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</si>
  <si>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</si>
  <si>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</si>
  <si>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</si>
  <si>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</si>
  <si>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</si>
  <si>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</si>
  <si>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</si>
  <si>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</si>
  <si>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</si>
  <si>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</si>
  <si>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</si>
  <si>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</si>
  <si>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</si>
  <si>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</si>
  <si>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</si>
  <si>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</si>
  <si>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</si>
  <si>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</si>
  <si>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</si>
  <si>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</si>
  <si>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</si>
  <si>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</si>
  <si>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</si>
  <si>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</si>
  <si>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</si>
  <si>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</si>
  <si>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</si>
  <si>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</si>
  <si>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</si>
  <si>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</si>
  <si>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</si>
  <si>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</si>
  <si>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</si>
  <si>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</si>
  <si>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</si>
  <si>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</si>
  <si>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</si>
  <si>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</si>
  <si>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</si>
  <si>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</si>
  <si>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</si>
  <si>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</si>
  <si>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</si>
  <si>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</si>
  <si>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</si>
  <si>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</si>
  <si>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</si>
  <si>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</si>
  <si>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</si>
  <si>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</si>
  <si>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</si>
  <si>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</si>
  <si>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</si>
  <si>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</si>
  <si>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</si>
  <si>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</si>
  <si>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</si>
  <si>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</si>
  <si>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</si>
  <si>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</si>
  <si>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</si>
  <si>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</si>
  <si>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</si>
  <si>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</si>
  <si>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</si>
  <si>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</si>
  <si>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</si>
  <si>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</si>
  <si>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</si>
  <si>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</si>
  <si>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</si>
  <si>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</si>
  <si>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</si>
  <si>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</si>
  <si>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</si>
  <si>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</si>
  <si>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</si>
  <si>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</si>
  <si>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</si>
  <si>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</si>
  <si>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</si>
  <si>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</si>
  <si>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</si>
  <si>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</si>
  <si>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</si>
  <si>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</si>
  <si>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</si>
  <si>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</si>
  <si>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</si>
  <si>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</si>
  <si>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</si>
  <si>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</si>
  <si>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</si>
  <si>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</si>
  <si>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</si>
  <si>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</si>
  <si>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</si>
  <si>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</si>
  <si>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</si>
  <si>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</si>
  <si>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</si>
  <si>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</si>
  <si>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</si>
  <si>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</si>
  <si>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</si>
  <si>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</si>
  <si>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</si>
  <si>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</si>
  <si>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</si>
  <si>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</si>
  <si>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</si>
  <si>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</si>
  <si>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</si>
  <si>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</si>
  <si>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</si>
  <si>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</si>
  <si>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</si>
  <si>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</si>
  <si>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</si>
  <si>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</si>
  <si>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</si>
  <si>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</si>
  <si>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</si>
  <si>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</si>
  <si>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</si>
  <si>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</si>
  <si>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</si>
  <si>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</si>
  <si>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</si>
  <si>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</si>
  <si>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</si>
  <si>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</si>
  <si>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</si>
  <si>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</si>
  <si>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</si>
  <si>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</si>
  <si>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</si>
  <si>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</si>
  <si>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</si>
  <si>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</si>
  <si>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</si>
  <si>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</si>
  <si>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</si>
  <si>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</si>
  <si>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</si>
  <si>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</si>
  <si>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</si>
  <si>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</si>
  <si>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</si>
  <si>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</si>
  <si>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</si>
  <si>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</si>
  <si>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</si>
  <si>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</si>
  <si>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</si>
  <si>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</si>
  <si>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</si>
  <si>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</si>
  <si>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</si>
  <si>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</si>
  <si>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</si>
  <si>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</si>
  <si>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</si>
  <si>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</si>
  <si>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</si>
  <si>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</si>
  <si>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</si>
  <si>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</si>
  <si>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</si>
  <si>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</si>
  <si>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</si>
  <si>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</si>
  <si>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</si>
  <si>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</si>
  <si>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</si>
  <si>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</si>
  <si>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</si>
  <si>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</si>
  <si>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</si>
  <si>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</si>
  <si>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</si>
  <si>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</si>
  <si>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</si>
  <si>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</si>
  <si>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</si>
  <si>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</si>
  <si>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</si>
  <si>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</si>
  <si>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</si>
  <si>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</si>
  <si>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</si>
  <si>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</si>
  <si>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</si>
  <si>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</si>
  <si>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</si>
  <si>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</si>
  <si>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</si>
  <si>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</si>
  <si>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</si>
  <si>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</si>
  <si>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</si>
  <si>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</si>
  <si>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</si>
  <si>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</si>
  <si>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</si>
  <si>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</si>
  <si>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</si>
  <si>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</si>
  <si>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</si>
  <si>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</si>
  <si>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</si>
  <si>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</si>
  <si>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</si>
  <si>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</si>
  <si>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</si>
  <si>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</si>
  <si>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</si>
  <si>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</si>
  <si>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</si>
  <si>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</si>
  <si>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</si>
  <si>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</si>
  <si>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</si>
  <si>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</si>
  <si>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</si>
  <si>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</si>
  <si>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</si>
  <si>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</si>
  <si>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</si>
  <si>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</si>
  <si>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</si>
  <si>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</si>
  <si>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</si>
  <si>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</si>
  <si>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</si>
  <si>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</si>
  <si>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</si>
  <si>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</si>
  <si>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</si>
  <si>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</si>
  <si>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</si>
  <si>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</si>
  <si>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</si>
  <si>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</si>
  <si>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</si>
  <si>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</si>
  <si>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</si>
  <si>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</si>
  <si>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</si>
  <si>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</si>
  <si>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</si>
  <si>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</si>
  <si>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</si>
  <si>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</si>
  <si>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</si>
  <si>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</si>
  <si>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</si>
  <si>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</si>
  <si>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</si>
  <si>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</si>
  <si>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</si>
  <si>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</si>
  <si>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</si>
  <si>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</si>
  <si>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</si>
  <si>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</si>
  <si>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</si>
  <si>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</si>
  <si>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</si>
  <si>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</si>
  <si>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</si>
  <si>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</si>
  <si>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</si>
  <si>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</si>
  <si>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</si>
  <si>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</si>
  <si>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</si>
  <si>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</si>
  <si>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</si>
  <si>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</si>
  <si>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</si>
  <si>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</si>
  <si>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</si>
  <si>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</si>
  <si>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</si>
  <si>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</si>
  <si>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</si>
  <si>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</si>
  <si>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</si>
  <si>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</si>
  <si>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</si>
  <si>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</si>
  <si>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</si>
  <si>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</si>
  <si>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</si>
  <si>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</si>
  <si>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</si>
  <si>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</si>
  <si>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</si>
  <si>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</si>
  <si>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</si>
  <si>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</si>
  <si>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</si>
  <si>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</si>
  <si>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</si>
  <si>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</si>
  <si>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</si>
  <si>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</si>
  <si>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</si>
  <si>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</si>
  <si>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</si>
  <si>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</si>
  <si>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</si>
  <si>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</si>
  <si>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</si>
  <si>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</si>
  <si>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</si>
  <si>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</si>
  <si>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</si>
  <si>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</si>
  <si>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</si>
  <si>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</si>
  <si>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</si>
  <si>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</si>
  <si>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</si>
  <si>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</si>
  <si>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</si>
  <si>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</si>
  <si>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</si>
  <si>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</si>
  <si>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</si>
  <si>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</si>
  <si>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</si>
  <si>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</si>
  <si>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</si>
  <si>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</si>
  <si>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</si>
  <si>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</si>
  <si>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</si>
  <si>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</si>
  <si>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</si>
  <si>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</si>
  <si>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</si>
  <si>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</si>
  <si>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</si>
  <si>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</si>
  <si>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</si>
  <si>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</si>
  <si>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</si>
  <si>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</si>
  <si>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</si>
  <si>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</si>
  <si>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</si>
  <si>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</si>
  <si>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</si>
  <si>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</si>
  <si>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</si>
  <si>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</si>
  <si>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</si>
  <si>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</si>
  <si>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</si>
  <si>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</si>
  <si>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</si>
  <si>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</si>
  <si>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</si>
  <si>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</si>
  <si>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</si>
  <si>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</si>
  <si>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</si>
  <si>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</si>
  <si>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</si>
  <si>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</si>
  <si>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</si>
  <si>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</si>
  <si>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</si>
  <si>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</si>
  <si>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</si>
  <si>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</si>
  <si>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</si>
  <si>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</si>
  <si>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</si>
  <si>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</si>
  <si>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</si>
  <si>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</si>
  <si>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</si>
  <si>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</si>
  <si>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</si>
  <si>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</si>
  <si>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</si>
  <si>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</si>
  <si>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</si>
  <si>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</si>
  <si>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</si>
  <si>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</si>
  <si>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</si>
  <si>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</si>
  <si>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</si>
  <si>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</si>
  <si>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</si>
  <si>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</si>
  <si>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</si>
  <si>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</si>
  <si>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</si>
  <si>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</si>
  <si>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</si>
  <si>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</si>
  <si>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</si>
  <si>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</si>
  <si>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</si>
  <si>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</si>
  <si>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</si>
  <si>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</si>
  <si>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</si>
  <si>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</si>
  <si>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</si>
  <si>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</si>
  <si>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</si>
  <si>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</si>
  <si>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</si>
  <si>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</si>
  <si>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</si>
  <si>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</si>
  <si>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</si>
  <si>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</si>
  <si>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</si>
  <si>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</si>
  <si>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</si>
  <si>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</si>
  <si>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</si>
  <si>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</si>
  <si>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</si>
  <si>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</si>
  <si>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</si>
  <si>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</si>
  <si>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</si>
  <si>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</si>
  <si>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</si>
  <si>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</si>
  <si>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</si>
  <si>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</si>
  <si>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</si>
  <si>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</si>
  <si>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</si>
  <si>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</si>
  <si>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</si>
  <si>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</si>
  <si>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</si>
  <si>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</si>
  <si>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</si>
  <si>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</si>
  <si>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</si>
  <si>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</si>
  <si>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</si>
  <si>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</si>
  <si>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</si>
  <si>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</si>
  <si>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</si>
  <si>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</si>
  <si>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</si>
  <si>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</si>
  <si>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</si>
  <si>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</si>
  <si>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</si>
  <si>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</si>
  <si>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</si>
  <si>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</si>
  <si>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</si>
  <si>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</si>
  <si>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</si>
  <si>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</si>
  <si>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</si>
  <si>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</si>
  <si>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</si>
  <si>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</si>
  <si>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</si>
  <si>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</si>
  <si>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</si>
  <si>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</si>
  <si>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</si>
  <si>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</si>
  <si>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</si>
  <si>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</si>
  <si>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</si>
  <si>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</si>
  <si>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</si>
  <si>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</si>
  <si>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</si>
  <si>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</si>
  <si>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</si>
  <si>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</si>
  <si>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</si>
  <si>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</si>
  <si>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</si>
  <si>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</si>
  <si>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</si>
  <si>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</si>
  <si>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</si>
  <si>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</si>
  <si>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</si>
  <si>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</si>
  <si>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</si>
  <si>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</si>
  <si>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</si>
  <si>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</si>
  <si>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</si>
  <si>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</si>
  <si>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</si>
  <si>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</si>
  <si>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</si>
  <si>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</si>
  <si>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</si>
  <si>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</si>
  <si>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</si>
  <si>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</si>
  <si>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</si>
  <si>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</si>
  <si>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</si>
  <si>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</si>
  <si>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</si>
  <si>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</si>
  <si>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</si>
  <si>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</si>
  <si>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</si>
  <si>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</si>
  <si>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</si>
  <si>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</si>
  <si>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</si>
  <si>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</si>
  <si>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</si>
  <si>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</si>
  <si>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</si>
  <si>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</si>
  <si>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</si>
  <si>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</si>
  <si>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</si>
  <si>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</si>
  <si>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</si>
  <si>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</si>
  <si>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</si>
  <si>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</si>
  <si>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</si>
  <si>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</si>
  <si>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</si>
  <si>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</si>
  <si>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</si>
  <si>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</si>
  <si>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</si>
  <si>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</si>
  <si>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</si>
  <si>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</si>
  <si>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</si>
  <si>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</si>
  <si>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</si>
  <si>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</si>
  <si>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</si>
  <si>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</si>
  <si>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</si>
  <si>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</si>
  <si>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</si>
  <si>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</si>
  <si>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</si>
  <si>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</si>
  <si>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</si>
  <si>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</si>
  <si>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</si>
  <si>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</si>
  <si>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</si>
  <si>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</si>
  <si>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</si>
  <si>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</si>
  <si>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</si>
  <si>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</si>
  <si>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</si>
  <si>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</si>
  <si>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</si>
  <si>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</si>
  <si>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</si>
  <si>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</si>
  <si>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</si>
  <si>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</si>
  <si>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</si>
  <si>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</si>
  <si>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</si>
  <si>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</si>
  <si>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</si>
  <si>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</si>
  <si>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</si>
  <si>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</si>
  <si>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</si>
  <si>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</si>
  <si>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</si>
  <si>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</si>
  <si>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</si>
  <si>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</si>
  <si>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</si>
  <si>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</si>
  <si>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</si>
  <si>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</si>
  <si>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</si>
  <si>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</si>
  <si>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</si>
  <si>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</si>
  <si>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</si>
  <si>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</si>
  <si>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</si>
  <si>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</si>
  <si>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</si>
  <si>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</si>
  <si>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</si>
  <si>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</si>
  <si>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</si>
  <si>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</si>
  <si>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</si>
  <si>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</si>
  <si>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</si>
  <si>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</si>
  <si>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</si>
  <si>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</si>
  <si>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</si>
  <si>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</si>
  <si>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</si>
  <si>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</si>
  <si>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</si>
  <si>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</si>
  <si>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</si>
  <si>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</si>
  <si>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</si>
  <si>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</si>
  <si>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</si>
  <si>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</si>
  <si>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</si>
  <si>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</si>
  <si>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</si>
  <si>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</si>
  <si>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</si>
  <si>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</si>
  <si>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</si>
  <si>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</si>
  <si>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</si>
  <si>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</si>
  <si>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</si>
  <si>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</si>
  <si>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</si>
  <si>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</si>
  <si>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</si>
  <si>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</si>
  <si>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</si>
  <si>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</si>
  <si>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</si>
  <si>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</si>
  <si>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</si>
  <si>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</si>
  <si>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</si>
  <si>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</si>
  <si>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</si>
  <si>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</si>
  <si>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</si>
  <si>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</si>
  <si>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</si>
  <si>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</si>
  <si>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</si>
  <si>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</si>
  <si>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</si>
  <si>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</si>
  <si>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</si>
  <si>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</si>
  <si>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</si>
  <si>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</si>
  <si>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</si>
  <si>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</si>
  <si>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</si>
  <si>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</si>
  <si>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</si>
  <si>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</si>
  <si>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</si>
  <si>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</si>
  <si>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</si>
  <si>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</si>
  <si>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</si>
  <si>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</si>
  <si>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</si>
  <si>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</si>
  <si>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</si>
  <si>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</si>
  <si>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</si>
  <si>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</si>
  <si>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</si>
  <si>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</si>
  <si>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</si>
  <si>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</si>
  <si>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</si>
  <si>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</si>
  <si>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</si>
  <si>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</si>
  <si>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</si>
  <si>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</si>
  <si>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</si>
  <si>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</si>
  <si>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</si>
  <si>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</si>
  <si>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</si>
  <si>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</si>
  <si>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</si>
  <si>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</si>
  <si>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</si>
  <si>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</si>
  <si>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</si>
  <si>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</si>
  <si>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</si>
  <si>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</si>
  <si>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</si>
  <si>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</si>
  <si>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</si>
  <si>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</si>
  <si>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</si>
  <si>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</si>
  <si>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</si>
  <si>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</si>
  <si>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</si>
  <si>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</si>
  <si>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</si>
  <si>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</si>
  <si>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</si>
  <si>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</si>
  <si>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</si>
  <si>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</si>
  <si>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</si>
  <si>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</si>
  <si>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</si>
  <si>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</si>
  <si>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</si>
  <si>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</si>
  <si>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</si>
  <si>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</si>
  <si>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</si>
  <si>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</si>
  <si>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</si>
  <si>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</si>
  <si>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</si>
  <si>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</si>
  <si>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</si>
  <si>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</si>
  <si>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</si>
  <si>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</si>
  <si>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</si>
  <si>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</si>
  <si>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</si>
  <si>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</si>
  <si>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</si>
  <si>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</si>
  <si>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</si>
  <si>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</si>
  <si>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</si>
  <si>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</si>
  <si>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</si>
  <si>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</si>
  <si>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</si>
  <si>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</si>
  <si>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</si>
  <si>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</si>
  <si>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</si>
  <si>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</si>
  <si>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</si>
  <si>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</si>
  <si>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</si>
  <si>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</si>
  <si>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</si>
  <si>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</si>
  <si>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</si>
  <si>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</si>
  <si>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</si>
  <si>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</si>
  <si>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</si>
  <si>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</si>
  <si>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</si>
  <si>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</si>
  <si>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</si>
  <si>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</si>
  <si>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</si>
  <si>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</si>
  <si>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</si>
  <si>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</si>
  <si>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</si>
  <si>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</si>
  <si>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</si>
  <si>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</si>
  <si>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</si>
  <si>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</si>
  <si>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</si>
  <si>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</si>
  <si>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</si>
  <si>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</si>
  <si>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</si>
  <si>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</si>
  <si>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</si>
  <si>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</si>
  <si>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</si>
  <si>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</si>
  <si>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</si>
  <si>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</si>
  <si>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</si>
  <si>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</si>
  <si>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</si>
  <si>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</si>
  <si>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</si>
  <si>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</si>
  <si>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</si>
  <si>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</si>
  <si>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</si>
  <si>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</si>
  <si>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</si>
  <si>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</si>
  <si>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</si>
  <si>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</si>
  <si>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</si>
  <si>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</si>
  <si>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</si>
  <si>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</si>
  <si>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</si>
  <si>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</si>
  <si>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</si>
  <si>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</si>
  <si>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</si>
  <si>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</si>
  <si>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</si>
  <si>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</si>
  <si>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</si>
  <si>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</si>
  <si>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</si>
  <si>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</si>
  <si>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</si>
  <si>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</si>
  <si>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</si>
  <si>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</si>
  <si>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</si>
  <si>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</si>
  <si>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</si>
  <si>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</si>
  <si>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</si>
  <si>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</si>
  <si>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</si>
  <si>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</si>
  <si>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</si>
  <si>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</si>
  <si>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</si>
  <si>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</si>
  <si>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</si>
  <si>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</si>
  <si>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</si>
  <si>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</si>
  <si>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</si>
  <si>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</si>
  <si>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</si>
  <si>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</si>
  <si>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</si>
  <si>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</si>
  <si>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</si>
  <si>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</si>
  <si>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</si>
  <si>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</si>
  <si>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</si>
  <si>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</si>
  <si>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</si>
  <si>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</si>
  <si>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</si>
  <si>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</si>
  <si>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</si>
  <si>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</si>
  <si>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</si>
  <si>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</si>
  <si>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</si>
  <si>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</si>
  <si>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</si>
  <si>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</si>
  <si>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</si>
  <si>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</si>
  <si>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</si>
  <si>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</si>
  <si>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</si>
  <si>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</si>
  <si>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</si>
  <si>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</si>
  <si>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</si>
  <si>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</si>
  <si>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</si>
  <si>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</si>
  <si>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</si>
  <si>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</si>
  <si>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</si>
  <si>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</si>
  <si>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</si>
  <si>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</si>
  <si>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</si>
  <si>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</si>
  <si>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</si>
  <si>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</si>
  <si>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</si>
  <si>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</si>
  <si>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</si>
  <si>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</si>
  <si>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</si>
  <si>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</si>
  <si>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</si>
  <si>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</si>
  <si>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</si>
  <si>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</si>
  <si>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</si>
  <si>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</si>
  <si>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</si>
  <si>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</si>
  <si>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</si>
  <si>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</si>
  <si>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</si>
  <si>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</si>
  <si>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</si>
  <si>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</si>
  <si>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</si>
  <si>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</si>
  <si>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</si>
  <si>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</si>
  <si>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</si>
  <si>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</si>
  <si>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</si>
  <si>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</si>
  <si>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</si>
  <si>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</si>
  <si>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</si>
  <si>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</si>
  <si>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</si>
  <si>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</si>
  <si>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</si>
  <si>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</si>
  <si>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</si>
  <si>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</si>
  <si>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</si>
  <si>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</si>
  <si>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</si>
  <si>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</si>
  <si>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</si>
  <si>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</si>
  <si>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</si>
  <si>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</si>
  <si>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</si>
  <si>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</si>
  <si>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</si>
  <si>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</si>
  <si>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</si>
  <si>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</si>
  <si>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</si>
  <si>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</si>
  <si>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</si>
  <si>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</si>
  <si>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</si>
  <si>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</si>
  <si>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</si>
  <si>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</si>
  <si>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</si>
  <si>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</si>
  <si>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</si>
  <si>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</si>
  <si>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</si>
  <si>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</si>
  <si>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</si>
  <si>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</si>
  <si>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</si>
  <si>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</si>
  <si>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</si>
  <si>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</si>
  <si>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</si>
  <si>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</si>
  <si>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</si>
  <si>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</si>
  <si>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</si>
  <si>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</si>
  <si>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</si>
  <si>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</si>
  <si>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</si>
  <si>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</si>
  <si>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</si>
  <si>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</si>
  <si>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</si>
  <si>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</si>
  <si>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</si>
  <si>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</si>
  <si>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</si>
  <si>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</si>
  <si>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</si>
  <si>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</si>
  <si>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</si>
  <si>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</si>
  <si>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</si>
  <si>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</si>
  <si>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</si>
  <si>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</si>
  <si>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</si>
  <si>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</si>
  <si>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</si>
  <si>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</si>
  <si>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</si>
  <si>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</si>
  <si>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</si>
  <si>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</si>
  <si>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</si>
  <si>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</si>
  <si>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</si>
  <si>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</si>
  <si>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</si>
  <si>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</si>
  <si>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</si>
  <si>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</si>
  <si>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</si>
  <si>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</si>
  <si>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</si>
  <si>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</si>
  <si>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</si>
  <si>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</si>
  <si>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</si>
  <si>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</si>
  <si>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</si>
  <si>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</si>
  <si>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</si>
  <si>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</si>
  <si>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</si>
  <si>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</si>
  <si>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</si>
  <si>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</si>
  <si>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</si>
  <si>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</si>
  <si>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</si>
  <si>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</si>
  <si>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</si>
  <si>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</si>
  <si>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</si>
  <si>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</si>
  <si>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</si>
  <si>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</si>
  <si>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</si>
  <si>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</si>
  <si>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</si>
  <si>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</si>
  <si>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</si>
  <si>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</si>
  <si>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</si>
  <si>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</si>
  <si>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</si>
  <si>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</si>
  <si>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</si>
  <si>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</si>
  <si>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</si>
  <si>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</si>
  <si>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</si>
  <si>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</si>
  <si>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</si>
  <si>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</si>
  <si>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</si>
  <si>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</si>
  <si>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</si>
  <si>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</si>
  <si>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</si>
  <si>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</si>
  <si>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</si>
  <si>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</si>
  <si>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</si>
  <si>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</si>
  <si>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</si>
  <si>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</si>
  <si>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</si>
  <si>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</si>
  <si>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</si>
  <si>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</si>
  <si>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</si>
  <si>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</si>
  <si>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</si>
  <si>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</si>
  <si>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</si>
  <si>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</si>
  <si>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</si>
  <si>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</si>
  <si>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</si>
  <si>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</si>
  <si>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</si>
  <si>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</si>
  <si>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</si>
  <si>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</si>
  <si>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</si>
  <si>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</si>
  <si>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</si>
  <si>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</si>
  <si>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</si>
  <si>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</si>
  <si>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</si>
  <si>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</si>
  <si>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</si>
  <si>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</si>
  <si>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</si>
  <si>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</si>
  <si>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</si>
  <si>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</si>
  <si>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</si>
  <si>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</si>
  <si>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</si>
  <si>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</si>
  <si>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</si>
  <si>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</si>
  <si>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</si>
  <si>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</si>
  <si>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</si>
  <si>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</si>
  <si>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</si>
  <si>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</si>
  <si>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</si>
  <si>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</si>
  <si>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</si>
  <si>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</si>
  <si>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</si>
  <si>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</si>
  <si>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</si>
  <si>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</si>
  <si>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</si>
  <si>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</si>
  <si>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</si>
  <si>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</si>
  <si>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</si>
  <si>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</si>
  <si>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</si>
  <si>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</si>
  <si>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</si>
  <si>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</si>
  <si>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</si>
  <si>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</si>
  <si>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</si>
  <si>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</si>
  <si>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</si>
  <si>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</si>
  <si>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</si>
  <si>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</si>
  <si>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</si>
  <si>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</si>
  <si>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</si>
  <si>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</si>
  <si>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</si>
  <si>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</si>
  <si>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</si>
  <si>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</si>
  <si>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</si>
  <si>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</si>
  <si>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</si>
  <si>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</si>
  <si>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</si>
  <si>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</si>
  <si>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</si>
  <si>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</si>
  <si>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</si>
  <si>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</si>
  <si>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</si>
  <si>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</si>
  <si>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</si>
  <si>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</si>
  <si>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</si>
  <si>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</si>
  <si>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</si>
  <si>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</si>
  <si>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</si>
  <si>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</si>
  <si>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</si>
  <si>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</si>
  <si>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</si>
  <si>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</si>
  <si>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</si>
  <si>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</si>
  <si>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</si>
  <si>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</si>
  <si>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</si>
  <si>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</si>
  <si>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</si>
  <si>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</si>
  <si>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</si>
  <si>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</si>
  <si>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</si>
  <si>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</si>
  <si>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</si>
  <si>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</si>
  <si>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</si>
  <si>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</si>
  <si>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</si>
  <si>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</si>
  <si>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</si>
  <si>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</si>
  <si>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</si>
  <si>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</si>
  <si>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</si>
  <si>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</si>
  <si>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</si>
  <si>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</si>
  <si>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</si>
  <si>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</si>
  <si>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</si>
  <si>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</si>
  <si>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</si>
  <si>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</si>
  <si>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</si>
  <si>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</si>
  <si>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</si>
  <si>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</si>
  <si>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</si>
  <si>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</si>
  <si>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</si>
  <si>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</si>
  <si>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</si>
  <si>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</si>
  <si>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</si>
  <si>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</si>
  <si>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</si>
  <si>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</si>
  <si>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</si>
  <si>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</si>
  <si>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</si>
  <si>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</si>
  <si>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</si>
  <si>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</si>
  <si>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</si>
  <si>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</si>
  <si>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</si>
  <si>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</si>
  <si>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</si>
  <si>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</si>
  <si>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</si>
  <si>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</si>
  <si>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</si>
  <si>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</si>
  <si>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</si>
  <si>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</si>
  <si>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</si>
  <si>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</si>
  <si>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</si>
  <si>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</si>
  <si>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</si>
  <si>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</si>
  <si>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</si>
  <si>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</si>
  <si>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</si>
  <si>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</si>
  <si>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</si>
  <si>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</si>
  <si>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</si>
  <si>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</si>
  <si>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</si>
  <si>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</si>
  <si>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</si>
  <si>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</si>
  <si>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</si>
  <si>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</si>
  <si>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</si>
  <si>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</si>
  <si>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</si>
  <si>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</si>
  <si>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</si>
  <si>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</si>
  <si>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</si>
  <si>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</si>
  <si>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</si>
  <si>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</si>
  <si>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</si>
  <si>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</si>
  <si>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</si>
  <si>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</si>
  <si>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</si>
  <si>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</si>
  <si>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</si>
  <si>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</si>
  <si>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</si>
  <si>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</si>
  <si>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</si>
  <si>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</si>
  <si>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</si>
  <si>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</si>
  <si>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</si>
  <si>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</si>
  <si>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</si>
  <si>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</si>
  <si>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</si>
  <si>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</si>
  <si>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</si>
  <si>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</si>
  <si>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</si>
  <si>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</si>
  <si>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</si>
  <si>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</si>
  <si>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</si>
  <si>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</si>
  <si>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</si>
  <si>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</si>
  <si>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</si>
  <si>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</si>
  <si>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</si>
  <si>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</si>
  <si>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</si>
  <si>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</si>
  <si>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</si>
  <si>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</si>
  <si>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</si>
  <si>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</si>
  <si>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</si>
  <si>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</si>
  <si>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</si>
  <si>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</si>
  <si>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</si>
  <si>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</si>
  <si>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</si>
  <si>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</si>
  <si>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</si>
  <si>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</si>
  <si>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</si>
  <si>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</si>
  <si>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</si>
  <si>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</si>
  <si>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</si>
  <si>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</si>
  <si>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</si>
  <si>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</si>
  <si>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</si>
  <si>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</si>
  <si>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</si>
  <si>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</si>
  <si>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</si>
  <si>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</si>
  <si>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</si>
  <si>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</si>
  <si>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</si>
  <si>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</si>
  <si>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</si>
  <si>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</si>
  <si>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</si>
  <si>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</si>
  <si>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</si>
  <si>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</si>
  <si>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</si>
  <si>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</si>
  <si>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</si>
  <si>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</si>
  <si>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</si>
  <si>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</si>
  <si>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</si>
  <si>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</si>
  <si>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</si>
  <si>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</si>
  <si>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</si>
  <si>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</si>
  <si>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</si>
  <si>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</si>
  <si>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</si>
  <si>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</si>
  <si>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</si>
  <si>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</si>
  <si>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</si>
  <si>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</si>
  <si>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</si>
  <si>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</si>
  <si>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</si>
  <si>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</si>
  <si>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</si>
  <si>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</si>
  <si>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</si>
  <si>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</si>
  <si>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</si>
  <si>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</si>
  <si>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</si>
  <si>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</si>
  <si>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</si>
  <si>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</si>
  <si>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</si>
  <si>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</si>
  <si>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</si>
  <si>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</si>
  <si>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</si>
  <si>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</si>
  <si>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</si>
  <si>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</si>
  <si>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</si>
  <si>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</si>
  <si>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</si>
  <si>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</si>
  <si>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</si>
  <si>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</si>
  <si>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</si>
  <si>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</si>
  <si>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</si>
  <si>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</si>
  <si>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</si>
  <si>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</si>
  <si>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</si>
  <si>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</si>
  <si>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</si>
  <si>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</si>
  <si>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</si>
  <si>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</si>
  <si>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</si>
  <si>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</si>
  <si>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</si>
  <si>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</si>
  <si>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</si>
  <si>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</si>
  <si>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</si>
  <si>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</si>
  <si>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</si>
  <si>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</si>
  <si>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</si>
  <si>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</si>
  <si>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</si>
  <si>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</si>
  <si>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</si>
  <si>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</si>
  <si>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</si>
  <si>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</si>
  <si>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</si>
  <si>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</si>
  <si>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</si>
  <si>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</si>
  <si>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</si>
  <si>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</si>
  <si>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</si>
  <si>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</si>
  <si>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</si>
  <si>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</si>
  <si>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</si>
  <si>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</si>
  <si>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</si>
  <si>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</si>
  <si>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</si>
  <si>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</si>
  <si>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</si>
  <si>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</si>
  <si>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</si>
  <si>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</si>
  <si>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</si>
  <si>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</si>
  <si>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</si>
  <si>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</si>
  <si>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</si>
  <si>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</si>
  <si>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</si>
  <si>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</si>
  <si>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</si>
  <si>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</si>
  <si>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</si>
  <si>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</si>
  <si>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</si>
  <si>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</si>
  <si>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</si>
  <si>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</si>
  <si>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</si>
  <si>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</si>
  <si>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</si>
  <si>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</si>
  <si>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</si>
  <si>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</si>
  <si>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</si>
  <si>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</si>
  <si>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</si>
  <si>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</si>
  <si>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</si>
  <si>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</si>
  <si>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</si>
  <si>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</si>
  <si>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</si>
  <si>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</si>
  <si>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</si>
  <si>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</si>
  <si>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</si>
  <si>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</si>
  <si>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</si>
  <si>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</si>
  <si>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</si>
  <si>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</si>
  <si>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</si>
  <si>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</si>
  <si>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</si>
  <si>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</si>
  <si>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</si>
  <si>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</si>
  <si>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</si>
  <si>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</si>
  <si>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</si>
  <si>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</si>
  <si>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</si>
  <si>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</si>
  <si>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</si>
  <si>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</si>
  <si>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</si>
  <si>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</si>
  <si>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</si>
  <si>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</si>
  <si>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</si>
  <si>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</si>
  <si>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</si>
  <si>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</si>
  <si>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</si>
  <si>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</si>
  <si>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</si>
  <si>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</si>
  <si>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</si>
  <si>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</si>
  <si>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</si>
  <si>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</si>
  <si>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</si>
  <si>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</si>
  <si>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</si>
  <si>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</si>
  <si>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</si>
  <si>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</si>
  <si>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</si>
  <si>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</si>
  <si>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</si>
  <si>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</si>
  <si>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</si>
  <si>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</si>
  <si>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</si>
  <si>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</si>
  <si>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</si>
  <si>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</si>
  <si>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</si>
  <si>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</si>
  <si>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</si>
  <si>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</si>
  <si>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</si>
  <si>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</si>
  <si>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</si>
  <si>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</si>
  <si>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</si>
  <si>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</si>
  <si>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</si>
  <si>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</si>
  <si>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</si>
  <si>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</si>
  <si>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</si>
  <si>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</si>
  <si>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</si>
  <si>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</si>
  <si>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</si>
  <si>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</si>
  <si>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</si>
  <si>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</si>
  <si>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</si>
  <si>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</si>
  <si>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</si>
  <si>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</si>
  <si>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</si>
  <si>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</si>
  <si>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</si>
  <si>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</si>
  <si>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</si>
  <si>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</si>
  <si>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</si>
  <si>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</si>
  <si>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</si>
  <si>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</si>
  <si>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</si>
  <si>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</si>
  <si>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</si>
  <si>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</si>
  <si>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</si>
  <si>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</si>
  <si>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</si>
  <si>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</si>
  <si>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</si>
  <si>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</si>
  <si>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</si>
  <si>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</si>
  <si>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</si>
  <si>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</si>
  <si>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</si>
  <si>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</si>
  <si>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</si>
  <si>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</si>
  <si>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</si>
  <si>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</si>
  <si>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</si>
  <si>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</si>
  <si>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</si>
  <si>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</si>
  <si>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</si>
  <si>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</si>
  <si>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</si>
  <si>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</si>
  <si>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</si>
  <si>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</si>
  <si>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</si>
  <si>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</si>
  <si>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</si>
  <si>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</si>
  <si>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</si>
  <si>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</si>
  <si>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</si>
  <si>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</si>
  <si>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</si>
  <si>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</si>
  <si>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</si>
  <si>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</si>
  <si>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</si>
  <si>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</si>
  <si>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</si>
  <si>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</si>
  <si>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</si>
  <si>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</si>
  <si>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</si>
  <si>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</si>
  <si>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</si>
  <si>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</si>
  <si>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</si>
  <si>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</si>
  <si>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</si>
  <si>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</si>
  <si>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</si>
  <si>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</si>
  <si>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</si>
  <si>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</si>
  <si>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</si>
  <si>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</si>
  <si>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</si>
  <si>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</si>
  <si>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</si>
  <si>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</si>
  <si>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</si>
  <si>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</si>
  <si>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</si>
  <si>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</si>
  <si>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</si>
  <si>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</si>
  <si>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</si>
  <si>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</si>
  <si>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</si>
  <si>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</si>
  <si>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</si>
  <si>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</si>
  <si>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</si>
  <si>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</si>
  <si>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</si>
  <si>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</si>
  <si>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</si>
  <si>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</si>
  <si>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</si>
  <si>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</si>
  <si>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</si>
  <si>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</si>
  <si>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</si>
  <si>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</si>
  <si>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</si>
  <si>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</si>
  <si>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</si>
  <si>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</si>
  <si>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</si>
  <si>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</si>
  <si>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</si>
  <si>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</si>
  <si>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</si>
  <si>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</si>
  <si>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</si>
  <si>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</si>
  <si>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</si>
  <si>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</si>
  <si>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</si>
  <si>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</si>
  <si>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</si>
  <si>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</si>
  <si>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</si>
  <si>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</si>
  <si>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</si>
  <si>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</si>
  <si>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</si>
  <si>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</si>
  <si>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</si>
  <si>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</si>
  <si>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</si>
  <si>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</si>
  <si>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</si>
  <si>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</si>
  <si>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</si>
  <si>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</si>
  <si>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</si>
  <si>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</si>
  <si>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</si>
  <si>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</si>
  <si>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</si>
  <si>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</si>
  <si>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</si>
  <si>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</si>
  <si>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</si>
  <si>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</si>
  <si>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</si>
  <si>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</si>
  <si>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</si>
  <si>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</si>
  <si>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</si>
  <si>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</si>
  <si>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</si>
  <si>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</si>
  <si>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</si>
  <si>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</si>
  <si>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</si>
  <si>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</si>
  <si>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</si>
  <si>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</si>
  <si>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</si>
  <si>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</si>
  <si>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</si>
  <si>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</si>
  <si>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</si>
  <si>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</si>
  <si>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</si>
  <si>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</si>
  <si>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</si>
  <si>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</si>
  <si>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</si>
  <si>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</si>
  <si>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</si>
  <si>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</si>
  <si>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</si>
  <si>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</si>
  <si>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</si>
  <si>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</si>
  <si>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</si>
  <si>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</si>
  <si>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</si>
  <si>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</si>
  <si>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</si>
  <si>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</si>
  <si>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</si>
  <si>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</si>
  <si>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</si>
  <si>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</si>
  <si>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</si>
  <si>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</si>
  <si>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</si>
  <si>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</si>
  <si>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</si>
  <si>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</si>
  <si>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</si>
  <si>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</si>
  <si>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</si>
  <si>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</si>
  <si>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</si>
  <si>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</si>
  <si>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</si>
  <si>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</si>
  <si>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</si>
  <si>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</si>
  <si>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</si>
  <si>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</si>
  <si>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</si>
  <si>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</si>
  <si>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</si>
  <si>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</si>
  <si>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</si>
  <si>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</si>
  <si>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</si>
  <si>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</si>
  <si>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</si>
  <si>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</si>
  <si>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</si>
  <si>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</si>
  <si>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</si>
  <si>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</si>
  <si>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</si>
  <si>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</si>
  <si>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</si>
  <si>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</si>
  <si>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</si>
  <si>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</si>
  <si>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</si>
  <si>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</si>
  <si>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</si>
  <si>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</si>
  <si>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</si>
  <si>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</si>
  <si>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</si>
  <si>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</si>
  <si>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</si>
  <si>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</si>
  <si>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</si>
  <si>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</si>
  <si>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</si>
  <si>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</si>
  <si>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</si>
  <si>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</si>
  <si>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</si>
  <si>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</si>
  <si>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</si>
  <si>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</si>
  <si>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</si>
  <si>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</si>
  <si>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</si>
  <si>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</si>
  <si>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</si>
  <si>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</si>
  <si>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</si>
  <si>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</si>
  <si>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</si>
  <si>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</si>
  <si>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</si>
  <si>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</si>
  <si>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</si>
  <si>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</si>
  <si>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</si>
  <si>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</si>
  <si>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</si>
  <si>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</si>
  <si>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</si>
  <si>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</si>
  <si>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</si>
  <si>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</si>
  <si>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</si>
  <si>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</si>
  <si>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</si>
  <si>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</si>
  <si>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</si>
  <si>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</si>
  <si>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</si>
  <si>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</si>
  <si>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</si>
  <si>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</si>
  <si>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</si>
  <si>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</si>
  <si>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</si>
  <si>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</si>
  <si>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</si>
  <si>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</si>
  <si>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</si>
  <si>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</si>
  <si>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</si>
  <si>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</si>
  <si>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</si>
  <si>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</si>
  <si>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</si>
  <si>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</si>
  <si>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</si>
  <si>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</si>
  <si>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</si>
  <si>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</si>
  <si>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</si>
  <si>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</si>
  <si>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</si>
  <si>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</si>
  <si>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</si>
  <si>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</si>
  <si>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</si>
  <si>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</si>
  <si>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</si>
  <si>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</si>
  <si>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</si>
  <si>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</si>
  <si>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</si>
  <si>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</si>
  <si>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</si>
  <si>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</si>
  <si>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</si>
  <si>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</si>
  <si>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</si>
  <si>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</si>
  <si>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</si>
  <si>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</si>
  <si>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</si>
  <si>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</si>
  <si>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</si>
  <si>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</si>
  <si>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</si>
  <si>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</si>
  <si>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</si>
  <si>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</si>
  <si>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</si>
  <si>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</si>
  <si>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</si>
  <si>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</si>
  <si>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</si>
  <si>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</si>
  <si>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</si>
  <si>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</si>
  <si>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</si>
  <si>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</si>
  <si>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</si>
  <si>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</si>
  <si>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</si>
  <si>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</si>
  <si>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</si>
  <si>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</si>
  <si>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</si>
  <si>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</si>
  <si>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</si>
  <si>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</si>
  <si>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</si>
  <si>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</si>
  <si>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</si>
  <si>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</si>
  <si>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</si>
  <si>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</si>
  <si>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</si>
  <si>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</si>
  <si>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</si>
  <si>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</si>
  <si>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</si>
  <si>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</si>
  <si>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</si>
  <si>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</si>
  <si>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</si>
  <si>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</si>
  <si>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</si>
  <si>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</si>
  <si>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</si>
  <si>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</si>
  <si>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</si>
  <si>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</si>
  <si>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</si>
  <si>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</si>
  <si>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</si>
  <si>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</si>
  <si>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</si>
  <si>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</si>
  <si>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</si>
  <si>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</si>
  <si>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</si>
  <si>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</si>
  <si>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</si>
  <si>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</si>
  <si>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</si>
  <si>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</si>
  <si>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</si>
  <si>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</si>
  <si>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</si>
  <si>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</si>
  <si>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</si>
  <si>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</si>
  <si>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</si>
  <si>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</si>
  <si>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</si>
  <si>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</si>
  <si>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</si>
  <si>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</si>
  <si>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</si>
  <si>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</si>
  <si>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</si>
  <si>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</si>
  <si>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</si>
  <si>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</si>
  <si>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</si>
  <si>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</si>
  <si>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</si>
  <si>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</si>
  <si>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</si>
  <si>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</si>
  <si>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</si>
  <si>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</si>
  <si>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</si>
  <si>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</si>
  <si>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</si>
  <si>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</si>
  <si>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</si>
  <si>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</si>
  <si>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</si>
  <si>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</si>
  <si>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</si>
  <si>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</si>
  <si>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</si>
  <si>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</si>
  <si>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</si>
  <si>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</si>
  <si>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</si>
  <si>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</si>
  <si>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</si>
  <si>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</si>
  <si>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</si>
  <si>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</si>
  <si>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</si>
  <si>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</si>
  <si>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</si>
  <si>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</si>
  <si>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</si>
  <si>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</si>
  <si>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</si>
  <si>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</si>
  <si>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</si>
  <si>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</si>
  <si>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</si>
  <si>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</si>
  <si>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</si>
  <si>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</si>
  <si>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</si>
  <si>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</si>
  <si>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</si>
  <si>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</si>
  <si>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</si>
  <si>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</si>
  <si>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</si>
  <si>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</si>
  <si>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</si>
  <si>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</si>
  <si>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</si>
  <si>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</si>
  <si>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</si>
  <si>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</si>
  <si>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</si>
  <si>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</si>
  <si>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</si>
  <si>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</si>
  <si>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</si>
  <si>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</si>
  <si>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</si>
  <si>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</si>
  <si>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</si>
  <si>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</si>
  <si>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</si>
  <si>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</si>
  <si>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</si>
  <si>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</si>
  <si>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</si>
  <si>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</si>
  <si>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</si>
  <si>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</si>
  <si>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</si>
  <si>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</si>
  <si>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</si>
  <si>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</si>
  <si>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</si>
  <si>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</si>
  <si>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</si>
  <si>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</si>
  <si>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</si>
  <si>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</si>
  <si>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</si>
  <si>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</si>
  <si>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</si>
  <si>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</si>
  <si>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</si>
  <si>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</si>
  <si>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</si>
  <si>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</si>
  <si>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</si>
  <si>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</si>
  <si>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</si>
  <si>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</si>
  <si>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</si>
  <si>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</si>
  <si>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</si>
  <si>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</si>
  <si>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</si>
  <si>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</si>
  <si>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</si>
  <si>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</si>
  <si>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</si>
  <si>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</si>
  <si>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</si>
  <si>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</si>
  <si>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</si>
  <si>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</si>
  <si>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</si>
  <si>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</si>
  <si>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</si>
  <si>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</si>
  <si>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</si>
  <si>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</si>
  <si>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</si>
  <si>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</si>
  <si>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</si>
  <si>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</si>
  <si>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</si>
  <si>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</si>
  <si>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</si>
  <si>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</si>
  <si>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</si>
  <si>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</si>
  <si>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</si>
  <si>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</si>
  <si>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</si>
  <si>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</si>
  <si>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</si>
  <si>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</si>
  <si>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</si>
  <si>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</si>
  <si>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</si>
  <si>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</si>
  <si>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</si>
  <si>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</si>
  <si>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</si>
  <si>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</si>
  <si>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</si>
  <si>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</si>
  <si>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</si>
  <si>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</si>
  <si>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</si>
  <si>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</si>
  <si>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</si>
  <si>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</si>
  <si>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</si>
  <si>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</si>
  <si>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</si>
  <si>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</si>
  <si>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</si>
  <si>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</si>
  <si>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</si>
  <si>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</si>
  <si>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</si>
  <si>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</si>
  <si>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</si>
  <si>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</si>
  <si>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</si>
  <si>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</si>
  <si>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</si>
  <si>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</si>
  <si>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</si>
  <si>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</si>
  <si>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</si>
  <si>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</si>
  <si>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</si>
  <si>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</si>
  <si>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</si>
  <si>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</si>
  <si>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</si>
  <si>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</si>
  <si>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</si>
  <si>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</si>
  <si>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</si>
  <si>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</si>
  <si>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</si>
  <si>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</si>
  <si>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</si>
  <si>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</si>
  <si>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</si>
  <si>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</si>
  <si>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</si>
  <si>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</si>
  <si>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</si>
  <si>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</si>
  <si>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</si>
  <si>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</si>
  <si>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</si>
  <si>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</si>
  <si>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</si>
  <si>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</si>
  <si>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</si>
  <si>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</si>
  <si>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</si>
  <si>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</si>
  <si>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</si>
  <si>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</si>
  <si>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</si>
  <si>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</si>
  <si>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</si>
  <si>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</si>
  <si>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</si>
  <si>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</si>
  <si>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</si>
  <si>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</si>
  <si>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</si>
  <si>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</si>
  <si>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</si>
  <si>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</si>
  <si>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</si>
  <si>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</si>
  <si>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</si>
  <si>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</si>
  <si>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</si>
  <si>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</si>
  <si>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</si>
  <si>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</si>
  <si>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</si>
  <si>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</si>
  <si>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</si>
  <si>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</si>
  <si>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</si>
  <si>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</si>
  <si>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</si>
  <si>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</si>
  <si>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</si>
  <si>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</si>
  <si>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</si>
  <si>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</si>
  <si>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</si>
  <si>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</si>
  <si>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</si>
  <si>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</si>
  <si>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</si>
  <si>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</si>
  <si>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</si>
  <si>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</si>
  <si>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</si>
  <si>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</si>
  <si>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</si>
  <si>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</si>
  <si>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</si>
  <si>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</si>
  <si>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</si>
  <si>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</si>
  <si>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</si>
  <si>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</si>
  <si>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</si>
  <si>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</si>
  <si>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</si>
  <si>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</si>
  <si>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</si>
  <si>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</si>
  <si>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</si>
  <si>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</si>
  <si>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</si>
  <si>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</si>
  <si>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</si>
  <si>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</si>
  <si>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</si>
  <si>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</si>
  <si>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</si>
  <si>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</si>
  <si>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</si>
  <si>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</si>
  <si>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</si>
  <si>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</si>
  <si>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</si>
  <si>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</si>
  <si>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</si>
  <si>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</si>
  <si>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</si>
  <si>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</si>
  <si>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</si>
  <si>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</si>
  <si>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</si>
  <si>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</si>
  <si>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</si>
  <si>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</si>
  <si>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</si>
  <si>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</si>
  <si>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</si>
  <si>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</si>
  <si>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</si>
  <si>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</si>
  <si>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</si>
  <si>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</si>
  <si>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</si>
  <si>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</si>
  <si>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</si>
  <si>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</si>
  <si>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</si>
  <si>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</si>
  <si>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</si>
  <si>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</si>
  <si>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</si>
  <si>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</si>
  <si>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</si>
  <si>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</si>
  <si>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</si>
  <si>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</si>
  <si>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</si>
  <si>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</si>
  <si>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</si>
  <si>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</si>
  <si>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</si>
  <si>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</si>
  <si>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</si>
  <si>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</si>
  <si>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</si>
  <si>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</si>
  <si>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</si>
  <si>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</si>
  <si>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</si>
  <si>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</si>
  <si>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</si>
  <si>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</si>
  <si>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</si>
  <si>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</si>
  <si>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</si>
  <si>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</si>
  <si>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</si>
  <si>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</si>
  <si>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</si>
  <si>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</si>
  <si>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</si>
  <si>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</si>
  <si>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</si>
  <si>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</si>
  <si>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</si>
  <si>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</si>
  <si>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</si>
  <si>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</si>
  <si>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</si>
  <si>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</si>
  <si>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</si>
  <si>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</si>
  <si>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</si>
  <si>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</si>
  <si>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</si>
  <si>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</si>
  <si>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</si>
  <si>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</si>
  <si>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</si>
  <si>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</si>
  <si>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</si>
  <si>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</si>
  <si>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</si>
  <si>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</si>
  <si>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</si>
  <si>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</si>
  <si>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</si>
  <si>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</si>
  <si>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</si>
  <si>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</si>
  <si>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</si>
  <si>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</si>
  <si>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</si>
  <si>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</si>
  <si>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</si>
  <si>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</si>
  <si>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</si>
  <si>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</si>
  <si>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</si>
  <si>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</si>
  <si>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</si>
  <si>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</si>
  <si>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</si>
  <si>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</si>
  <si>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</si>
  <si>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</si>
  <si>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</si>
  <si>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</si>
  <si>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</si>
  <si>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</si>
  <si>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</si>
  <si>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</si>
  <si>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</si>
  <si>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</si>
  <si>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</si>
  <si>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</si>
  <si>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</si>
  <si>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</si>
  <si>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</si>
  <si>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</si>
  <si>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</si>
  <si>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</si>
  <si>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</si>
  <si>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</si>
  <si>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</si>
  <si>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</si>
  <si>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</si>
  <si>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</si>
  <si>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</si>
  <si>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</si>
  <si>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</si>
  <si>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</si>
  <si>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</si>
  <si>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</si>
  <si>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</si>
  <si>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</si>
  <si>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</si>
  <si>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</si>
  <si>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</si>
  <si>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</si>
  <si>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</si>
  <si>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</si>
  <si>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</si>
  <si>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</si>
  <si>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</si>
  <si>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</si>
  <si>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</si>
  <si>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</si>
  <si>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</si>
  <si>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</si>
  <si>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</si>
  <si>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</si>
  <si>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</si>
  <si>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</si>
  <si>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</si>
  <si>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</si>
  <si>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</si>
  <si>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</si>
  <si>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</si>
  <si>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</si>
  <si>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</si>
  <si>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</si>
  <si>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</si>
  <si>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</si>
  <si>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</si>
  <si>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</si>
  <si>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</si>
  <si>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</si>
  <si>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</si>
  <si>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</si>
  <si>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</si>
  <si>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</si>
  <si>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</si>
  <si>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</si>
  <si>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</si>
  <si>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</si>
  <si>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</si>
  <si>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</si>
  <si>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</si>
  <si>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</si>
  <si>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</si>
  <si>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</si>
  <si>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</si>
  <si>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</si>
  <si>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</si>
  <si>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</si>
  <si>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</si>
  <si>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</si>
  <si>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</si>
  <si>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</si>
  <si>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</si>
  <si>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</si>
  <si>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</si>
  <si>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</si>
  <si>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</si>
  <si>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</si>
  <si>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</si>
  <si>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</si>
  <si>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</si>
  <si>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</si>
  <si>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</si>
  <si>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</si>
  <si>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</si>
  <si>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</si>
  <si>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</si>
  <si>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</si>
  <si>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</si>
  <si>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</si>
  <si>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</si>
  <si>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</si>
  <si>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</si>
  <si>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</si>
  <si>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</si>
  <si>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</si>
  <si>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</si>
  <si>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</si>
  <si>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</si>
  <si>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</si>
  <si>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</si>
  <si>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</si>
  <si>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</si>
  <si>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</si>
  <si>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</si>
  <si>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</si>
  <si>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</si>
  <si>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</si>
  <si>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</si>
  <si>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</si>
  <si>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</si>
  <si>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</si>
  <si>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</si>
  <si>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</si>
  <si>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</si>
  <si>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</si>
  <si>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</si>
  <si>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</si>
  <si>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</si>
  <si>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</si>
  <si>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</si>
  <si>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</si>
  <si>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</si>
  <si>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</si>
  <si>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</si>
  <si>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</si>
  <si>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</si>
  <si>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</si>
  <si>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</si>
  <si>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</si>
  <si>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</si>
  <si>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</si>
  <si>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</si>
  <si>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</si>
  <si>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</si>
  <si>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</si>
  <si>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</si>
  <si>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</si>
  <si>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</si>
  <si>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</si>
  <si>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</si>
  <si>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</si>
  <si>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</si>
  <si>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</si>
  <si>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</si>
  <si>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</si>
  <si>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</si>
  <si>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</si>
  <si>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</si>
  <si>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</si>
  <si>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</si>
  <si>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</si>
  <si>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</si>
  <si>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</si>
  <si>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</si>
  <si>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</si>
  <si>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</si>
  <si>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</si>
  <si>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</si>
  <si>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</si>
  <si>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</si>
  <si>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</si>
  <si>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</si>
  <si>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</si>
  <si>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</si>
  <si>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</si>
  <si>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</si>
  <si>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</si>
  <si>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</si>
  <si>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</si>
  <si>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</si>
  <si>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</si>
  <si>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</si>
  <si>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</si>
  <si>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</si>
  <si>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</si>
  <si>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</si>
  <si>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</si>
  <si>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</si>
  <si>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</si>
  <si>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</si>
  <si>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</si>
  <si>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</si>
  <si>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</si>
  <si>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</si>
  <si>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</si>
  <si>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</si>
  <si>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</si>
  <si>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</si>
  <si>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</si>
  <si>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</si>
  <si>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</si>
  <si>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</si>
  <si>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</si>
  <si>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</si>
  <si>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</si>
  <si>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</si>
  <si>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</si>
  <si>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</si>
  <si>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</si>
  <si>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</si>
  <si>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</si>
  <si>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</si>
  <si>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</si>
  <si>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</si>
  <si>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</si>
  <si>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</si>
  <si>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</si>
  <si>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</si>
  <si>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</si>
  <si>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</si>
  <si>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</si>
  <si>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</si>
  <si>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</si>
  <si>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</si>
  <si>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</si>
  <si>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</si>
  <si>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</si>
  <si>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</si>
  <si>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</si>
  <si>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</si>
  <si>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</si>
  <si>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</si>
  <si>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</si>
  <si>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</si>
  <si>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</si>
  <si>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</si>
  <si>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</si>
  <si>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</si>
  <si>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</si>
  <si>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</si>
  <si>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</si>
  <si>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</si>
  <si>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</si>
  <si>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</si>
  <si>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</si>
  <si>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</si>
  <si>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</si>
  <si>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</si>
  <si>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</si>
  <si>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</si>
  <si>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</si>
  <si>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</si>
  <si>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</si>
  <si>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</si>
  <si>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</si>
  <si>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</si>
  <si>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</si>
  <si>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</si>
  <si>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</si>
  <si>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</si>
  <si>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</si>
  <si>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</si>
  <si>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</si>
  <si>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</si>
  <si>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</si>
  <si>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</si>
  <si>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</si>
  <si>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</si>
  <si>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</si>
  <si>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</si>
  <si>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</si>
  <si>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</si>
  <si>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</si>
  <si>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</si>
  <si>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</si>
  <si>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</si>
  <si>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</si>
  <si>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</si>
  <si>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</si>
  <si>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</si>
  <si>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</si>
  <si>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</si>
  <si>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</si>
  <si>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</si>
  <si>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</si>
  <si>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</si>
  <si>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</si>
  <si>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</si>
  <si>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</si>
  <si>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</si>
  <si>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</si>
  <si>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</si>
  <si>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</si>
  <si>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</si>
  <si>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</si>
  <si>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</si>
  <si>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</si>
  <si>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</si>
  <si>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</si>
  <si>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</si>
  <si>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</si>
  <si>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</si>
  <si>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</si>
  <si>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</si>
  <si>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</si>
  <si>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</si>
  <si>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</si>
  <si>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</si>
  <si>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</si>
  <si>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</si>
  <si>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</si>
  <si>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</si>
  <si>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</si>
  <si>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</si>
  <si>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</si>
  <si>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</si>
  <si>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</si>
  <si>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</si>
  <si>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</si>
  <si>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</si>
  <si>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</si>
  <si>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</si>
  <si>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</si>
  <si>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</si>
  <si>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</si>
  <si>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</si>
  <si>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</si>
  <si>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</si>
  <si>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</si>
  <si>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</si>
  <si>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</si>
  <si>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</si>
  <si>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</si>
  <si>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</si>
  <si>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</si>
  <si>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</si>
  <si>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</si>
  <si>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</si>
  <si>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</si>
  <si>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</si>
  <si>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</si>
  <si>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</si>
  <si>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</si>
  <si>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</si>
  <si>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</si>
  <si>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</si>
  <si>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</si>
  <si>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</si>
  <si>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</si>
  <si>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</si>
  <si>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</si>
  <si>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</si>
  <si>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</si>
  <si>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</si>
  <si>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</si>
  <si>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</si>
  <si>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</si>
  <si>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</si>
  <si>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</si>
  <si>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</si>
  <si>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</si>
  <si>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</si>
  <si>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</si>
  <si>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</si>
  <si>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</si>
  <si>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</si>
  <si>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</si>
  <si>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</si>
  <si>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</si>
  <si>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</si>
  <si>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</si>
  <si>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</si>
  <si>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</si>
  <si>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</si>
  <si>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</si>
  <si>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</si>
  <si>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</si>
  <si>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</si>
  <si>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</si>
  <si>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</si>
  <si>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</si>
  <si>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</si>
  <si>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</si>
  <si>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</si>
  <si>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</si>
  <si>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</si>
  <si>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</si>
  <si>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</si>
  <si>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</si>
  <si>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</si>
  <si>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</si>
  <si>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</si>
  <si>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</si>
  <si>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</si>
  <si>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</si>
  <si>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</si>
  <si>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</si>
  <si>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</si>
  <si>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</si>
  <si>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</si>
  <si>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</si>
  <si>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</si>
  <si>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</si>
  <si>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</si>
  <si>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</si>
  <si>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</si>
  <si>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</si>
  <si>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</si>
  <si>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</si>
  <si>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</si>
  <si>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</si>
  <si>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</si>
  <si>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</si>
  <si>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</si>
  <si>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</si>
  <si>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</si>
  <si>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</si>
  <si>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</si>
  <si>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</si>
  <si>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</si>
  <si>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</si>
  <si>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</si>
  <si>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</si>
  <si>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</si>
  <si>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</si>
  <si>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</si>
  <si>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</si>
  <si>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</si>
  <si>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</si>
  <si>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</si>
  <si>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</si>
  <si>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</si>
  <si>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</si>
  <si>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</si>
  <si>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</si>
  <si>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</si>
  <si>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</si>
  <si>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</si>
  <si>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</si>
  <si>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</si>
  <si>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</si>
  <si>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</si>
  <si>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</si>
  <si>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</si>
  <si>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</si>
  <si>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</si>
  <si>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</si>
  <si>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</si>
  <si>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</si>
  <si>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</si>
  <si>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</si>
  <si>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</si>
  <si>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</si>
  <si>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</si>
  <si>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</si>
  <si>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</si>
  <si>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</si>
  <si>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</si>
  <si>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</si>
  <si>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</si>
  <si>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</si>
  <si>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</si>
  <si>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</si>
  <si>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</si>
  <si>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</si>
  <si>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</si>
  <si>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</si>
  <si>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</si>
  <si>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</si>
  <si>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</si>
  <si>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</si>
  <si>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</si>
  <si>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</si>
  <si>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</si>
  <si>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</si>
  <si>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</si>
  <si>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</si>
  <si>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</si>
  <si>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</si>
  <si>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</si>
  <si>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</si>
  <si>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</si>
  <si>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</si>
  <si>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</si>
  <si>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</si>
  <si>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</si>
  <si>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</si>
  <si>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</si>
  <si>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</si>
  <si>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</si>
  <si>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</si>
  <si>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</si>
  <si>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</si>
  <si>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</si>
  <si>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</si>
  <si>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</si>
  <si>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</si>
  <si>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</si>
  <si>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</si>
  <si>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</si>
  <si>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</si>
  <si>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</si>
  <si>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</si>
  <si>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</si>
  <si>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</si>
  <si>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</si>
  <si>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</si>
  <si>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</si>
  <si>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</si>
  <si>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</si>
  <si>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</si>
  <si>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</si>
  <si>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</si>
  <si>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</si>
  <si>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</si>
  <si>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</si>
  <si>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</si>
  <si>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</si>
  <si>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</si>
  <si>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</si>
  <si>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</si>
  <si>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</si>
  <si>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</si>
  <si>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</si>
  <si>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</si>
  <si>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</si>
  <si>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</si>
  <si>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</si>
  <si>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</si>
  <si>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</si>
  <si>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</si>
  <si>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</si>
  <si>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</si>
  <si>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</si>
  <si>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</si>
  <si>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</si>
  <si>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</si>
  <si>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</si>
  <si>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</si>
  <si>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</si>
  <si>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</si>
  <si>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</si>
  <si>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</si>
  <si>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</si>
  <si>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</si>
  <si>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</si>
  <si>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</si>
  <si>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</si>
  <si>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</si>
  <si>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</si>
  <si>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</si>
  <si>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</si>
  <si>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</si>
  <si>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</si>
  <si>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</si>
  <si>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</si>
  <si>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</si>
  <si>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</si>
  <si>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</si>
  <si>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</si>
  <si>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</si>
  <si>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</si>
  <si>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</si>
  <si>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</si>
  <si>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</si>
  <si>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</si>
  <si>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</si>
  <si>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</si>
  <si>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</si>
  <si>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</si>
  <si>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</si>
  <si>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</si>
  <si>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</si>
  <si>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</si>
  <si>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</si>
  <si>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</si>
  <si>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</si>
  <si>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</si>
  <si>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</si>
  <si>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</si>
  <si>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</si>
  <si>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</si>
  <si>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</si>
  <si>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</si>
  <si>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</si>
  <si>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</si>
  <si>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</si>
  <si>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</si>
  <si>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</si>
  <si>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</si>
  <si>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</si>
  <si>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</si>
  <si>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</si>
  <si>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</si>
  <si>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</si>
  <si>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</si>
  <si>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</si>
  <si>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</si>
  <si>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</si>
  <si>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</si>
  <si>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</si>
  <si>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</si>
  <si>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</si>
  <si>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</si>
  <si>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</si>
  <si>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</si>
  <si>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</si>
  <si>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</si>
  <si>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</si>
  <si>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</si>
  <si>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</si>
  <si>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</si>
  <si>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</si>
  <si>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</si>
  <si>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</si>
  <si>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</si>
  <si>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</si>
  <si>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</si>
  <si>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</si>
  <si>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</si>
  <si>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</si>
  <si>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</si>
  <si>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</si>
  <si>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</si>
  <si>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</si>
  <si>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</si>
  <si>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</si>
  <si>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</si>
  <si>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</si>
  <si>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</si>
  <si>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</si>
  <si>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</si>
  <si>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</si>
  <si>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</si>
  <si>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</si>
  <si>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</si>
  <si>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</si>
  <si>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</si>
  <si>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</si>
  <si>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</si>
  <si>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</si>
  <si>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</si>
  <si>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</si>
  <si>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</si>
  <si>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</si>
  <si>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</si>
  <si>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</si>
  <si>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</si>
  <si>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</si>
  <si>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</si>
  <si>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</si>
  <si>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</si>
  <si>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</si>
  <si>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</si>
  <si>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</si>
  <si>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</si>
  <si>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</si>
  <si>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最新占比</t>
    <rPh sb="0" eb="1">
      <t>zui'x</t>
    </rPh>
    <rPh sb="2" eb="3">
      <t>zhan'bi</t>
    </rPh>
    <phoneticPr fontId="3" type="noConversion"/>
  </si>
  <si>
    <t>资金基数</t>
    <rPh sb="0" eb="1">
      <t>zi'j</t>
    </rPh>
    <rPh sb="2" eb="3">
      <t>ji'shu</t>
    </rPh>
    <phoneticPr fontId="3" type="noConversion"/>
  </si>
  <si>
    <t>第三轮计划</t>
    <rPh sb="0" eb="1">
      <t>di'san'ci</t>
    </rPh>
    <rPh sb="2" eb="3">
      <t>lun</t>
    </rPh>
    <rPh sb="3" eb="4">
      <t>ji'h</t>
    </rPh>
    <phoneticPr fontId="3" type="noConversion"/>
  </si>
  <si>
    <t>房地产项目</t>
    <rPh sb="0" eb="1">
      <t>fang'di'c</t>
    </rPh>
    <rPh sb="3" eb="4">
      <t>xiang'm</t>
    </rPh>
    <phoneticPr fontId="3" type="noConversion"/>
  </si>
  <si>
    <t>白银资金</t>
    <rPh sb="0" eb="1">
      <t>bai'y</t>
    </rPh>
    <rPh sb="2" eb="3">
      <t>zi'jin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</si>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</sst>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8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97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0.1225912125</c:v>
                </c:pt>
                <c:pt idx="1">
                  <c:v>0.8325626</c:v>
                </c:pt>
                <c:pt idx="2">
                  <c:v>0.0448461875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0.2249066375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</c:v>
                </c:pt>
                <c:pt idx="1">
                  <c:v>11.36622394649374</c:v>
                </c:pt>
                <c:pt idx="2">
                  <c:v>21.63308010866818</c:v>
                </c:pt>
                <c:pt idx="3">
                  <c:v>29.52234023999065</c:v>
                </c:pt>
                <c:pt idx="4">
                  <c:v>31.56818848598196</c:v>
                </c:pt>
                <c:pt idx="5">
                  <c:v>29.44564702402669</c:v>
                </c:pt>
                <c:pt idx="6">
                  <c:v>23.56082594803159</c:v>
                </c:pt>
                <c:pt idx="7">
                  <c:v>25.07485801668753</c:v>
                </c:pt>
                <c:pt idx="8">
                  <c:v>27.61112135718957</c:v>
                </c:pt>
                <c:pt idx="9">
                  <c:v>0.999193075117371</c:v>
                </c:pt>
                <c:pt idx="10">
                  <c:v>1.324484162605531</c:v>
                </c:pt>
                <c:pt idx="11">
                  <c:v>22.0431195484864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0.01198035766375</c:v>
                </c:pt>
                <c:pt idx="1">
                  <c:v>0.0657693798225</c:v>
                </c:pt>
                <c:pt idx="2">
                  <c:v>0.1153160394775</c:v>
                </c:pt>
                <c:pt idx="3">
                  <c:v>0.08195052373375</c:v>
                </c:pt>
                <c:pt idx="4">
                  <c:v>0.0475625699575</c:v>
                </c:pt>
                <c:pt idx="5">
                  <c:v>0.1118519541025</c:v>
                </c:pt>
                <c:pt idx="6">
                  <c:v>0.17167244348</c:v>
                </c:pt>
                <c:pt idx="7">
                  <c:v>0.08991251354125</c:v>
                </c:pt>
                <c:pt idx="8">
                  <c:v>0.00119434760625</c:v>
                </c:pt>
                <c:pt idx="9">
                  <c:v>0.02653714596875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opLeftCell="A53" zoomScale="110" zoomScaleNormal="110" zoomScalePageLayoutView="110" workbookViewId="0">
      <selection activeCell="M84" sqref="M84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8.7805386765624716E-2</v>
      </c>
      <c r="T2" s="18" t="s">
        <v>209</v>
      </c>
      <c r="U2" s="18">
        <f>(SUM(S4:S6) - SUM(Q4:Q6))/SUM(Q4:Q6)</f>
        <v>7.8310220317719198E-2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37520.35</v>
      </c>
      <c r="S4" s="68">
        <f>Q4+R4</f>
        <v>360197.38999999996</v>
      </c>
      <c r="T4" s="26">
        <f>S4/Q4-1</f>
        <v>0.11627833824185307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-1811.96</v>
      </c>
      <c r="S5" s="68">
        <f>Q5+R5</f>
        <v>10188.040000000001</v>
      </c>
      <c r="T5" s="26">
        <f>S5/Q5-1</f>
        <v>-0.15099666666666656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 x14ac:dyDescent="0.2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33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34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33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34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 x14ac:dyDescent="0.2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 x14ac:dyDescent="0.2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 x14ac:dyDescent="0.2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 x14ac:dyDescent="0.2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 x14ac:dyDescent="0.2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 x14ac:dyDescent="0.2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33">
        <f>(SUMIF(C:C,"=可转债",M:M)*-1)/$Q$2</f>
        <v>5.6000000000000001E-2</v>
      </c>
    </row>
    <row r="44" spans="1:27" x14ac:dyDescent="0.2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34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34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 x14ac:dyDescent="0.2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 x14ac:dyDescent="0.2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 x14ac:dyDescent="0.2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 x14ac:dyDescent="0.2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 x14ac:dyDescent="0.2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 x14ac:dyDescent="0.2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 x14ac:dyDescent="0.2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 x14ac:dyDescent="0.2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 x14ac:dyDescent="0.2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 x14ac:dyDescent="0.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 x14ac:dyDescent="0.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 x14ac:dyDescent="0.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 x14ac:dyDescent="0.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 x14ac:dyDescent="0.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 x14ac:dyDescent="0.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 x14ac:dyDescent="0.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 x14ac:dyDescent="0.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 x14ac:dyDescent="0.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 x14ac:dyDescent="0.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 x14ac:dyDescent="0.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 x14ac:dyDescent="0.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 x14ac:dyDescent="0.2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 x14ac:dyDescent="0.2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 x14ac:dyDescent="0.2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 x14ac:dyDescent="0.2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 x14ac:dyDescent="0.2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 x14ac:dyDescent="0.2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 x14ac:dyDescent="0.2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 x14ac:dyDescent="0.2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 x14ac:dyDescent="0.2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 x14ac:dyDescent="0.2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 x14ac:dyDescent="0.2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 x14ac:dyDescent="0.2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 x14ac:dyDescent="0.2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 x14ac:dyDescent="0.2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 x14ac:dyDescent="0.2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 x14ac:dyDescent="0.2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 x14ac:dyDescent="0.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 x14ac:dyDescent="0.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 x14ac:dyDescent="0.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 x14ac:dyDescent="0.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 x14ac:dyDescent="0.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 x14ac:dyDescent="0.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 x14ac:dyDescent="0.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 x14ac:dyDescent="0.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 x14ac:dyDescent="0.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 x14ac:dyDescent="0.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 x14ac:dyDescent="0.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 x14ac:dyDescent="0.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 x14ac:dyDescent="0.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 x14ac:dyDescent="0.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 x14ac:dyDescent="0.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 x14ac:dyDescent="0.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 x14ac:dyDescent="0.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 x14ac:dyDescent="0.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 x14ac:dyDescent="0.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 x14ac:dyDescent="0.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 x14ac:dyDescent="0.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 x14ac:dyDescent="0.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 x14ac:dyDescent="0.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 x14ac:dyDescent="0.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 x14ac:dyDescent="0.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 x14ac:dyDescent="0.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 x14ac:dyDescent="0.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 x14ac:dyDescent="0.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 x14ac:dyDescent="0.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 x14ac:dyDescent="0.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 x14ac:dyDescent="0.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 x14ac:dyDescent="0.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 x14ac:dyDescent="0.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 x14ac:dyDescent="0.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 x14ac:dyDescent="0.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 x14ac:dyDescent="0.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 x14ac:dyDescent="0.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 x14ac:dyDescent="0.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 x14ac:dyDescent="0.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854495.29999999981</v>
      </c>
      <c r="N143" s="1"/>
      <c r="P143" s="63"/>
    </row>
    <row r="144" spans="1:22" x14ac:dyDescent="0.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 x14ac:dyDescent="0.2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 x14ac:dyDescent="0.2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 x14ac:dyDescent="0.2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0.24547351002693174</v>
      </c>
      <c r="N147" s="12"/>
      <c r="P147" s="63"/>
    </row>
    <row r="148" spans="1:16" x14ac:dyDescent="0.2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 x14ac:dyDescent="0.2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 x14ac:dyDescent="0.2">
      <c r="L150" s="3">
        <v>43166</v>
      </c>
      <c r="M150" s="16">
        <v>0.25530000000000003</v>
      </c>
      <c r="P150" s="63"/>
    </row>
    <row r="151" spans="1:16" x14ac:dyDescent="0.2">
      <c r="P151" s="63"/>
    </row>
    <row r="152" spans="1:16" x14ac:dyDescent="0.2">
      <c r="P152" s="63"/>
    </row>
    <row r="153" spans="1:16" x14ac:dyDescent="0.2">
      <c r="P153" s="63"/>
    </row>
    <row r="154" spans="1:16" x14ac:dyDescent="0.2">
      <c r="P154" s="63"/>
    </row>
    <row r="155" spans="1:16" x14ac:dyDescent="0.2">
      <c r="P155" s="63"/>
    </row>
    <row r="156" spans="1:16" x14ac:dyDescent="0.2">
      <c r="P156" s="63"/>
    </row>
    <row r="157" spans="1:16" x14ac:dyDescent="0.2">
      <c r="P157" s="63"/>
    </row>
    <row r="158" spans="1:16" x14ac:dyDescent="0.2">
      <c r="P158" s="63"/>
    </row>
    <row r="159" spans="1:16" x14ac:dyDescent="0.2">
      <c r="P159" s="63"/>
    </row>
    <row r="160" spans="1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N167">
        <f>SUMIF(C:C,"=医药",J:J)/SUMIF(C:C,"=医药",M:M)*-1</f>
        <v>29.445647024026695</v>
      </c>
      <c r="R167" s="15"/>
    </row>
    <row r="168" spans="14:18" x14ac:dyDescent="0.2">
      <c r="R168" s="15"/>
    </row>
  </sheetData>
  <autoFilter ref="A1:W119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K27" sqref="K27"/>
    </sheetView>
  </sheetViews>
  <sheetFormatPr baseColWidth="10" defaultRowHeight="15" x14ac:dyDescent="0.2"/>
  <sheetData>
    <row r="1" spans="1:14" x14ac:dyDescent="0.2">
      <c r="A1" s="127" t="s">
        <v>7547</v>
      </c>
      <c r="B1" s="127" t="s">
        <v>7548</v>
      </c>
      <c r="C1" s="128" t="s">
        <v>7549</v>
      </c>
      <c r="D1" s="128" t="s">
        <v>7550</v>
      </c>
      <c r="E1" s="128" t="s">
        <v>7551</v>
      </c>
      <c r="F1" s="128" t="s">
        <v>7552</v>
      </c>
      <c r="G1" s="128" t="s">
        <v>7553</v>
      </c>
      <c r="H1" s="128" t="s">
        <v>7554</v>
      </c>
      <c r="I1" s="128" t="s">
        <v>7555</v>
      </c>
      <c r="J1" s="129"/>
      <c r="K1" s="128" t="s">
        <v>7556</v>
      </c>
      <c r="L1" s="128" t="s">
        <v>7557</v>
      </c>
      <c r="M1" s="128" t="s">
        <v>7558</v>
      </c>
      <c r="N1" s="128" t="s">
        <v>7559</v>
      </c>
    </row>
    <row r="2" spans="1:14" x14ac:dyDescent="0.2">
      <c r="A2" s="134" t="s">
        <v>7560</v>
      </c>
      <c r="B2" s="134" t="s">
        <v>7561</v>
      </c>
      <c r="C2" s="128" t="s">
        <v>7562</v>
      </c>
      <c r="D2" s="130">
        <v>7592.4</v>
      </c>
      <c r="E2" s="130"/>
      <c r="F2" s="130"/>
      <c r="G2" s="130"/>
      <c r="H2" s="130">
        <f>SUM(D2:G2)</f>
        <v>7592.4</v>
      </c>
      <c r="I2" s="131">
        <f t="shared" ref="I2:I25" si="0">H2/$H$25</f>
        <v>7.8298613735852257E-3</v>
      </c>
      <c r="J2" s="129"/>
      <c r="K2" s="128">
        <f>SUM(L2:N2)</f>
        <v>916634.06</v>
      </c>
      <c r="L2" s="128">
        <v>800000</v>
      </c>
      <c r="M2" s="128">
        <v>100000</v>
      </c>
      <c r="N2" s="128">
        <v>16634.060000000001</v>
      </c>
    </row>
    <row r="3" spans="1:14" x14ac:dyDescent="0.2">
      <c r="A3" s="134"/>
      <c r="B3" s="134"/>
      <c r="C3" s="128" t="s">
        <v>7563</v>
      </c>
      <c r="D3" s="130">
        <v>28490</v>
      </c>
      <c r="E3" s="130">
        <v>22081.47</v>
      </c>
      <c r="F3" s="130"/>
      <c r="G3" s="130"/>
      <c r="H3" s="130">
        <f t="shared" ref="H3:H23" si="1">SUM(D3:G3)</f>
        <v>50571.47</v>
      </c>
      <c r="I3" s="131">
        <f t="shared" si="0"/>
        <v>5.2153153094992896E-2</v>
      </c>
      <c r="J3" s="129"/>
      <c r="K3" s="129"/>
      <c r="L3" s="129"/>
      <c r="M3" s="129"/>
      <c r="N3" s="129"/>
    </row>
    <row r="4" spans="1:14" x14ac:dyDescent="0.2">
      <c r="A4" s="134"/>
      <c r="B4" s="134" t="s">
        <v>7564</v>
      </c>
      <c r="C4" s="128" t="s">
        <v>7565</v>
      </c>
      <c r="D4" s="130">
        <v>171777.3</v>
      </c>
      <c r="E4" s="130">
        <v>15609.42</v>
      </c>
      <c r="F4" s="130"/>
      <c r="G4" s="130"/>
      <c r="H4" s="130">
        <f t="shared" si="1"/>
        <v>187386.72</v>
      </c>
      <c r="I4" s="131">
        <f t="shared" si="0"/>
        <v>0.19324746336478982</v>
      </c>
      <c r="J4" s="129"/>
      <c r="K4" s="129"/>
      <c r="L4" s="129"/>
      <c r="M4" s="129"/>
      <c r="N4" s="129"/>
    </row>
    <row r="5" spans="1:14" x14ac:dyDescent="0.2">
      <c r="A5" s="134"/>
      <c r="B5" s="134"/>
      <c r="C5" s="128" t="s">
        <v>7566</v>
      </c>
      <c r="D5" s="130">
        <v>38711.4</v>
      </c>
      <c r="E5" s="130"/>
      <c r="F5" s="130"/>
      <c r="G5" s="130"/>
      <c r="H5" s="130">
        <f t="shared" si="1"/>
        <v>38711.4</v>
      </c>
      <c r="I5" s="131">
        <f t="shared" si="0"/>
        <v>3.9922145247537948E-2</v>
      </c>
      <c r="J5" s="129"/>
      <c r="K5" s="129"/>
      <c r="L5" s="129"/>
      <c r="M5" s="129"/>
      <c r="N5" s="129"/>
    </row>
    <row r="6" spans="1:14" x14ac:dyDescent="0.2">
      <c r="A6" s="134"/>
      <c r="B6" s="134"/>
      <c r="C6" s="128" t="s">
        <v>40</v>
      </c>
      <c r="D6" s="130">
        <v>15032.8</v>
      </c>
      <c r="E6" s="130">
        <f>8211.03</f>
        <v>8211.0300000000007</v>
      </c>
      <c r="F6" s="130"/>
      <c r="G6" s="130"/>
      <c r="H6" s="130">
        <f t="shared" si="1"/>
        <v>23243.83</v>
      </c>
      <c r="I6" s="131">
        <f t="shared" si="0"/>
        <v>2.3970808531054936E-2</v>
      </c>
      <c r="J6" s="129"/>
      <c r="K6" s="129"/>
      <c r="L6" s="129"/>
      <c r="M6" s="129"/>
      <c r="N6" s="129"/>
    </row>
    <row r="7" spans="1:14" x14ac:dyDescent="0.2">
      <c r="A7" s="134"/>
      <c r="B7" s="127" t="s">
        <v>7567</v>
      </c>
      <c r="C7" s="128" t="s">
        <v>7568</v>
      </c>
      <c r="D7" s="130"/>
      <c r="E7" s="130">
        <v>73067.240000000005</v>
      </c>
      <c r="F7" s="130"/>
      <c r="G7" s="130"/>
      <c r="H7" s="130">
        <f t="shared" si="1"/>
        <v>73067.240000000005</v>
      </c>
      <c r="I7" s="131">
        <f t="shared" si="0"/>
        <v>7.5352505156535673E-2</v>
      </c>
      <c r="J7" s="129"/>
      <c r="K7" s="129"/>
      <c r="L7" s="129"/>
      <c r="M7" s="129"/>
      <c r="N7" s="129"/>
    </row>
    <row r="8" spans="1:14" x14ac:dyDescent="0.2">
      <c r="A8" s="134"/>
      <c r="B8" s="134" t="s">
        <v>7569</v>
      </c>
      <c r="C8" s="128" t="s">
        <v>7570</v>
      </c>
      <c r="D8" s="130"/>
      <c r="E8" s="130">
        <v>61991.63</v>
      </c>
      <c r="F8" s="130"/>
      <c r="G8" s="130"/>
      <c r="H8" s="130">
        <f t="shared" si="1"/>
        <v>61991.63</v>
      </c>
      <c r="I8" s="131">
        <f t="shared" si="0"/>
        <v>6.3930492232046138E-2</v>
      </c>
      <c r="J8" s="129"/>
      <c r="K8" s="129"/>
      <c r="L8" s="129"/>
      <c r="M8" s="129"/>
      <c r="N8" s="129"/>
    </row>
    <row r="9" spans="1:14" x14ac:dyDescent="0.2">
      <c r="A9" s="134"/>
      <c r="B9" s="134"/>
      <c r="C9" s="128" t="s">
        <v>7571</v>
      </c>
      <c r="D9" s="130">
        <v>18864</v>
      </c>
      <c r="E9" s="130">
        <v>32270.5</v>
      </c>
      <c r="F9" s="130"/>
      <c r="G9" s="130"/>
      <c r="H9" s="130">
        <f t="shared" si="1"/>
        <v>51134.5</v>
      </c>
      <c r="I9" s="131">
        <f t="shared" si="0"/>
        <v>5.2733792530371651E-2</v>
      </c>
      <c r="J9" s="129"/>
      <c r="K9" s="129"/>
      <c r="L9" s="129"/>
      <c r="M9" s="129"/>
      <c r="N9" s="129"/>
    </row>
    <row r="10" spans="1:14" x14ac:dyDescent="0.2">
      <c r="A10" s="134"/>
      <c r="B10" s="134"/>
      <c r="C10" s="128" t="s">
        <v>7572</v>
      </c>
      <c r="D10" s="130">
        <v>30383.1</v>
      </c>
      <c r="E10" s="130"/>
      <c r="F10" s="130"/>
      <c r="G10" s="130"/>
      <c r="H10" s="130">
        <f t="shared" si="1"/>
        <v>30383.1</v>
      </c>
      <c r="I10" s="131">
        <f t="shared" si="0"/>
        <v>3.1333367722956806E-2</v>
      </c>
      <c r="J10" s="129"/>
      <c r="K10" s="129"/>
      <c r="L10" s="129"/>
      <c r="M10" s="129"/>
      <c r="N10" s="129"/>
    </row>
    <row r="11" spans="1:14" x14ac:dyDescent="0.2">
      <c r="A11" s="134"/>
      <c r="B11" s="134"/>
      <c r="C11" s="128" t="s">
        <v>7573</v>
      </c>
      <c r="D11" s="130">
        <v>27885</v>
      </c>
      <c r="E11" s="130">
        <v>8085.24</v>
      </c>
      <c r="F11" s="130">
        <v>10092.67</v>
      </c>
      <c r="G11" s="130"/>
      <c r="H11" s="130">
        <f t="shared" si="1"/>
        <v>46062.909999999996</v>
      </c>
      <c r="I11" s="131">
        <f t="shared" si="0"/>
        <v>4.7503582498805728E-2</v>
      </c>
      <c r="J11" s="129"/>
      <c r="K11" s="129"/>
      <c r="L11" s="129"/>
      <c r="M11" s="129"/>
      <c r="N11" s="129"/>
    </row>
    <row r="12" spans="1:14" x14ac:dyDescent="0.2">
      <c r="A12" s="134"/>
      <c r="B12" s="134"/>
      <c r="C12" s="128" t="s">
        <v>7574</v>
      </c>
      <c r="D12" s="130"/>
      <c r="E12" s="130">
        <v>8587.7000000000007</v>
      </c>
      <c r="F12" s="130"/>
      <c r="G12" s="130"/>
      <c r="H12" s="130">
        <f t="shared" si="1"/>
        <v>8587.7000000000007</v>
      </c>
      <c r="I12" s="131">
        <f t="shared" si="0"/>
        <v>8.8562905692452787E-3</v>
      </c>
      <c r="J12" s="129"/>
      <c r="K12" s="129"/>
      <c r="L12" s="129"/>
      <c r="M12" s="129"/>
      <c r="N12" s="129"/>
    </row>
    <row r="13" spans="1:14" x14ac:dyDescent="0.2">
      <c r="A13" s="134"/>
      <c r="B13" s="134"/>
      <c r="C13" s="128" t="s">
        <v>7575</v>
      </c>
      <c r="D13" s="130"/>
      <c r="E13" s="130">
        <v>22448.58</v>
      </c>
      <c r="F13" s="130"/>
      <c r="G13" s="130"/>
      <c r="H13" s="130">
        <f t="shared" si="1"/>
        <v>22448.58</v>
      </c>
      <c r="I13" s="131">
        <f t="shared" si="0"/>
        <v>2.3150686137958728E-2</v>
      </c>
      <c r="J13" s="129"/>
      <c r="K13" s="129"/>
      <c r="L13" s="129"/>
      <c r="M13" s="129"/>
      <c r="N13" s="129"/>
    </row>
    <row r="14" spans="1:14" x14ac:dyDescent="0.2">
      <c r="A14" s="134"/>
      <c r="B14" s="134"/>
      <c r="C14" s="128" t="s">
        <v>7576</v>
      </c>
      <c r="D14" s="130">
        <v>34465.800000000003</v>
      </c>
      <c r="E14" s="130"/>
      <c r="F14" s="130"/>
      <c r="G14" s="130"/>
      <c r="H14" s="130">
        <f t="shared" si="1"/>
        <v>34465.800000000003</v>
      </c>
      <c r="I14" s="131">
        <f t="shared" si="0"/>
        <v>3.5543759039264752E-2</v>
      </c>
      <c r="J14" s="129"/>
      <c r="K14" s="129"/>
      <c r="L14" s="129"/>
      <c r="M14" s="129"/>
      <c r="N14" s="129"/>
    </row>
    <row r="15" spans="1:14" x14ac:dyDescent="0.2">
      <c r="A15" s="134" t="s">
        <v>7577</v>
      </c>
      <c r="B15" s="127" t="s">
        <v>7578</v>
      </c>
      <c r="C15" s="128" t="s">
        <v>7579</v>
      </c>
      <c r="D15" s="130"/>
      <c r="E15" s="130">
        <v>6726.89</v>
      </c>
      <c r="F15" s="130"/>
      <c r="G15" s="130"/>
      <c r="H15" s="130">
        <f t="shared" si="1"/>
        <v>6726.89</v>
      </c>
      <c r="I15" s="131">
        <f t="shared" si="0"/>
        <v>6.9372815151146835E-3</v>
      </c>
      <c r="J15" s="129"/>
      <c r="K15" s="129"/>
      <c r="L15" s="129"/>
      <c r="M15" s="129"/>
      <c r="N15" s="129"/>
    </row>
    <row r="16" spans="1:14" x14ac:dyDescent="0.2">
      <c r="A16" s="134"/>
      <c r="B16" s="127" t="s">
        <v>7580</v>
      </c>
      <c r="C16" s="128" t="s">
        <v>7432</v>
      </c>
      <c r="D16" s="130"/>
      <c r="E16" s="130">
        <v>13369.79</v>
      </c>
      <c r="F16" s="130"/>
      <c r="G16" s="130"/>
      <c r="H16" s="130">
        <f t="shared" si="1"/>
        <v>13369.79</v>
      </c>
      <c r="I16" s="131">
        <f t="shared" si="0"/>
        <v>1.3787946142714559E-2</v>
      </c>
      <c r="J16" s="129"/>
      <c r="K16" s="129"/>
      <c r="L16" s="129"/>
      <c r="M16" s="129"/>
      <c r="N16" s="129"/>
    </row>
    <row r="17" spans="1:14" x14ac:dyDescent="0.2">
      <c r="A17" s="127" t="s">
        <v>7581</v>
      </c>
      <c r="B17" s="127" t="s">
        <v>7582</v>
      </c>
      <c r="C17" s="128" t="s">
        <v>119</v>
      </c>
      <c r="D17" s="130"/>
      <c r="E17" s="130">
        <v>15665.08</v>
      </c>
      <c r="F17" s="130"/>
      <c r="G17" s="130"/>
      <c r="H17" s="130">
        <f t="shared" si="1"/>
        <v>15665.08</v>
      </c>
      <c r="I17" s="131">
        <f t="shared" si="0"/>
        <v>1.6155024077514679E-2</v>
      </c>
      <c r="J17" s="129"/>
      <c r="K17" s="129"/>
      <c r="L17" s="129"/>
      <c r="M17" s="129"/>
      <c r="N17" s="129"/>
    </row>
    <row r="18" spans="1:14" x14ac:dyDescent="0.2">
      <c r="A18" s="134" t="s">
        <v>7583</v>
      </c>
      <c r="B18" s="127" t="s">
        <v>7437</v>
      </c>
      <c r="C18" s="128" t="s">
        <v>7437</v>
      </c>
      <c r="D18" s="130"/>
      <c r="E18" s="130">
        <v>12552.12</v>
      </c>
      <c r="F18" s="130"/>
      <c r="G18" s="130"/>
      <c r="H18" s="130">
        <f t="shared" si="1"/>
        <v>12552.12</v>
      </c>
      <c r="I18" s="131">
        <f t="shared" si="0"/>
        <v>1.2944702537354011E-2</v>
      </c>
      <c r="J18" s="129"/>
      <c r="K18" s="129"/>
      <c r="L18" s="129"/>
      <c r="M18" s="129"/>
      <c r="N18" s="129"/>
    </row>
    <row r="19" spans="1:14" x14ac:dyDescent="0.2">
      <c r="A19" s="134"/>
      <c r="B19" s="127" t="s">
        <v>143</v>
      </c>
      <c r="C19" s="128" t="s">
        <v>143</v>
      </c>
      <c r="D19" s="130">
        <v>6736.8</v>
      </c>
      <c r="E19" s="130"/>
      <c r="F19" s="130"/>
      <c r="G19" s="130"/>
      <c r="H19" s="130">
        <f t="shared" si="1"/>
        <v>6736.8</v>
      </c>
      <c r="I19" s="131">
        <f t="shared" si="0"/>
        <v>6.9475014621949516E-3</v>
      </c>
      <c r="J19" s="129"/>
      <c r="K19" s="129"/>
      <c r="L19" s="129"/>
      <c r="M19" s="129"/>
      <c r="N19" s="129"/>
    </row>
    <row r="20" spans="1:14" x14ac:dyDescent="0.2">
      <c r="A20" s="134"/>
      <c r="B20" s="127" t="s">
        <v>7584</v>
      </c>
      <c r="C20" s="128" t="s">
        <v>7584</v>
      </c>
      <c r="D20" s="130"/>
      <c r="E20" s="130"/>
      <c r="F20" s="130"/>
      <c r="G20" s="130">
        <v>16545.830000000002</v>
      </c>
      <c r="H20" s="130">
        <f t="shared" si="1"/>
        <v>16545.830000000002</v>
      </c>
      <c r="I20" s="131">
        <f t="shared" si="0"/>
        <v>1.7063320585178291E-2</v>
      </c>
      <c r="J20" s="129"/>
      <c r="K20" s="129"/>
      <c r="L20" s="129"/>
      <c r="M20" s="129"/>
      <c r="N20" s="129"/>
    </row>
    <row r="21" spans="1:14" x14ac:dyDescent="0.2">
      <c r="A21" s="134" t="s">
        <v>7585</v>
      </c>
      <c r="B21" s="127" t="s">
        <v>7586</v>
      </c>
      <c r="C21" s="128" t="s">
        <v>7587</v>
      </c>
      <c r="D21" s="130"/>
      <c r="E21" s="130">
        <f>35473.93+7161.66+6831.08</f>
        <v>49466.67</v>
      </c>
      <c r="F21" s="130"/>
      <c r="G21" s="130"/>
      <c r="H21" s="130">
        <f t="shared" si="1"/>
        <v>49466.67</v>
      </c>
      <c r="I21" s="131">
        <f t="shared" si="0"/>
        <v>5.1013799156114939E-2</v>
      </c>
      <c r="J21" s="129"/>
      <c r="K21" s="129"/>
      <c r="L21" s="129"/>
      <c r="M21" s="129"/>
      <c r="N21" s="129"/>
    </row>
    <row r="22" spans="1:14" x14ac:dyDescent="0.2">
      <c r="A22" s="134"/>
      <c r="B22" s="127" t="s">
        <v>7588</v>
      </c>
      <c r="C22" s="128" t="s">
        <v>7589</v>
      </c>
      <c r="D22" s="130"/>
      <c r="E22" s="130">
        <f>6961.88</f>
        <v>6961.88</v>
      </c>
      <c r="F22" s="130"/>
      <c r="G22" s="130"/>
      <c r="H22" s="130">
        <f t="shared" si="1"/>
        <v>6961.88</v>
      </c>
      <c r="I22" s="131">
        <f t="shared" si="0"/>
        <v>7.1796211078888773E-3</v>
      </c>
      <c r="J22" s="129"/>
      <c r="K22" s="129"/>
      <c r="L22" s="129"/>
      <c r="M22" s="129"/>
      <c r="N22" s="129"/>
    </row>
    <row r="23" spans="1:14" x14ac:dyDescent="0.2">
      <c r="A23" s="134" t="s">
        <v>7590</v>
      </c>
      <c r="B23" s="127" t="s">
        <v>7591</v>
      </c>
      <c r="C23" s="128" t="s">
        <v>7592</v>
      </c>
      <c r="D23" s="130"/>
      <c r="E23" s="130">
        <f>102400</f>
        <v>102400</v>
      </c>
      <c r="F23" s="130"/>
      <c r="G23" s="130"/>
      <c r="H23" s="130">
        <f t="shared" si="1"/>
        <v>102400</v>
      </c>
      <c r="I23" s="131">
        <f t="shared" si="0"/>
        <v>0.10560268224212728</v>
      </c>
      <c r="J23" s="129"/>
      <c r="K23" s="129"/>
      <c r="L23" s="129"/>
      <c r="M23" s="129"/>
      <c r="N23" s="129"/>
    </row>
    <row r="24" spans="1:14" x14ac:dyDescent="0.2">
      <c r="A24" s="134"/>
      <c r="B24" s="127" t="s">
        <v>7593</v>
      </c>
      <c r="C24" s="128" t="s">
        <v>7594</v>
      </c>
      <c r="D24" s="130"/>
      <c r="E24" s="130">
        <f>100000+3600</f>
        <v>103600</v>
      </c>
      <c r="F24" s="130"/>
      <c r="G24" s="130"/>
      <c r="H24" s="130">
        <f t="shared" ref="H24" si="2">SUM(D24:G24)</f>
        <v>103600</v>
      </c>
      <c r="I24" s="131">
        <f t="shared" si="0"/>
        <v>0.10684021367465221</v>
      </c>
      <c r="J24" s="129"/>
      <c r="K24" s="129"/>
      <c r="L24" s="129"/>
      <c r="M24" s="129"/>
      <c r="N24" s="129"/>
    </row>
    <row r="25" spans="1:14" x14ac:dyDescent="0.2">
      <c r="A25" s="128"/>
      <c r="B25" s="128"/>
      <c r="C25" s="128" t="s">
        <v>7554</v>
      </c>
      <c r="D25" s="128"/>
      <c r="E25" s="128"/>
      <c r="F25" s="128"/>
      <c r="G25" s="128"/>
      <c r="H25" s="130">
        <f>SUM(H2:H24)</f>
        <v>969672.34</v>
      </c>
      <c r="I25" s="131">
        <f t="shared" si="0"/>
        <v>1</v>
      </c>
      <c r="J25" s="129"/>
      <c r="K25" s="129"/>
      <c r="L25" s="129"/>
      <c r="M25" s="129"/>
      <c r="N25" s="129"/>
    </row>
    <row r="26" spans="1:14" x14ac:dyDescent="0.2">
      <c r="A26" s="129"/>
      <c r="B26" s="129"/>
      <c r="C26" s="128" t="s">
        <v>7595</v>
      </c>
      <c r="D26" s="128"/>
      <c r="E26" s="128"/>
      <c r="F26" s="128"/>
      <c r="G26" s="128"/>
      <c r="H26" s="132">
        <f>H25/$K$2-1</f>
        <v>5.7862000022124382E-2</v>
      </c>
      <c r="I26" s="131"/>
      <c r="J26" s="129"/>
      <c r="K26" s="129"/>
      <c r="L26" s="129"/>
      <c r="M26" s="129"/>
      <c r="N26" s="129"/>
    </row>
  </sheetData>
  <mergeCells count="8">
    <mergeCell ref="A21:A22"/>
    <mergeCell ref="A23:A24"/>
    <mergeCell ref="A2:A14"/>
    <mergeCell ref="B2:B3"/>
    <mergeCell ref="B4:B6"/>
    <mergeCell ref="B8:B14"/>
    <mergeCell ref="A15:A16"/>
    <mergeCell ref="A18:A2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opLeftCell="A24" workbookViewId="0">
      <selection activeCell="H40" sqref="H40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06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 x14ac:dyDescent="0.2">
      <c r="A4" s="106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 x14ac:dyDescent="0.2">
      <c r="A5" s="106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 x14ac:dyDescent="0.2">
      <c r="A6" s="106"/>
      <c r="B6" s="2" t="s">
        <v>18</v>
      </c>
      <c r="C6" s="28">
        <f>已投部分年化收益率!Z16</f>
        <v>0.22490663750000001</v>
      </c>
      <c r="D6" s="18">
        <f>(11+9+2+3)*0.0067</f>
        <v>0.16750000000000001</v>
      </c>
      <c r="E6" s="50"/>
      <c r="M6" s="3"/>
    </row>
    <row r="7" spans="1:18" x14ac:dyDescent="0.2">
      <c r="A7" s="106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06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33"/>
      <c r="B9" s="96" t="s">
        <v>7424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34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 x14ac:dyDescent="0.2">
      <c r="A11" s="106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06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33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34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06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06"/>
      <c r="B16" s="2" t="s">
        <v>7448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 x14ac:dyDescent="0.2">
      <c r="A17" s="106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 x14ac:dyDescent="0.2">
      <c r="A18" s="106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 x14ac:dyDescent="0.2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06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06"/>
      <c r="B22" s="67" t="s">
        <v>195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06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06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 x14ac:dyDescent="0.2">
      <c r="A25" s="106"/>
      <c r="B25" s="2" t="s">
        <v>66</v>
      </c>
      <c r="C25" s="19">
        <f>已投部分年化收益率!Z48</f>
        <v>2.0792575000000001E-2</v>
      </c>
      <c r="D25" s="18">
        <v>0</v>
      </c>
      <c r="E25" s="50"/>
      <c r="K25" s="1"/>
      <c r="L25" s="4"/>
      <c r="M25" s="4"/>
    </row>
    <row r="26" spans="1:28" x14ac:dyDescent="0.2">
      <c r="A26" s="106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 x14ac:dyDescent="0.2">
      <c r="A27" s="106"/>
      <c r="B27" s="25" t="s">
        <v>65</v>
      </c>
      <c r="C27" s="19">
        <f>已投部分年化收益率!Z49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 x14ac:dyDescent="0.2">
      <c r="A28" s="106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 x14ac:dyDescent="0.2">
      <c r="A29" s="106"/>
      <c r="F29" t="s">
        <v>83</v>
      </c>
      <c r="G29" s="19">
        <f>C5</f>
        <v>5.5856999999999997E-2</v>
      </c>
      <c r="H29" s="1">
        <f>已投部分年化收益率!X15</f>
        <v>11.36622394649374</v>
      </c>
      <c r="I29" s="1">
        <f>ETF计划成本计算!D53</f>
        <v>10.011348880500208</v>
      </c>
      <c r="J29" s="18">
        <f>已投部分年化收益率!S15/H29-1</f>
        <v>-5.4215362058199879E-2</v>
      </c>
    </row>
    <row r="30" spans="1:28" x14ac:dyDescent="0.2">
      <c r="A30" s="106"/>
      <c r="F30" t="s">
        <v>77</v>
      </c>
      <c r="G30" s="19">
        <f>C6</f>
        <v>0.22490663750000001</v>
      </c>
      <c r="H30" s="55">
        <f>已投部分年化收益率!X16</f>
        <v>21.633080108668185</v>
      </c>
      <c r="I30" s="4">
        <f>ETF计划成本计算!D20</f>
        <v>21.130676776691516</v>
      </c>
      <c r="J30" s="18">
        <f>已投部分年化收益率!S16/H30-1</f>
        <v>-0.24097724792223874</v>
      </c>
    </row>
    <row r="31" spans="1:28" x14ac:dyDescent="0.2">
      <c r="A31" s="106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 x14ac:dyDescent="0.2">
      <c r="A32" s="106"/>
      <c r="F32" t="s">
        <v>222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 x14ac:dyDescent="0.2">
      <c r="A33" s="106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 x14ac:dyDescent="0.2">
      <c r="A34" s="106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 x14ac:dyDescent="0.2">
      <c r="A35" s="106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 x14ac:dyDescent="0.2">
      <c r="A36" s="106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 x14ac:dyDescent="0.2">
      <c r="F37" t="s">
        <v>219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 x14ac:dyDescent="0.2">
      <c r="F38" t="s">
        <v>234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 x14ac:dyDescent="0.2">
      <c r="F39" t="s">
        <v>7424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 x14ac:dyDescent="0.2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9.4157292185166757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7.7564803804994051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29.815017394054401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23.406756252332961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25.950848753016896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7.3592506495282386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已投部分年化收益率!T31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48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27.466387692307691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220</v>
      </c>
      <c r="C61" s="46" t="s">
        <v>192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221</v>
      </c>
      <c r="F62">
        <v>1</v>
      </c>
      <c r="G62">
        <v>1</v>
      </c>
      <c r="H62">
        <v>1</v>
      </c>
    </row>
    <row r="63" spans="2:17" x14ac:dyDescent="0.2">
      <c r="D63" s="31">
        <f>E61*D61</f>
        <v>1.0048415492957745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3" t="s">
        <v>40</v>
      </c>
      <c r="C66" s="36" t="s">
        <v>7425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A5" workbookViewId="0">
      <selection activeCell="B39" sqref="B39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 x14ac:dyDescent="0.2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 x14ac:dyDescent="0.2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 x14ac:dyDescent="0.2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 x14ac:dyDescent="0.2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 x14ac:dyDescent="0.2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 x14ac:dyDescent="0.2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 x14ac:dyDescent="0.2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 x14ac:dyDescent="0.2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 x14ac:dyDescent="0.2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 x14ac:dyDescent="0.2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 x14ac:dyDescent="0.2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 x14ac:dyDescent="0.2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 x14ac:dyDescent="0.2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 x14ac:dyDescent="0.2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 x14ac:dyDescent="0.2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资产配置表!C3</f>
        <v>8.2900000000000001E-2</v>
      </c>
      <c r="P26" s="60">
        <f>O26*(1+L26)</f>
        <v>7.8799277840074566E-2</v>
      </c>
    </row>
    <row r="27" spans="1:28" ht="12.75" customHeight="1" x14ac:dyDescent="0.2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资产配置表!C4</f>
        <v>8.0543625000000004E-3</v>
      </c>
      <c r="P27" s="60">
        <f>O27*(1+L27)</f>
        <v>7.6694028597863208E-3</v>
      </c>
    </row>
    <row r="28" spans="1:28" x14ac:dyDescent="0.2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资产配置表!C4</f>
        <v>8.0543625000000004E-3</v>
      </c>
      <c r="P28" s="60">
        <f t="shared" ref="P28:P38" si="19">O28*(1+L28)</f>
        <v>7.8613866347178318E-3</v>
      </c>
    </row>
    <row r="29" spans="1:28" x14ac:dyDescent="0.2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资产配置表!C5</f>
        <v>5.5856999999999997E-2</v>
      </c>
      <c r="P29" s="60">
        <f t="shared" si="19"/>
        <v>5.2841413145576693E-2</v>
      </c>
    </row>
    <row r="30" spans="1:28" x14ac:dyDescent="0.2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资产配置表!C6</f>
        <v>0.22490663750000001</v>
      </c>
      <c r="P30" s="60">
        <f t="shared" si="19"/>
        <v>0.20000322171265431</v>
      </c>
    </row>
    <row r="31" spans="1:28" x14ac:dyDescent="0.2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资产配置表!C7</f>
        <v>4.9623162499999998E-2</v>
      </c>
      <c r="P31" s="60">
        <f t="shared" si="19"/>
        <v>4.3521844709253348E-2</v>
      </c>
    </row>
    <row r="32" spans="1:28" x14ac:dyDescent="0.2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资产配置表!C12</f>
        <v>1.6E-2</v>
      </c>
      <c r="P32" s="60">
        <f t="shared" si="19"/>
        <v>1.5990507851060279E-2</v>
      </c>
    </row>
    <row r="33" spans="1:17" x14ac:dyDescent="0.2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资产配置表!C11</f>
        <v>3.1965149999999998E-2</v>
      </c>
      <c r="P33" s="60">
        <f t="shared" si="19"/>
        <v>3.1965149999999998E-2</v>
      </c>
    </row>
    <row r="34" spans="1:17" x14ac:dyDescent="0.2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资产配置表!C14</f>
        <v>3.70254125E-2</v>
      </c>
      <c r="P34" s="60">
        <f t="shared" si="19"/>
        <v>3.1708904730511842E-2</v>
      </c>
    </row>
    <row r="35" spans="1:17" x14ac:dyDescent="0.2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资产配置表!C10</f>
        <v>6.1076224999999998E-2</v>
      </c>
      <c r="P35" s="60">
        <f t="shared" si="19"/>
        <v>6.0363548759179125E-2</v>
      </c>
    </row>
    <row r="36" spans="1:17" x14ac:dyDescent="0.2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资产配置表!C13</f>
        <v>7.2749999999999995E-2</v>
      </c>
      <c r="P36" s="60">
        <f t="shared" si="19"/>
        <v>6.8704073069794619E-2</v>
      </c>
    </row>
    <row r="37" spans="1:17" x14ac:dyDescent="0.2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资产配置表!C15</f>
        <v>6.0069037499999992E-2</v>
      </c>
      <c r="P37" s="60">
        <f t="shared" si="19"/>
        <v>5.355761487070107E-2</v>
      </c>
    </row>
    <row r="38" spans="1:17" x14ac:dyDescent="0.2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资产配置表!C8</f>
        <v>2.4085612499999999E-2</v>
      </c>
      <c r="P38" s="60">
        <f t="shared" si="19"/>
        <v>2.0944615447717117E-2</v>
      </c>
    </row>
    <row r="39" spans="1:17" x14ac:dyDescent="0.2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 x14ac:dyDescent="0.2">
      <c r="M40" s="93"/>
      <c r="O40" s="85">
        <f>SUM(O26:O39)</f>
        <v>1</v>
      </c>
      <c r="P40" s="85">
        <f>SUM(P26:P39)</f>
        <v>0.94156399913102717</v>
      </c>
    </row>
    <row r="41" spans="1:17" x14ac:dyDescent="0.2">
      <c r="M41" s="93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40" zoomScale="85" zoomScaleNormal="85" zoomScalePageLayoutView="85" workbookViewId="0">
      <selection activeCell="A59" sqref="A59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 x14ac:dyDescent="0.2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 x14ac:dyDescent="0.2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 x14ac:dyDescent="0.2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资产配置表!G30</f>
        <v>0.22490663750000001</v>
      </c>
      <c r="K4" s="18">
        <f>已投部分年化收益率!W16</f>
        <v>9.5100000000000004E-2</v>
      </c>
      <c r="L4" s="1">
        <f>资产配置表!H30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 x14ac:dyDescent="0.2">
      <c r="B5" s="1"/>
      <c r="I5" t="s">
        <v>214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 x14ac:dyDescent="0.2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 x14ac:dyDescent="0.2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 x14ac:dyDescent="0.2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 x14ac:dyDescent="0.2">
      <c r="B9" s="1"/>
      <c r="I9" t="s">
        <v>217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 x14ac:dyDescent="0.2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 x14ac:dyDescent="0.2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 x14ac:dyDescent="0.2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 x14ac:dyDescent="0.2">
      <c r="B13" s="1"/>
      <c r="E13" s="21"/>
      <c r="I13" t="s">
        <v>280</v>
      </c>
      <c r="J13" s="18">
        <f>资产配置表!C21</f>
        <v>2.0250000000000001E-2</v>
      </c>
      <c r="K13" s="18"/>
      <c r="L13" s="1"/>
    </row>
    <row r="14" spans="1:17" x14ac:dyDescent="0.2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资产配置表!C16</f>
        <v>5.6000000000000001E-2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资产配置表!C17</f>
        <v>6.4313999999999994E-3</v>
      </c>
      <c r="K15" s="18"/>
    </row>
    <row r="16" spans="1:17" x14ac:dyDescent="0.2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 x14ac:dyDescent="0.2">
      <c r="B17" s="1"/>
    </row>
    <row r="18" spans="1:14" x14ac:dyDescent="0.2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 x14ac:dyDescent="0.2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 x14ac:dyDescent="0.2">
      <c r="B21" s="1"/>
    </row>
    <row r="22" spans="1:14" x14ac:dyDescent="0.2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 x14ac:dyDescent="0.2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 x14ac:dyDescent="0.2">
      <c r="B25" s="1"/>
    </row>
    <row r="26" spans="1:14" x14ac:dyDescent="0.2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 x14ac:dyDescent="0.2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 x14ac:dyDescent="0.2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 x14ac:dyDescent="0.2">
      <c r="L29" t="s">
        <v>7387</v>
      </c>
      <c r="M29" t="s">
        <v>7391</v>
      </c>
      <c r="N29" t="s">
        <v>7388</v>
      </c>
    </row>
    <row r="30" spans="1:14" x14ac:dyDescent="0.2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 x14ac:dyDescent="0.2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 x14ac:dyDescent="0.2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 x14ac:dyDescent="0.2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 x14ac:dyDescent="0.2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 x14ac:dyDescent="0.2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 x14ac:dyDescent="0.2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 x14ac:dyDescent="0.2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 x14ac:dyDescent="0.2">
      <c r="B45" s="1"/>
      <c r="C45" s="21"/>
      <c r="D45" s="21"/>
      <c r="E45" s="21"/>
    </row>
    <row r="46" spans="1:14" x14ac:dyDescent="0.2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4" t="s">
        <v>236</v>
      </c>
      <c r="D63" s="74" t="s">
        <v>237</v>
      </c>
      <c r="E63" s="74" t="s">
        <v>238</v>
      </c>
    </row>
    <row r="64" spans="1:5" x14ac:dyDescent="0.2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 x14ac:dyDescent="0.2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 x14ac:dyDescent="0.2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 x14ac:dyDescent="0.2">
      <c r="A2" s="25" t="s">
        <v>57</v>
      </c>
      <c r="B2" s="80">
        <f>已投部分年化收益率!Z13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7" t="s">
        <v>43</v>
      </c>
      <c r="B3" s="80">
        <f>已投部分年化收益率!Z14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7" t="s">
        <v>39</v>
      </c>
      <c r="B4" s="80">
        <f>已投部分年化收益率!Z15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7" t="s">
        <v>18</v>
      </c>
      <c r="B5" s="80">
        <f>已投部分年化收益率!Z16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7" t="s">
        <v>19</v>
      </c>
      <c r="B6" s="80">
        <f>已投部分年化收益率!Z17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7" t="s">
        <v>67</v>
      </c>
      <c r="B7" s="80">
        <f>已投部分年化收益率!Z19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80">
        <f>已投部分年化收益率!Z22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80">
        <f>已投部分年化收益率!Z37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80">
        <f>已投部分年化收益率!Z21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80">
        <f>已投部分年化收益率!Z25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7" t="s">
        <v>36</v>
      </c>
      <c r="B12" s="80">
        <f>已投部分年化收益率!Z23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3848</v>
      </c>
      <c r="B13" s="80">
        <f>已投部分年化收益率!Z18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270</v>
      </c>
      <c r="B15" t="s">
        <v>271</v>
      </c>
      <c r="G15" s="77"/>
      <c r="H15" s="77"/>
    </row>
    <row r="16" spans="1:20" x14ac:dyDescent="0.2">
      <c r="A16" s="25" t="s">
        <v>57</v>
      </c>
      <c r="B16" s="18">
        <f>资产配置表!D3</f>
        <v>8.7099999999999997E-2</v>
      </c>
    </row>
    <row r="17" spans="1:26" x14ac:dyDescent="0.2">
      <c r="A17" s="77" t="s">
        <v>43</v>
      </c>
      <c r="B17" s="18">
        <f>资产配置表!D4</f>
        <v>6.0299999999999999E-2</v>
      </c>
    </row>
    <row r="18" spans="1:26" x14ac:dyDescent="0.2">
      <c r="A18" s="77" t="s">
        <v>39</v>
      </c>
      <c r="B18" s="18">
        <f>资产配置表!D5</f>
        <v>5.3600000000000002E-2</v>
      </c>
    </row>
    <row r="19" spans="1:26" x14ac:dyDescent="0.2">
      <c r="A19" s="77" t="s">
        <v>18</v>
      </c>
      <c r="B19" s="18">
        <f>资产配置表!D6</f>
        <v>0.16750000000000001</v>
      </c>
    </row>
    <row r="20" spans="1:26" x14ac:dyDescent="0.2">
      <c r="A20" s="77" t="s">
        <v>19</v>
      </c>
      <c r="B20" s="18">
        <f>资产配置表!D7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 x14ac:dyDescent="0.2">
      <c r="A21" s="77" t="s">
        <v>67</v>
      </c>
      <c r="B21" s="18">
        <f>资产配置表!D10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资产配置表!D11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资产配置表!D12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资产配置表!D13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资产配置表!D14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7" t="s">
        <v>36</v>
      </c>
      <c r="B26" s="18">
        <f>资产配置表!D15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3851</v>
      </c>
      <c r="B27" s="19">
        <f>资产配置表!D8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 x14ac:dyDescent="0.2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 x14ac:dyDescent="0.2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 x14ac:dyDescent="0.2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 x14ac:dyDescent="0.2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 x14ac:dyDescent="0.2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 x14ac:dyDescent="0.2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 x14ac:dyDescent="0.2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 x14ac:dyDescent="0.2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 x14ac:dyDescent="0.2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 x14ac:dyDescent="0.2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 x14ac:dyDescent="0.2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 x14ac:dyDescent="0.2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 x14ac:dyDescent="0.2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 x14ac:dyDescent="0.2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 x14ac:dyDescent="0.2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 x14ac:dyDescent="0.2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 x14ac:dyDescent="0.2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 x14ac:dyDescent="0.2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 x14ac:dyDescent="0.2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 x14ac:dyDescent="0.2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 x14ac:dyDescent="0.2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 x14ac:dyDescent="0.2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 x14ac:dyDescent="0.2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 x14ac:dyDescent="0.2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 x14ac:dyDescent="0.2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 x14ac:dyDescent="0.2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 x14ac:dyDescent="0.2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 x14ac:dyDescent="0.2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 x14ac:dyDescent="0.2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 x14ac:dyDescent="0.2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 x14ac:dyDescent="0.2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 x14ac:dyDescent="0.2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 x14ac:dyDescent="0.2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 x14ac:dyDescent="0.2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 x14ac:dyDescent="0.2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 x14ac:dyDescent="0.2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 x14ac:dyDescent="0.2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 x14ac:dyDescent="0.2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 x14ac:dyDescent="0.2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 x14ac:dyDescent="0.2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 x14ac:dyDescent="0.2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 x14ac:dyDescent="0.2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 x14ac:dyDescent="0.2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 x14ac:dyDescent="0.2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 x14ac:dyDescent="0.2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 x14ac:dyDescent="0.2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 x14ac:dyDescent="0.2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 x14ac:dyDescent="0.2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 x14ac:dyDescent="0.2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 x14ac:dyDescent="0.2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 x14ac:dyDescent="0.2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 x14ac:dyDescent="0.2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 x14ac:dyDescent="0.2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 x14ac:dyDescent="0.2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 x14ac:dyDescent="0.2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 x14ac:dyDescent="0.2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 x14ac:dyDescent="0.2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 x14ac:dyDescent="0.2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 x14ac:dyDescent="0.2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 x14ac:dyDescent="0.2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 x14ac:dyDescent="0.2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 x14ac:dyDescent="0.2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 x14ac:dyDescent="0.2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 x14ac:dyDescent="0.2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 x14ac:dyDescent="0.2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 x14ac:dyDescent="0.2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 x14ac:dyDescent="0.2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 x14ac:dyDescent="0.2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 x14ac:dyDescent="0.2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 x14ac:dyDescent="0.2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 x14ac:dyDescent="0.2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 x14ac:dyDescent="0.2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 x14ac:dyDescent="0.2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 x14ac:dyDescent="0.2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 x14ac:dyDescent="0.2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 x14ac:dyDescent="0.2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 x14ac:dyDescent="0.2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 x14ac:dyDescent="0.2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 x14ac:dyDescent="0.2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 x14ac:dyDescent="0.2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 x14ac:dyDescent="0.2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 x14ac:dyDescent="0.2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 x14ac:dyDescent="0.2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 x14ac:dyDescent="0.2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 x14ac:dyDescent="0.2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 x14ac:dyDescent="0.2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 x14ac:dyDescent="0.2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 x14ac:dyDescent="0.2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 x14ac:dyDescent="0.2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 x14ac:dyDescent="0.2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 x14ac:dyDescent="0.2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 x14ac:dyDescent="0.2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 x14ac:dyDescent="0.2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 x14ac:dyDescent="0.2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 x14ac:dyDescent="0.2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 x14ac:dyDescent="0.2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 x14ac:dyDescent="0.2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 x14ac:dyDescent="0.2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 x14ac:dyDescent="0.2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 x14ac:dyDescent="0.2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 x14ac:dyDescent="0.2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 x14ac:dyDescent="0.2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 x14ac:dyDescent="0.2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 x14ac:dyDescent="0.2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 x14ac:dyDescent="0.2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 x14ac:dyDescent="0.2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 x14ac:dyDescent="0.2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 x14ac:dyDescent="0.2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 x14ac:dyDescent="0.2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 x14ac:dyDescent="0.2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 x14ac:dyDescent="0.2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 x14ac:dyDescent="0.2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 x14ac:dyDescent="0.2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 x14ac:dyDescent="0.2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 x14ac:dyDescent="0.2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 x14ac:dyDescent="0.2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 x14ac:dyDescent="0.2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 x14ac:dyDescent="0.2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 x14ac:dyDescent="0.2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 x14ac:dyDescent="0.2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 x14ac:dyDescent="0.2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 x14ac:dyDescent="0.2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 x14ac:dyDescent="0.2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 x14ac:dyDescent="0.2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 x14ac:dyDescent="0.2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 x14ac:dyDescent="0.2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 x14ac:dyDescent="0.2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 x14ac:dyDescent="0.2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 x14ac:dyDescent="0.2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 x14ac:dyDescent="0.2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 x14ac:dyDescent="0.2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 x14ac:dyDescent="0.2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 x14ac:dyDescent="0.2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 x14ac:dyDescent="0.2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 x14ac:dyDescent="0.2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 x14ac:dyDescent="0.2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 x14ac:dyDescent="0.2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 x14ac:dyDescent="0.2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 x14ac:dyDescent="0.2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 x14ac:dyDescent="0.2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 x14ac:dyDescent="0.2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 x14ac:dyDescent="0.2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 x14ac:dyDescent="0.2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 x14ac:dyDescent="0.2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 x14ac:dyDescent="0.2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 x14ac:dyDescent="0.2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 x14ac:dyDescent="0.2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 x14ac:dyDescent="0.2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 x14ac:dyDescent="0.2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 x14ac:dyDescent="0.2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 x14ac:dyDescent="0.2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 x14ac:dyDescent="0.2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 x14ac:dyDescent="0.2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 x14ac:dyDescent="0.2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 x14ac:dyDescent="0.2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 x14ac:dyDescent="0.2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 x14ac:dyDescent="0.2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 x14ac:dyDescent="0.2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 x14ac:dyDescent="0.2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 x14ac:dyDescent="0.2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 x14ac:dyDescent="0.2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 x14ac:dyDescent="0.2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 x14ac:dyDescent="0.2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 x14ac:dyDescent="0.2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 x14ac:dyDescent="0.2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 x14ac:dyDescent="0.2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 x14ac:dyDescent="0.2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 x14ac:dyDescent="0.2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 x14ac:dyDescent="0.2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 x14ac:dyDescent="0.2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 x14ac:dyDescent="0.2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 x14ac:dyDescent="0.2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 x14ac:dyDescent="0.2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 x14ac:dyDescent="0.2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 x14ac:dyDescent="0.2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 x14ac:dyDescent="0.2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 x14ac:dyDescent="0.2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 x14ac:dyDescent="0.2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 x14ac:dyDescent="0.2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 x14ac:dyDescent="0.2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 x14ac:dyDescent="0.2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 x14ac:dyDescent="0.2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 x14ac:dyDescent="0.2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 x14ac:dyDescent="0.2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 x14ac:dyDescent="0.2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 x14ac:dyDescent="0.2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 x14ac:dyDescent="0.2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 x14ac:dyDescent="0.2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 x14ac:dyDescent="0.2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 x14ac:dyDescent="0.2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 x14ac:dyDescent="0.2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 x14ac:dyDescent="0.2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 x14ac:dyDescent="0.2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 x14ac:dyDescent="0.2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 x14ac:dyDescent="0.2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 x14ac:dyDescent="0.2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 x14ac:dyDescent="0.2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 x14ac:dyDescent="0.2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 x14ac:dyDescent="0.2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 x14ac:dyDescent="0.2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 x14ac:dyDescent="0.2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 x14ac:dyDescent="0.2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 x14ac:dyDescent="0.2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 x14ac:dyDescent="0.2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 x14ac:dyDescent="0.2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 x14ac:dyDescent="0.2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 x14ac:dyDescent="0.2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 x14ac:dyDescent="0.2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 x14ac:dyDescent="0.2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 x14ac:dyDescent="0.2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 x14ac:dyDescent="0.2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 x14ac:dyDescent="0.2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 x14ac:dyDescent="0.2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 x14ac:dyDescent="0.2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 x14ac:dyDescent="0.2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 x14ac:dyDescent="0.2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 x14ac:dyDescent="0.2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 x14ac:dyDescent="0.2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 x14ac:dyDescent="0.2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 x14ac:dyDescent="0.2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 x14ac:dyDescent="0.2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 x14ac:dyDescent="0.2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 x14ac:dyDescent="0.2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 x14ac:dyDescent="0.2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 x14ac:dyDescent="0.2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 x14ac:dyDescent="0.2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 x14ac:dyDescent="0.2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 x14ac:dyDescent="0.2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 x14ac:dyDescent="0.2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 x14ac:dyDescent="0.2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 x14ac:dyDescent="0.2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 x14ac:dyDescent="0.2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 x14ac:dyDescent="0.2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 x14ac:dyDescent="0.2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 x14ac:dyDescent="0.2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 x14ac:dyDescent="0.2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 x14ac:dyDescent="0.2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 x14ac:dyDescent="0.2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 x14ac:dyDescent="0.2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 x14ac:dyDescent="0.2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 x14ac:dyDescent="0.2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 x14ac:dyDescent="0.2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 x14ac:dyDescent="0.2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 x14ac:dyDescent="0.2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 x14ac:dyDescent="0.2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 x14ac:dyDescent="0.2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 x14ac:dyDescent="0.2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 x14ac:dyDescent="0.2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 x14ac:dyDescent="0.2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 x14ac:dyDescent="0.2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 x14ac:dyDescent="0.2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 x14ac:dyDescent="0.2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 x14ac:dyDescent="0.2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 x14ac:dyDescent="0.2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 x14ac:dyDescent="0.2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 x14ac:dyDescent="0.2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 x14ac:dyDescent="0.2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 x14ac:dyDescent="0.2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 x14ac:dyDescent="0.2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 x14ac:dyDescent="0.2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 x14ac:dyDescent="0.2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 x14ac:dyDescent="0.2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 x14ac:dyDescent="0.2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 x14ac:dyDescent="0.2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 x14ac:dyDescent="0.2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 x14ac:dyDescent="0.2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 x14ac:dyDescent="0.2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 x14ac:dyDescent="0.2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 x14ac:dyDescent="0.2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 x14ac:dyDescent="0.2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 x14ac:dyDescent="0.2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 x14ac:dyDescent="0.2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 x14ac:dyDescent="0.2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 x14ac:dyDescent="0.2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 x14ac:dyDescent="0.2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 x14ac:dyDescent="0.2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 x14ac:dyDescent="0.2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 x14ac:dyDescent="0.2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 x14ac:dyDescent="0.2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 x14ac:dyDescent="0.2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 x14ac:dyDescent="0.2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 x14ac:dyDescent="0.2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 x14ac:dyDescent="0.2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 x14ac:dyDescent="0.2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 x14ac:dyDescent="0.2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 x14ac:dyDescent="0.2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 x14ac:dyDescent="0.2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 x14ac:dyDescent="0.2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 x14ac:dyDescent="0.2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 x14ac:dyDescent="0.2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 x14ac:dyDescent="0.2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 x14ac:dyDescent="0.2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 x14ac:dyDescent="0.2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 x14ac:dyDescent="0.2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 x14ac:dyDescent="0.2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 x14ac:dyDescent="0.2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 x14ac:dyDescent="0.2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 x14ac:dyDescent="0.2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 x14ac:dyDescent="0.2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 x14ac:dyDescent="0.2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 x14ac:dyDescent="0.2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 x14ac:dyDescent="0.2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 x14ac:dyDescent="0.2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 x14ac:dyDescent="0.2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 x14ac:dyDescent="0.2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 x14ac:dyDescent="0.2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 x14ac:dyDescent="0.2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 x14ac:dyDescent="0.2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 x14ac:dyDescent="0.2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 x14ac:dyDescent="0.2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 x14ac:dyDescent="0.2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 x14ac:dyDescent="0.2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 x14ac:dyDescent="0.2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 x14ac:dyDescent="0.2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 x14ac:dyDescent="0.2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 x14ac:dyDescent="0.2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 x14ac:dyDescent="0.2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 x14ac:dyDescent="0.2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 x14ac:dyDescent="0.2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 x14ac:dyDescent="0.2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 x14ac:dyDescent="0.2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 x14ac:dyDescent="0.2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 x14ac:dyDescent="0.2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 x14ac:dyDescent="0.2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 x14ac:dyDescent="0.2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 x14ac:dyDescent="0.2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 x14ac:dyDescent="0.2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 x14ac:dyDescent="0.2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 x14ac:dyDescent="0.2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 x14ac:dyDescent="0.2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 x14ac:dyDescent="0.2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 x14ac:dyDescent="0.2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 x14ac:dyDescent="0.2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 x14ac:dyDescent="0.2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 x14ac:dyDescent="0.2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 x14ac:dyDescent="0.2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 x14ac:dyDescent="0.2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 x14ac:dyDescent="0.2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 x14ac:dyDescent="0.2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 x14ac:dyDescent="0.2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 x14ac:dyDescent="0.2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 x14ac:dyDescent="0.2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 x14ac:dyDescent="0.2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 x14ac:dyDescent="0.2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 x14ac:dyDescent="0.2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 x14ac:dyDescent="0.2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 x14ac:dyDescent="0.2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 x14ac:dyDescent="0.2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 x14ac:dyDescent="0.2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 x14ac:dyDescent="0.2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 x14ac:dyDescent="0.2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 x14ac:dyDescent="0.2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 x14ac:dyDescent="0.2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 x14ac:dyDescent="0.2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 x14ac:dyDescent="0.2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 x14ac:dyDescent="0.2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 x14ac:dyDescent="0.2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 x14ac:dyDescent="0.2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 x14ac:dyDescent="0.2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 x14ac:dyDescent="0.2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 x14ac:dyDescent="0.2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 x14ac:dyDescent="0.2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 x14ac:dyDescent="0.2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 x14ac:dyDescent="0.2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 x14ac:dyDescent="0.2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 x14ac:dyDescent="0.2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 x14ac:dyDescent="0.2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 x14ac:dyDescent="0.2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 x14ac:dyDescent="0.2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 x14ac:dyDescent="0.2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 x14ac:dyDescent="0.2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 x14ac:dyDescent="0.2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 x14ac:dyDescent="0.2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 x14ac:dyDescent="0.2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 x14ac:dyDescent="0.2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 x14ac:dyDescent="0.2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 x14ac:dyDescent="0.2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 x14ac:dyDescent="0.2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 x14ac:dyDescent="0.2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 x14ac:dyDescent="0.2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 x14ac:dyDescent="0.2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 x14ac:dyDescent="0.2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 x14ac:dyDescent="0.2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 x14ac:dyDescent="0.2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 x14ac:dyDescent="0.2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 x14ac:dyDescent="0.2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 x14ac:dyDescent="0.2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 x14ac:dyDescent="0.2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 x14ac:dyDescent="0.2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 x14ac:dyDescent="0.2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 x14ac:dyDescent="0.2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 x14ac:dyDescent="0.2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 x14ac:dyDescent="0.2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 x14ac:dyDescent="0.2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 x14ac:dyDescent="0.2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 x14ac:dyDescent="0.2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 x14ac:dyDescent="0.2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 x14ac:dyDescent="0.2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 x14ac:dyDescent="0.2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 x14ac:dyDescent="0.2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 x14ac:dyDescent="0.2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 x14ac:dyDescent="0.2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 x14ac:dyDescent="0.2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 x14ac:dyDescent="0.2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 x14ac:dyDescent="0.2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 x14ac:dyDescent="0.2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 x14ac:dyDescent="0.2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 x14ac:dyDescent="0.2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 x14ac:dyDescent="0.2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 x14ac:dyDescent="0.2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 x14ac:dyDescent="0.2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 x14ac:dyDescent="0.2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 x14ac:dyDescent="0.2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 x14ac:dyDescent="0.2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 x14ac:dyDescent="0.2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 x14ac:dyDescent="0.2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 x14ac:dyDescent="0.2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 x14ac:dyDescent="0.2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 x14ac:dyDescent="0.2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 x14ac:dyDescent="0.2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 x14ac:dyDescent="0.2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 x14ac:dyDescent="0.2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 x14ac:dyDescent="0.2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 x14ac:dyDescent="0.2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 x14ac:dyDescent="0.2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 x14ac:dyDescent="0.2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 x14ac:dyDescent="0.2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 x14ac:dyDescent="0.2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 x14ac:dyDescent="0.2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 x14ac:dyDescent="0.2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 x14ac:dyDescent="0.2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 x14ac:dyDescent="0.2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 x14ac:dyDescent="0.2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 x14ac:dyDescent="0.2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 x14ac:dyDescent="0.2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 x14ac:dyDescent="0.2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 x14ac:dyDescent="0.2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 x14ac:dyDescent="0.2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 x14ac:dyDescent="0.2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 x14ac:dyDescent="0.2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 x14ac:dyDescent="0.2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 x14ac:dyDescent="0.2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 x14ac:dyDescent="0.2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 x14ac:dyDescent="0.2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 x14ac:dyDescent="0.2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 x14ac:dyDescent="0.2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 x14ac:dyDescent="0.2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 x14ac:dyDescent="0.2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 x14ac:dyDescent="0.2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 x14ac:dyDescent="0.2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 x14ac:dyDescent="0.2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 x14ac:dyDescent="0.2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 x14ac:dyDescent="0.2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 x14ac:dyDescent="0.2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 x14ac:dyDescent="0.2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 x14ac:dyDescent="0.2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 x14ac:dyDescent="0.2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 x14ac:dyDescent="0.2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 x14ac:dyDescent="0.2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 x14ac:dyDescent="0.2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 x14ac:dyDescent="0.2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 x14ac:dyDescent="0.2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 x14ac:dyDescent="0.2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 x14ac:dyDescent="0.2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 x14ac:dyDescent="0.2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 x14ac:dyDescent="0.2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 x14ac:dyDescent="0.2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 x14ac:dyDescent="0.2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 x14ac:dyDescent="0.2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 x14ac:dyDescent="0.2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 x14ac:dyDescent="0.2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 x14ac:dyDescent="0.2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 x14ac:dyDescent="0.2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 x14ac:dyDescent="0.2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 x14ac:dyDescent="0.2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 x14ac:dyDescent="0.2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 x14ac:dyDescent="0.2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 x14ac:dyDescent="0.2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 x14ac:dyDescent="0.2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 x14ac:dyDescent="0.2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 x14ac:dyDescent="0.2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 x14ac:dyDescent="0.2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 x14ac:dyDescent="0.2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 x14ac:dyDescent="0.2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 x14ac:dyDescent="0.2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 x14ac:dyDescent="0.2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 x14ac:dyDescent="0.2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 x14ac:dyDescent="0.2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 x14ac:dyDescent="0.2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 x14ac:dyDescent="0.2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 x14ac:dyDescent="0.2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 x14ac:dyDescent="0.2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 x14ac:dyDescent="0.2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 x14ac:dyDescent="0.2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 x14ac:dyDescent="0.2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 x14ac:dyDescent="0.2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 x14ac:dyDescent="0.2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 x14ac:dyDescent="0.2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 x14ac:dyDescent="0.2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 x14ac:dyDescent="0.2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 x14ac:dyDescent="0.2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 x14ac:dyDescent="0.2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 x14ac:dyDescent="0.2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 x14ac:dyDescent="0.2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 x14ac:dyDescent="0.2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 x14ac:dyDescent="0.2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 x14ac:dyDescent="0.2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 x14ac:dyDescent="0.2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 x14ac:dyDescent="0.2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 x14ac:dyDescent="0.2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 x14ac:dyDescent="0.2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 x14ac:dyDescent="0.2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 x14ac:dyDescent="0.2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 x14ac:dyDescent="0.2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 x14ac:dyDescent="0.2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 x14ac:dyDescent="0.2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 x14ac:dyDescent="0.2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 x14ac:dyDescent="0.2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 x14ac:dyDescent="0.2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 x14ac:dyDescent="0.2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 x14ac:dyDescent="0.2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 x14ac:dyDescent="0.2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 x14ac:dyDescent="0.2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 x14ac:dyDescent="0.2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 x14ac:dyDescent="0.2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 x14ac:dyDescent="0.2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 x14ac:dyDescent="0.2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 x14ac:dyDescent="0.2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 x14ac:dyDescent="0.2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 x14ac:dyDescent="0.2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 x14ac:dyDescent="0.2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 x14ac:dyDescent="0.2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 x14ac:dyDescent="0.2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 x14ac:dyDescent="0.2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 x14ac:dyDescent="0.2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 x14ac:dyDescent="0.2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 x14ac:dyDescent="0.2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 x14ac:dyDescent="0.2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 x14ac:dyDescent="0.2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 x14ac:dyDescent="0.2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 x14ac:dyDescent="0.2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 x14ac:dyDescent="0.2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 x14ac:dyDescent="0.2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 x14ac:dyDescent="0.2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 x14ac:dyDescent="0.2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 x14ac:dyDescent="0.2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 x14ac:dyDescent="0.2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 x14ac:dyDescent="0.2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 x14ac:dyDescent="0.2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 x14ac:dyDescent="0.2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 x14ac:dyDescent="0.2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 x14ac:dyDescent="0.2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 x14ac:dyDescent="0.2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 x14ac:dyDescent="0.2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 x14ac:dyDescent="0.2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 x14ac:dyDescent="0.2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 x14ac:dyDescent="0.2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 x14ac:dyDescent="0.2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 x14ac:dyDescent="0.2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 x14ac:dyDescent="0.2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 x14ac:dyDescent="0.2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 x14ac:dyDescent="0.2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 x14ac:dyDescent="0.2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 x14ac:dyDescent="0.2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 x14ac:dyDescent="0.2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 x14ac:dyDescent="0.2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 x14ac:dyDescent="0.2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 x14ac:dyDescent="0.2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 x14ac:dyDescent="0.2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 x14ac:dyDescent="0.2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 x14ac:dyDescent="0.2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 x14ac:dyDescent="0.2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 x14ac:dyDescent="0.2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 x14ac:dyDescent="0.2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 x14ac:dyDescent="0.2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 x14ac:dyDescent="0.2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 x14ac:dyDescent="0.2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 x14ac:dyDescent="0.2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 x14ac:dyDescent="0.2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 x14ac:dyDescent="0.2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 x14ac:dyDescent="0.2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 x14ac:dyDescent="0.2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 x14ac:dyDescent="0.2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 x14ac:dyDescent="0.2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 x14ac:dyDescent="0.2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 x14ac:dyDescent="0.2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 x14ac:dyDescent="0.2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 x14ac:dyDescent="0.2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 x14ac:dyDescent="0.2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 x14ac:dyDescent="0.2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 x14ac:dyDescent="0.2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 x14ac:dyDescent="0.2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 x14ac:dyDescent="0.2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 x14ac:dyDescent="0.2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 x14ac:dyDescent="0.2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 x14ac:dyDescent="0.2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 x14ac:dyDescent="0.2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 x14ac:dyDescent="0.2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 x14ac:dyDescent="0.2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 x14ac:dyDescent="0.2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 x14ac:dyDescent="0.2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 x14ac:dyDescent="0.2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 x14ac:dyDescent="0.2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 x14ac:dyDescent="0.2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 x14ac:dyDescent="0.2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 x14ac:dyDescent="0.2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 x14ac:dyDescent="0.2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 x14ac:dyDescent="0.2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 x14ac:dyDescent="0.2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 x14ac:dyDescent="0.2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 x14ac:dyDescent="0.2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 x14ac:dyDescent="0.2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 x14ac:dyDescent="0.2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 x14ac:dyDescent="0.2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 x14ac:dyDescent="0.2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 x14ac:dyDescent="0.2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 x14ac:dyDescent="0.2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 x14ac:dyDescent="0.2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 x14ac:dyDescent="0.2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 x14ac:dyDescent="0.2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 x14ac:dyDescent="0.2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 x14ac:dyDescent="0.2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 x14ac:dyDescent="0.2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 x14ac:dyDescent="0.2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 x14ac:dyDescent="0.2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 x14ac:dyDescent="0.2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 x14ac:dyDescent="0.2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 x14ac:dyDescent="0.2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 x14ac:dyDescent="0.2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 x14ac:dyDescent="0.2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 x14ac:dyDescent="0.2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 x14ac:dyDescent="0.2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 x14ac:dyDescent="0.2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 x14ac:dyDescent="0.2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 x14ac:dyDescent="0.2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 x14ac:dyDescent="0.2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 x14ac:dyDescent="0.2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 x14ac:dyDescent="0.2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 x14ac:dyDescent="0.2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 x14ac:dyDescent="0.2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 x14ac:dyDescent="0.2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 x14ac:dyDescent="0.2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 x14ac:dyDescent="0.2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 x14ac:dyDescent="0.2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 x14ac:dyDescent="0.2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 x14ac:dyDescent="0.2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 x14ac:dyDescent="0.2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 x14ac:dyDescent="0.2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 x14ac:dyDescent="0.2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 x14ac:dyDescent="0.2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 x14ac:dyDescent="0.2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 x14ac:dyDescent="0.2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 x14ac:dyDescent="0.2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 x14ac:dyDescent="0.2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 x14ac:dyDescent="0.2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 x14ac:dyDescent="0.2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 x14ac:dyDescent="0.2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 x14ac:dyDescent="0.2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 x14ac:dyDescent="0.2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 x14ac:dyDescent="0.2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 x14ac:dyDescent="0.2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 x14ac:dyDescent="0.2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 x14ac:dyDescent="0.2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 x14ac:dyDescent="0.2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 x14ac:dyDescent="0.2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 x14ac:dyDescent="0.2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 x14ac:dyDescent="0.2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 x14ac:dyDescent="0.2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 x14ac:dyDescent="0.2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 x14ac:dyDescent="0.2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 x14ac:dyDescent="0.2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 x14ac:dyDescent="0.2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 x14ac:dyDescent="0.2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 x14ac:dyDescent="0.2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 x14ac:dyDescent="0.2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 x14ac:dyDescent="0.2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 x14ac:dyDescent="0.2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 x14ac:dyDescent="0.2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 x14ac:dyDescent="0.2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 x14ac:dyDescent="0.2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 x14ac:dyDescent="0.2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 x14ac:dyDescent="0.2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 x14ac:dyDescent="0.2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 x14ac:dyDescent="0.2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 x14ac:dyDescent="0.2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 x14ac:dyDescent="0.2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 x14ac:dyDescent="0.2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 x14ac:dyDescent="0.2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 x14ac:dyDescent="0.2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 x14ac:dyDescent="0.2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 x14ac:dyDescent="0.2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 x14ac:dyDescent="0.2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 x14ac:dyDescent="0.2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 x14ac:dyDescent="0.2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 x14ac:dyDescent="0.2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 x14ac:dyDescent="0.2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 x14ac:dyDescent="0.2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 x14ac:dyDescent="0.2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 x14ac:dyDescent="0.2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 x14ac:dyDescent="0.2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 x14ac:dyDescent="0.2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 x14ac:dyDescent="0.2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 x14ac:dyDescent="0.2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 x14ac:dyDescent="0.2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 x14ac:dyDescent="0.2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 x14ac:dyDescent="0.2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 x14ac:dyDescent="0.2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 x14ac:dyDescent="0.2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 x14ac:dyDescent="0.2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 x14ac:dyDescent="0.2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 x14ac:dyDescent="0.2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 x14ac:dyDescent="0.2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 x14ac:dyDescent="0.2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 x14ac:dyDescent="0.2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 x14ac:dyDescent="0.2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 x14ac:dyDescent="0.2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 x14ac:dyDescent="0.2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 x14ac:dyDescent="0.2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 x14ac:dyDescent="0.2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 x14ac:dyDescent="0.2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 x14ac:dyDescent="0.2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 x14ac:dyDescent="0.2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 x14ac:dyDescent="0.2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 x14ac:dyDescent="0.2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 x14ac:dyDescent="0.2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 x14ac:dyDescent="0.2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 x14ac:dyDescent="0.2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 x14ac:dyDescent="0.2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 x14ac:dyDescent="0.2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 x14ac:dyDescent="0.2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 x14ac:dyDescent="0.2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 x14ac:dyDescent="0.2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 x14ac:dyDescent="0.2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 x14ac:dyDescent="0.2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 x14ac:dyDescent="0.2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 x14ac:dyDescent="0.2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 x14ac:dyDescent="0.2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 x14ac:dyDescent="0.2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 x14ac:dyDescent="0.2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 x14ac:dyDescent="0.2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 x14ac:dyDescent="0.2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 x14ac:dyDescent="0.2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 x14ac:dyDescent="0.2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 x14ac:dyDescent="0.2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 x14ac:dyDescent="0.2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 x14ac:dyDescent="0.2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 x14ac:dyDescent="0.2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 x14ac:dyDescent="0.2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 x14ac:dyDescent="0.2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 x14ac:dyDescent="0.2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 x14ac:dyDescent="0.2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 x14ac:dyDescent="0.2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 x14ac:dyDescent="0.2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 x14ac:dyDescent="0.2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 x14ac:dyDescent="0.2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 x14ac:dyDescent="0.2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 x14ac:dyDescent="0.2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 x14ac:dyDescent="0.2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 x14ac:dyDescent="0.2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 x14ac:dyDescent="0.2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 x14ac:dyDescent="0.2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 x14ac:dyDescent="0.2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 x14ac:dyDescent="0.2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 x14ac:dyDescent="0.2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 x14ac:dyDescent="0.2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 x14ac:dyDescent="0.2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 x14ac:dyDescent="0.2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 x14ac:dyDescent="0.2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 x14ac:dyDescent="0.2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 x14ac:dyDescent="0.2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 x14ac:dyDescent="0.2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 x14ac:dyDescent="0.2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 x14ac:dyDescent="0.2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 x14ac:dyDescent="0.2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 x14ac:dyDescent="0.2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 x14ac:dyDescent="0.2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 x14ac:dyDescent="0.2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 x14ac:dyDescent="0.2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 x14ac:dyDescent="0.2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 x14ac:dyDescent="0.2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 x14ac:dyDescent="0.2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 x14ac:dyDescent="0.2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 x14ac:dyDescent="0.2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 x14ac:dyDescent="0.2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 x14ac:dyDescent="0.2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 x14ac:dyDescent="0.2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 x14ac:dyDescent="0.2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 x14ac:dyDescent="0.2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 x14ac:dyDescent="0.2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 x14ac:dyDescent="0.2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 x14ac:dyDescent="0.2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 x14ac:dyDescent="0.2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 x14ac:dyDescent="0.2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 x14ac:dyDescent="0.2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 x14ac:dyDescent="0.2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 x14ac:dyDescent="0.2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 x14ac:dyDescent="0.2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 x14ac:dyDescent="0.2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 x14ac:dyDescent="0.2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 x14ac:dyDescent="0.2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 x14ac:dyDescent="0.2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 x14ac:dyDescent="0.2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 x14ac:dyDescent="0.2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 x14ac:dyDescent="0.2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 x14ac:dyDescent="0.2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 x14ac:dyDescent="0.2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 x14ac:dyDescent="0.2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 x14ac:dyDescent="0.2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 x14ac:dyDescent="0.2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 x14ac:dyDescent="0.2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 x14ac:dyDescent="0.2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 x14ac:dyDescent="0.2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 x14ac:dyDescent="0.2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 x14ac:dyDescent="0.2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 x14ac:dyDescent="0.2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 x14ac:dyDescent="0.2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 x14ac:dyDescent="0.2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 x14ac:dyDescent="0.2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 x14ac:dyDescent="0.2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 x14ac:dyDescent="0.2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 x14ac:dyDescent="0.2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 x14ac:dyDescent="0.2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 x14ac:dyDescent="0.2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 x14ac:dyDescent="0.2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 x14ac:dyDescent="0.2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 x14ac:dyDescent="0.2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 x14ac:dyDescent="0.2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 x14ac:dyDescent="0.2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 x14ac:dyDescent="0.2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 x14ac:dyDescent="0.2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 x14ac:dyDescent="0.2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 x14ac:dyDescent="0.2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 x14ac:dyDescent="0.2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 x14ac:dyDescent="0.2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 x14ac:dyDescent="0.2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 x14ac:dyDescent="0.2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 x14ac:dyDescent="0.2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 x14ac:dyDescent="0.2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 x14ac:dyDescent="0.2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 x14ac:dyDescent="0.2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 x14ac:dyDescent="0.2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 x14ac:dyDescent="0.2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 x14ac:dyDescent="0.2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 x14ac:dyDescent="0.2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 x14ac:dyDescent="0.2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 x14ac:dyDescent="0.2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 x14ac:dyDescent="0.2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 x14ac:dyDescent="0.2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 x14ac:dyDescent="0.2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 x14ac:dyDescent="0.2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 x14ac:dyDescent="0.2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 x14ac:dyDescent="0.2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 x14ac:dyDescent="0.2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 x14ac:dyDescent="0.2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 x14ac:dyDescent="0.2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 x14ac:dyDescent="0.2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 x14ac:dyDescent="0.2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 x14ac:dyDescent="0.2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 x14ac:dyDescent="0.2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 x14ac:dyDescent="0.2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 x14ac:dyDescent="0.2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 x14ac:dyDescent="0.2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 x14ac:dyDescent="0.2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 x14ac:dyDescent="0.2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 x14ac:dyDescent="0.2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 x14ac:dyDescent="0.2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 x14ac:dyDescent="0.2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 x14ac:dyDescent="0.2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 x14ac:dyDescent="0.2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 x14ac:dyDescent="0.2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 x14ac:dyDescent="0.2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 x14ac:dyDescent="0.2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 x14ac:dyDescent="0.2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 x14ac:dyDescent="0.2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 x14ac:dyDescent="0.2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 x14ac:dyDescent="0.2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 x14ac:dyDescent="0.2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 x14ac:dyDescent="0.2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 x14ac:dyDescent="0.2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 x14ac:dyDescent="0.2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 x14ac:dyDescent="0.2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 x14ac:dyDescent="0.2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 x14ac:dyDescent="0.2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 x14ac:dyDescent="0.2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 x14ac:dyDescent="0.2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 x14ac:dyDescent="0.2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 x14ac:dyDescent="0.2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 x14ac:dyDescent="0.2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 x14ac:dyDescent="0.2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 x14ac:dyDescent="0.2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 x14ac:dyDescent="0.2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 x14ac:dyDescent="0.2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 x14ac:dyDescent="0.2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 x14ac:dyDescent="0.2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 x14ac:dyDescent="0.2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 x14ac:dyDescent="0.2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 x14ac:dyDescent="0.2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 x14ac:dyDescent="0.2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 x14ac:dyDescent="0.2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 x14ac:dyDescent="0.2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 x14ac:dyDescent="0.2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 x14ac:dyDescent="0.2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 x14ac:dyDescent="0.2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 x14ac:dyDescent="0.2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 x14ac:dyDescent="0.2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 x14ac:dyDescent="0.2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 x14ac:dyDescent="0.2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 x14ac:dyDescent="0.2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 x14ac:dyDescent="0.2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 x14ac:dyDescent="0.2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 x14ac:dyDescent="0.2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 x14ac:dyDescent="0.2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 x14ac:dyDescent="0.2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 x14ac:dyDescent="0.2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 x14ac:dyDescent="0.2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 x14ac:dyDescent="0.2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 x14ac:dyDescent="0.2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 x14ac:dyDescent="0.2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 x14ac:dyDescent="0.2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 x14ac:dyDescent="0.2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 x14ac:dyDescent="0.2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 x14ac:dyDescent="0.2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 x14ac:dyDescent="0.2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 x14ac:dyDescent="0.2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 x14ac:dyDescent="0.2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 x14ac:dyDescent="0.2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 x14ac:dyDescent="0.2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 x14ac:dyDescent="0.2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 x14ac:dyDescent="0.2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 x14ac:dyDescent="0.2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 x14ac:dyDescent="0.2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 x14ac:dyDescent="0.2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 x14ac:dyDescent="0.2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 x14ac:dyDescent="0.2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 x14ac:dyDescent="0.2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 x14ac:dyDescent="0.2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 x14ac:dyDescent="0.2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 x14ac:dyDescent="0.2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 x14ac:dyDescent="0.2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 x14ac:dyDescent="0.2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 x14ac:dyDescent="0.2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 x14ac:dyDescent="0.2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 x14ac:dyDescent="0.2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 x14ac:dyDescent="0.2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 x14ac:dyDescent="0.2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 x14ac:dyDescent="0.2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 x14ac:dyDescent="0.2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 x14ac:dyDescent="0.2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 x14ac:dyDescent="0.2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 x14ac:dyDescent="0.2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 x14ac:dyDescent="0.2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 x14ac:dyDescent="0.2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 x14ac:dyDescent="0.2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 x14ac:dyDescent="0.2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 x14ac:dyDescent="0.2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 x14ac:dyDescent="0.2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 x14ac:dyDescent="0.2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 x14ac:dyDescent="0.2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 x14ac:dyDescent="0.2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 x14ac:dyDescent="0.2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 x14ac:dyDescent="0.2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 x14ac:dyDescent="0.2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 x14ac:dyDescent="0.2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 x14ac:dyDescent="0.2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 x14ac:dyDescent="0.2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 x14ac:dyDescent="0.2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 x14ac:dyDescent="0.2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 x14ac:dyDescent="0.2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 x14ac:dyDescent="0.2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 x14ac:dyDescent="0.2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 x14ac:dyDescent="0.2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 x14ac:dyDescent="0.2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 x14ac:dyDescent="0.2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 x14ac:dyDescent="0.2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 x14ac:dyDescent="0.2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 x14ac:dyDescent="0.2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 x14ac:dyDescent="0.2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 x14ac:dyDescent="0.2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 x14ac:dyDescent="0.2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 x14ac:dyDescent="0.2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 x14ac:dyDescent="0.2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 x14ac:dyDescent="0.2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 x14ac:dyDescent="0.2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 x14ac:dyDescent="0.2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 x14ac:dyDescent="0.2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 x14ac:dyDescent="0.2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 x14ac:dyDescent="0.2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 x14ac:dyDescent="0.2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 x14ac:dyDescent="0.2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 x14ac:dyDescent="0.2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 x14ac:dyDescent="0.2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 x14ac:dyDescent="0.2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 x14ac:dyDescent="0.2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 x14ac:dyDescent="0.2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 x14ac:dyDescent="0.2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 x14ac:dyDescent="0.2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 x14ac:dyDescent="0.2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 x14ac:dyDescent="0.2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 x14ac:dyDescent="0.2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 x14ac:dyDescent="0.2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 x14ac:dyDescent="0.2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 x14ac:dyDescent="0.2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 x14ac:dyDescent="0.2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 x14ac:dyDescent="0.2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 x14ac:dyDescent="0.2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 x14ac:dyDescent="0.2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 x14ac:dyDescent="0.2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 x14ac:dyDescent="0.2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 x14ac:dyDescent="0.2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 x14ac:dyDescent="0.2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 x14ac:dyDescent="0.2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 x14ac:dyDescent="0.2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 x14ac:dyDescent="0.2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 x14ac:dyDescent="0.2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 x14ac:dyDescent="0.2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 x14ac:dyDescent="0.2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 x14ac:dyDescent="0.2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 x14ac:dyDescent="0.2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 x14ac:dyDescent="0.2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 x14ac:dyDescent="0.2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 x14ac:dyDescent="0.2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 x14ac:dyDescent="0.2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 x14ac:dyDescent="0.2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 x14ac:dyDescent="0.2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 x14ac:dyDescent="0.2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 x14ac:dyDescent="0.2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 x14ac:dyDescent="0.2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 x14ac:dyDescent="0.2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 x14ac:dyDescent="0.2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 x14ac:dyDescent="0.2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 x14ac:dyDescent="0.2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 x14ac:dyDescent="0.2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 x14ac:dyDescent="0.2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 x14ac:dyDescent="0.2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 x14ac:dyDescent="0.2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 x14ac:dyDescent="0.2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 x14ac:dyDescent="0.2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 x14ac:dyDescent="0.2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 x14ac:dyDescent="0.2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 x14ac:dyDescent="0.2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 x14ac:dyDescent="0.2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 x14ac:dyDescent="0.2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 x14ac:dyDescent="0.2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 x14ac:dyDescent="0.2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 x14ac:dyDescent="0.2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 x14ac:dyDescent="0.2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 x14ac:dyDescent="0.2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 x14ac:dyDescent="0.2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 x14ac:dyDescent="0.2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 x14ac:dyDescent="0.2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 x14ac:dyDescent="0.2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 x14ac:dyDescent="0.2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 x14ac:dyDescent="0.2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 x14ac:dyDescent="0.2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 x14ac:dyDescent="0.2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 x14ac:dyDescent="0.2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 x14ac:dyDescent="0.2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 x14ac:dyDescent="0.2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 x14ac:dyDescent="0.2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 x14ac:dyDescent="0.2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 x14ac:dyDescent="0.2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 x14ac:dyDescent="0.2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 x14ac:dyDescent="0.2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 x14ac:dyDescent="0.2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 x14ac:dyDescent="0.2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 x14ac:dyDescent="0.2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 x14ac:dyDescent="0.2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 x14ac:dyDescent="0.2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 x14ac:dyDescent="0.2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 x14ac:dyDescent="0.2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 x14ac:dyDescent="0.2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 x14ac:dyDescent="0.2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 x14ac:dyDescent="0.2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 x14ac:dyDescent="0.2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 x14ac:dyDescent="0.2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 x14ac:dyDescent="0.2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 x14ac:dyDescent="0.2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 x14ac:dyDescent="0.2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 x14ac:dyDescent="0.2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 x14ac:dyDescent="0.2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 x14ac:dyDescent="0.2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 x14ac:dyDescent="0.2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 x14ac:dyDescent="0.2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 x14ac:dyDescent="0.2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 x14ac:dyDescent="0.2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 x14ac:dyDescent="0.2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 x14ac:dyDescent="0.2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 x14ac:dyDescent="0.2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 x14ac:dyDescent="0.2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 x14ac:dyDescent="0.2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 x14ac:dyDescent="0.2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 x14ac:dyDescent="0.2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 x14ac:dyDescent="0.2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 x14ac:dyDescent="0.2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 x14ac:dyDescent="0.2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 x14ac:dyDescent="0.2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 x14ac:dyDescent="0.2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 x14ac:dyDescent="0.2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 x14ac:dyDescent="0.2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 x14ac:dyDescent="0.2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 x14ac:dyDescent="0.2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 x14ac:dyDescent="0.2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 x14ac:dyDescent="0.2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 x14ac:dyDescent="0.2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 x14ac:dyDescent="0.2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 x14ac:dyDescent="0.2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 x14ac:dyDescent="0.2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 x14ac:dyDescent="0.2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 x14ac:dyDescent="0.2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 x14ac:dyDescent="0.2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 x14ac:dyDescent="0.2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 x14ac:dyDescent="0.2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 x14ac:dyDescent="0.2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 x14ac:dyDescent="0.2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 x14ac:dyDescent="0.2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 x14ac:dyDescent="0.2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 x14ac:dyDescent="0.2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 x14ac:dyDescent="0.2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 x14ac:dyDescent="0.2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 x14ac:dyDescent="0.2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 x14ac:dyDescent="0.2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 x14ac:dyDescent="0.2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 x14ac:dyDescent="0.2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 x14ac:dyDescent="0.2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 x14ac:dyDescent="0.2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 x14ac:dyDescent="0.2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 x14ac:dyDescent="0.2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 x14ac:dyDescent="0.2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 x14ac:dyDescent="0.2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 x14ac:dyDescent="0.2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 x14ac:dyDescent="0.2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 x14ac:dyDescent="0.2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 x14ac:dyDescent="0.2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 x14ac:dyDescent="0.2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 x14ac:dyDescent="0.2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 x14ac:dyDescent="0.2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 x14ac:dyDescent="0.2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 x14ac:dyDescent="0.2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 x14ac:dyDescent="0.2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 x14ac:dyDescent="0.2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 x14ac:dyDescent="0.2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 x14ac:dyDescent="0.2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 x14ac:dyDescent="0.2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 x14ac:dyDescent="0.2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 x14ac:dyDescent="0.2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 x14ac:dyDescent="0.2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 x14ac:dyDescent="0.2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 x14ac:dyDescent="0.2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 x14ac:dyDescent="0.2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 x14ac:dyDescent="0.2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 x14ac:dyDescent="0.2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 x14ac:dyDescent="0.2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 x14ac:dyDescent="0.2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 x14ac:dyDescent="0.2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 x14ac:dyDescent="0.2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 x14ac:dyDescent="0.2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 x14ac:dyDescent="0.2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 x14ac:dyDescent="0.2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 x14ac:dyDescent="0.2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 x14ac:dyDescent="0.2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 x14ac:dyDescent="0.2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 x14ac:dyDescent="0.2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 x14ac:dyDescent="0.2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 x14ac:dyDescent="0.2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 x14ac:dyDescent="0.2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 x14ac:dyDescent="0.2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 x14ac:dyDescent="0.2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 x14ac:dyDescent="0.2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 x14ac:dyDescent="0.2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 x14ac:dyDescent="0.2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 x14ac:dyDescent="0.2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 x14ac:dyDescent="0.2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 x14ac:dyDescent="0.2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 x14ac:dyDescent="0.2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 x14ac:dyDescent="0.2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 x14ac:dyDescent="0.2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 x14ac:dyDescent="0.2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 x14ac:dyDescent="0.2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 x14ac:dyDescent="0.2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 x14ac:dyDescent="0.2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 x14ac:dyDescent="0.2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 x14ac:dyDescent="0.2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 x14ac:dyDescent="0.2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 x14ac:dyDescent="0.2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 x14ac:dyDescent="0.2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 x14ac:dyDescent="0.2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 x14ac:dyDescent="0.2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 x14ac:dyDescent="0.2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 x14ac:dyDescent="0.2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 x14ac:dyDescent="0.2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 x14ac:dyDescent="0.2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 x14ac:dyDescent="0.2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 x14ac:dyDescent="0.2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 x14ac:dyDescent="0.2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 x14ac:dyDescent="0.2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 x14ac:dyDescent="0.2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 x14ac:dyDescent="0.2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 x14ac:dyDescent="0.2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 x14ac:dyDescent="0.2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 x14ac:dyDescent="0.2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 x14ac:dyDescent="0.2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 x14ac:dyDescent="0.2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 x14ac:dyDescent="0.2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 x14ac:dyDescent="0.2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 x14ac:dyDescent="0.2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 x14ac:dyDescent="0.2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 x14ac:dyDescent="0.2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 x14ac:dyDescent="0.2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 x14ac:dyDescent="0.2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 x14ac:dyDescent="0.2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 x14ac:dyDescent="0.2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 x14ac:dyDescent="0.2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 x14ac:dyDescent="0.2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 x14ac:dyDescent="0.2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 x14ac:dyDescent="0.2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 x14ac:dyDescent="0.2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 x14ac:dyDescent="0.2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 x14ac:dyDescent="0.2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 x14ac:dyDescent="0.2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 x14ac:dyDescent="0.2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 x14ac:dyDescent="0.2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 x14ac:dyDescent="0.2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 x14ac:dyDescent="0.2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 x14ac:dyDescent="0.2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 x14ac:dyDescent="0.2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 x14ac:dyDescent="0.2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 x14ac:dyDescent="0.2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 x14ac:dyDescent="0.2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 x14ac:dyDescent="0.2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 x14ac:dyDescent="0.2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 x14ac:dyDescent="0.2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 x14ac:dyDescent="0.2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 x14ac:dyDescent="0.2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 x14ac:dyDescent="0.2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 x14ac:dyDescent="0.2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 x14ac:dyDescent="0.2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 x14ac:dyDescent="0.2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 x14ac:dyDescent="0.2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 x14ac:dyDescent="0.2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 x14ac:dyDescent="0.2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 x14ac:dyDescent="0.2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 x14ac:dyDescent="0.2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 x14ac:dyDescent="0.2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 x14ac:dyDescent="0.2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 x14ac:dyDescent="0.2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 x14ac:dyDescent="0.2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 x14ac:dyDescent="0.2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 x14ac:dyDescent="0.2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 x14ac:dyDescent="0.2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 x14ac:dyDescent="0.2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 x14ac:dyDescent="0.2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 x14ac:dyDescent="0.2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 x14ac:dyDescent="0.2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 x14ac:dyDescent="0.2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 x14ac:dyDescent="0.2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 x14ac:dyDescent="0.2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 x14ac:dyDescent="0.2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 x14ac:dyDescent="0.2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 x14ac:dyDescent="0.2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 x14ac:dyDescent="0.2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 x14ac:dyDescent="0.2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 x14ac:dyDescent="0.2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 x14ac:dyDescent="0.2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 x14ac:dyDescent="0.2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 x14ac:dyDescent="0.2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 x14ac:dyDescent="0.2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 x14ac:dyDescent="0.2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 x14ac:dyDescent="0.2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 x14ac:dyDescent="0.2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 x14ac:dyDescent="0.2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 x14ac:dyDescent="0.2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 x14ac:dyDescent="0.2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 x14ac:dyDescent="0.2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 x14ac:dyDescent="0.2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 x14ac:dyDescent="0.2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 x14ac:dyDescent="0.2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 x14ac:dyDescent="0.2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 x14ac:dyDescent="0.2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 x14ac:dyDescent="0.2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 x14ac:dyDescent="0.2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 x14ac:dyDescent="0.2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 x14ac:dyDescent="0.2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 x14ac:dyDescent="0.2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 x14ac:dyDescent="0.2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 x14ac:dyDescent="0.2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 x14ac:dyDescent="0.2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 x14ac:dyDescent="0.2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 x14ac:dyDescent="0.2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 x14ac:dyDescent="0.2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 x14ac:dyDescent="0.2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 x14ac:dyDescent="0.2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 x14ac:dyDescent="0.2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 x14ac:dyDescent="0.2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 x14ac:dyDescent="0.2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 x14ac:dyDescent="0.2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 x14ac:dyDescent="0.2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 x14ac:dyDescent="0.2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 x14ac:dyDescent="0.2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 x14ac:dyDescent="0.2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 x14ac:dyDescent="0.2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 x14ac:dyDescent="0.2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 x14ac:dyDescent="0.2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 x14ac:dyDescent="0.2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 x14ac:dyDescent="0.2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 x14ac:dyDescent="0.2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 x14ac:dyDescent="0.2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 x14ac:dyDescent="0.2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 x14ac:dyDescent="0.2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 x14ac:dyDescent="0.2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 x14ac:dyDescent="0.2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 x14ac:dyDescent="0.2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 x14ac:dyDescent="0.2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 x14ac:dyDescent="0.2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 x14ac:dyDescent="0.2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 x14ac:dyDescent="0.2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 x14ac:dyDescent="0.2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 x14ac:dyDescent="0.2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 x14ac:dyDescent="0.2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 x14ac:dyDescent="0.2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 x14ac:dyDescent="0.2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 x14ac:dyDescent="0.2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 x14ac:dyDescent="0.2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 x14ac:dyDescent="0.2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 x14ac:dyDescent="0.2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 x14ac:dyDescent="0.2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 x14ac:dyDescent="0.2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 x14ac:dyDescent="0.2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 x14ac:dyDescent="0.2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 x14ac:dyDescent="0.2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 x14ac:dyDescent="0.2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 x14ac:dyDescent="0.2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 x14ac:dyDescent="0.2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 x14ac:dyDescent="0.2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 x14ac:dyDescent="0.2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 x14ac:dyDescent="0.2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 x14ac:dyDescent="0.2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 x14ac:dyDescent="0.2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 x14ac:dyDescent="0.2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 x14ac:dyDescent="0.2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 x14ac:dyDescent="0.2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 x14ac:dyDescent="0.2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 x14ac:dyDescent="0.2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 x14ac:dyDescent="0.2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 x14ac:dyDescent="0.2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 x14ac:dyDescent="0.2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 x14ac:dyDescent="0.2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 x14ac:dyDescent="0.2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 x14ac:dyDescent="0.2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 x14ac:dyDescent="0.2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 x14ac:dyDescent="0.2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 x14ac:dyDescent="0.2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 x14ac:dyDescent="0.2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 x14ac:dyDescent="0.2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 x14ac:dyDescent="0.2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 x14ac:dyDescent="0.2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 x14ac:dyDescent="0.2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 x14ac:dyDescent="0.2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 x14ac:dyDescent="0.2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 x14ac:dyDescent="0.2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 x14ac:dyDescent="0.2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 x14ac:dyDescent="0.2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 x14ac:dyDescent="0.2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 x14ac:dyDescent="0.2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 x14ac:dyDescent="0.2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 x14ac:dyDescent="0.2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 x14ac:dyDescent="0.2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 x14ac:dyDescent="0.2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 x14ac:dyDescent="0.2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 x14ac:dyDescent="0.2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 x14ac:dyDescent="0.2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 x14ac:dyDescent="0.2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 x14ac:dyDescent="0.2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 x14ac:dyDescent="0.2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 x14ac:dyDescent="0.2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 x14ac:dyDescent="0.2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 x14ac:dyDescent="0.2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 x14ac:dyDescent="0.2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 x14ac:dyDescent="0.2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 x14ac:dyDescent="0.2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 x14ac:dyDescent="0.2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 x14ac:dyDescent="0.2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 x14ac:dyDescent="0.2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 x14ac:dyDescent="0.2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 x14ac:dyDescent="0.2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 x14ac:dyDescent="0.2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 x14ac:dyDescent="0.2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 x14ac:dyDescent="0.2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 x14ac:dyDescent="0.2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 x14ac:dyDescent="0.2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 x14ac:dyDescent="0.2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 x14ac:dyDescent="0.2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 x14ac:dyDescent="0.2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 x14ac:dyDescent="0.2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 x14ac:dyDescent="0.2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 x14ac:dyDescent="0.2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 x14ac:dyDescent="0.2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 x14ac:dyDescent="0.2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 x14ac:dyDescent="0.2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 x14ac:dyDescent="0.2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 x14ac:dyDescent="0.2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 x14ac:dyDescent="0.2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 x14ac:dyDescent="0.2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 x14ac:dyDescent="0.2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 x14ac:dyDescent="0.2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 x14ac:dyDescent="0.2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 x14ac:dyDescent="0.2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 x14ac:dyDescent="0.2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 x14ac:dyDescent="0.2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 x14ac:dyDescent="0.2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 x14ac:dyDescent="0.2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 x14ac:dyDescent="0.2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 x14ac:dyDescent="0.2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 x14ac:dyDescent="0.2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 x14ac:dyDescent="0.2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 x14ac:dyDescent="0.2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 x14ac:dyDescent="0.2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 x14ac:dyDescent="0.2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 x14ac:dyDescent="0.2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 x14ac:dyDescent="0.2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 x14ac:dyDescent="0.2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 x14ac:dyDescent="0.2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 x14ac:dyDescent="0.2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 x14ac:dyDescent="0.2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 x14ac:dyDescent="0.2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 x14ac:dyDescent="0.2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 x14ac:dyDescent="0.2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 x14ac:dyDescent="0.2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 x14ac:dyDescent="0.2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 x14ac:dyDescent="0.2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 x14ac:dyDescent="0.2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 x14ac:dyDescent="0.2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 x14ac:dyDescent="0.2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 x14ac:dyDescent="0.2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 x14ac:dyDescent="0.2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 x14ac:dyDescent="0.2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 x14ac:dyDescent="0.2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 x14ac:dyDescent="0.2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 x14ac:dyDescent="0.2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 x14ac:dyDescent="0.2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 x14ac:dyDescent="0.2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 x14ac:dyDescent="0.2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 x14ac:dyDescent="0.2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 x14ac:dyDescent="0.2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 x14ac:dyDescent="0.2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 x14ac:dyDescent="0.2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 x14ac:dyDescent="0.2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 x14ac:dyDescent="0.2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 x14ac:dyDescent="0.2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 x14ac:dyDescent="0.2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 x14ac:dyDescent="0.2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 x14ac:dyDescent="0.2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 x14ac:dyDescent="0.2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 x14ac:dyDescent="0.2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 x14ac:dyDescent="0.2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 x14ac:dyDescent="0.2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 x14ac:dyDescent="0.2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 x14ac:dyDescent="0.2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 x14ac:dyDescent="0.2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 x14ac:dyDescent="0.2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 x14ac:dyDescent="0.2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 x14ac:dyDescent="0.2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 x14ac:dyDescent="0.2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 x14ac:dyDescent="0.2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 x14ac:dyDescent="0.2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 x14ac:dyDescent="0.2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 x14ac:dyDescent="0.2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 x14ac:dyDescent="0.2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 x14ac:dyDescent="0.2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 x14ac:dyDescent="0.2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 x14ac:dyDescent="0.2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 x14ac:dyDescent="0.2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 x14ac:dyDescent="0.2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 x14ac:dyDescent="0.2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 x14ac:dyDescent="0.2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 x14ac:dyDescent="0.2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 x14ac:dyDescent="0.2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 x14ac:dyDescent="0.2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 x14ac:dyDescent="0.2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 x14ac:dyDescent="0.2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 x14ac:dyDescent="0.2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 x14ac:dyDescent="0.2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 x14ac:dyDescent="0.2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 x14ac:dyDescent="0.2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 x14ac:dyDescent="0.2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 x14ac:dyDescent="0.2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 x14ac:dyDescent="0.2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 x14ac:dyDescent="0.2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 x14ac:dyDescent="0.2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 x14ac:dyDescent="0.2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 x14ac:dyDescent="0.2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 x14ac:dyDescent="0.2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 x14ac:dyDescent="0.2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 x14ac:dyDescent="0.2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 x14ac:dyDescent="0.2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 x14ac:dyDescent="0.2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 x14ac:dyDescent="0.2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 x14ac:dyDescent="0.2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 x14ac:dyDescent="0.2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 x14ac:dyDescent="0.2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 x14ac:dyDescent="0.2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 x14ac:dyDescent="0.2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 x14ac:dyDescent="0.2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 x14ac:dyDescent="0.2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 x14ac:dyDescent="0.2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 x14ac:dyDescent="0.2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 x14ac:dyDescent="0.2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 x14ac:dyDescent="0.2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 x14ac:dyDescent="0.2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 x14ac:dyDescent="0.2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 x14ac:dyDescent="0.2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 x14ac:dyDescent="0.2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 x14ac:dyDescent="0.2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 x14ac:dyDescent="0.2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 x14ac:dyDescent="0.2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 x14ac:dyDescent="0.2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 x14ac:dyDescent="0.2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 x14ac:dyDescent="0.2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 x14ac:dyDescent="0.2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 x14ac:dyDescent="0.2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 x14ac:dyDescent="0.2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 x14ac:dyDescent="0.2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 x14ac:dyDescent="0.2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 x14ac:dyDescent="0.2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 x14ac:dyDescent="0.2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 x14ac:dyDescent="0.2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 x14ac:dyDescent="0.2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 x14ac:dyDescent="0.2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 x14ac:dyDescent="0.2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 x14ac:dyDescent="0.2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 x14ac:dyDescent="0.2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 x14ac:dyDescent="0.2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 x14ac:dyDescent="0.2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 x14ac:dyDescent="0.2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 x14ac:dyDescent="0.2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 x14ac:dyDescent="0.2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 x14ac:dyDescent="0.2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 x14ac:dyDescent="0.2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 x14ac:dyDescent="0.2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 x14ac:dyDescent="0.2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 x14ac:dyDescent="0.2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 x14ac:dyDescent="0.2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 x14ac:dyDescent="0.2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 x14ac:dyDescent="0.2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 x14ac:dyDescent="0.2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 x14ac:dyDescent="0.2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 x14ac:dyDescent="0.2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 x14ac:dyDescent="0.2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 x14ac:dyDescent="0.2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 x14ac:dyDescent="0.2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 x14ac:dyDescent="0.2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 x14ac:dyDescent="0.2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 x14ac:dyDescent="0.2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 x14ac:dyDescent="0.2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 x14ac:dyDescent="0.2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 x14ac:dyDescent="0.2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 x14ac:dyDescent="0.2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 x14ac:dyDescent="0.2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 x14ac:dyDescent="0.2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 x14ac:dyDescent="0.2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 x14ac:dyDescent="0.2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 x14ac:dyDescent="0.2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 x14ac:dyDescent="0.2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 x14ac:dyDescent="0.2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 x14ac:dyDescent="0.2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 x14ac:dyDescent="0.2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 x14ac:dyDescent="0.2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 x14ac:dyDescent="0.2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 x14ac:dyDescent="0.2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 x14ac:dyDescent="0.2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 x14ac:dyDescent="0.2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 x14ac:dyDescent="0.2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 x14ac:dyDescent="0.2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 x14ac:dyDescent="0.2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 x14ac:dyDescent="0.2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 x14ac:dyDescent="0.2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 x14ac:dyDescent="0.2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 x14ac:dyDescent="0.2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 x14ac:dyDescent="0.2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 x14ac:dyDescent="0.2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 x14ac:dyDescent="0.2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 x14ac:dyDescent="0.2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 x14ac:dyDescent="0.2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 x14ac:dyDescent="0.2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 x14ac:dyDescent="0.2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 x14ac:dyDescent="0.2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 x14ac:dyDescent="0.2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 x14ac:dyDescent="0.2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 x14ac:dyDescent="0.2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 x14ac:dyDescent="0.2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 x14ac:dyDescent="0.2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 x14ac:dyDescent="0.2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 x14ac:dyDescent="0.2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 x14ac:dyDescent="0.2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 x14ac:dyDescent="0.2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 x14ac:dyDescent="0.2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 x14ac:dyDescent="0.2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 x14ac:dyDescent="0.2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 x14ac:dyDescent="0.2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 x14ac:dyDescent="0.2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 x14ac:dyDescent="0.2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 x14ac:dyDescent="0.2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 x14ac:dyDescent="0.2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 x14ac:dyDescent="0.2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 x14ac:dyDescent="0.2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 x14ac:dyDescent="0.2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 x14ac:dyDescent="0.2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 x14ac:dyDescent="0.2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 x14ac:dyDescent="0.2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 x14ac:dyDescent="0.2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 x14ac:dyDescent="0.2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 x14ac:dyDescent="0.2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 x14ac:dyDescent="0.2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 x14ac:dyDescent="0.2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 x14ac:dyDescent="0.2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 x14ac:dyDescent="0.2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 x14ac:dyDescent="0.2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 x14ac:dyDescent="0.2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 x14ac:dyDescent="0.2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 x14ac:dyDescent="0.2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 x14ac:dyDescent="0.2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 x14ac:dyDescent="0.2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 x14ac:dyDescent="0.2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 x14ac:dyDescent="0.2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 x14ac:dyDescent="0.2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 x14ac:dyDescent="0.2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 x14ac:dyDescent="0.2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 x14ac:dyDescent="0.2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 x14ac:dyDescent="0.2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 x14ac:dyDescent="0.2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 x14ac:dyDescent="0.2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 x14ac:dyDescent="0.2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 x14ac:dyDescent="0.2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 x14ac:dyDescent="0.2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 x14ac:dyDescent="0.2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 x14ac:dyDescent="0.2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 x14ac:dyDescent="0.2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 x14ac:dyDescent="0.2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 x14ac:dyDescent="0.2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 x14ac:dyDescent="0.2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 x14ac:dyDescent="0.2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 x14ac:dyDescent="0.2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 x14ac:dyDescent="0.2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 x14ac:dyDescent="0.2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 x14ac:dyDescent="0.2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 x14ac:dyDescent="0.2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 x14ac:dyDescent="0.2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 x14ac:dyDescent="0.2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 x14ac:dyDescent="0.2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 x14ac:dyDescent="0.2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 x14ac:dyDescent="0.2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 x14ac:dyDescent="0.2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 x14ac:dyDescent="0.2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 x14ac:dyDescent="0.2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 x14ac:dyDescent="0.2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 x14ac:dyDescent="0.2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 x14ac:dyDescent="0.2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 x14ac:dyDescent="0.2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 x14ac:dyDescent="0.2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 x14ac:dyDescent="0.2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 x14ac:dyDescent="0.2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 x14ac:dyDescent="0.2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 x14ac:dyDescent="0.2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 x14ac:dyDescent="0.2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 x14ac:dyDescent="0.2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 x14ac:dyDescent="0.2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 x14ac:dyDescent="0.2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 x14ac:dyDescent="0.2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 x14ac:dyDescent="0.2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 x14ac:dyDescent="0.2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 x14ac:dyDescent="0.2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 x14ac:dyDescent="0.2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 x14ac:dyDescent="0.2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 x14ac:dyDescent="0.2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 x14ac:dyDescent="0.2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 x14ac:dyDescent="0.2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 x14ac:dyDescent="0.2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 x14ac:dyDescent="0.2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 x14ac:dyDescent="0.2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 x14ac:dyDescent="0.2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 x14ac:dyDescent="0.2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 x14ac:dyDescent="0.2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 x14ac:dyDescent="0.2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 x14ac:dyDescent="0.2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 x14ac:dyDescent="0.2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 x14ac:dyDescent="0.2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 x14ac:dyDescent="0.2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 x14ac:dyDescent="0.2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 x14ac:dyDescent="0.2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 x14ac:dyDescent="0.2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 x14ac:dyDescent="0.2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 x14ac:dyDescent="0.2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 x14ac:dyDescent="0.2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 x14ac:dyDescent="0.2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 x14ac:dyDescent="0.2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 x14ac:dyDescent="0.2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 x14ac:dyDescent="0.2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 x14ac:dyDescent="0.2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 x14ac:dyDescent="0.2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 x14ac:dyDescent="0.2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 x14ac:dyDescent="0.2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 x14ac:dyDescent="0.2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 x14ac:dyDescent="0.2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 x14ac:dyDescent="0.2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 x14ac:dyDescent="0.2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 x14ac:dyDescent="0.2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 x14ac:dyDescent="0.2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 x14ac:dyDescent="0.2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 x14ac:dyDescent="0.2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 x14ac:dyDescent="0.2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 x14ac:dyDescent="0.2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 x14ac:dyDescent="0.2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 x14ac:dyDescent="0.2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 x14ac:dyDescent="0.2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 x14ac:dyDescent="0.2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 x14ac:dyDescent="0.2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 x14ac:dyDescent="0.2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 x14ac:dyDescent="0.2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 x14ac:dyDescent="0.2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 x14ac:dyDescent="0.2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 x14ac:dyDescent="0.2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 x14ac:dyDescent="0.2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 x14ac:dyDescent="0.2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 x14ac:dyDescent="0.2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 x14ac:dyDescent="0.2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 x14ac:dyDescent="0.2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 x14ac:dyDescent="0.2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 x14ac:dyDescent="0.2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 x14ac:dyDescent="0.2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 x14ac:dyDescent="0.2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 x14ac:dyDescent="0.2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 x14ac:dyDescent="0.2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 x14ac:dyDescent="0.2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 x14ac:dyDescent="0.2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 x14ac:dyDescent="0.2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 x14ac:dyDescent="0.2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 x14ac:dyDescent="0.2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 x14ac:dyDescent="0.2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 x14ac:dyDescent="0.2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 x14ac:dyDescent="0.2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 x14ac:dyDescent="0.2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 x14ac:dyDescent="0.2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 x14ac:dyDescent="0.2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 x14ac:dyDescent="0.2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 x14ac:dyDescent="0.2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 x14ac:dyDescent="0.2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 x14ac:dyDescent="0.2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 x14ac:dyDescent="0.2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 x14ac:dyDescent="0.2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 x14ac:dyDescent="0.2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 x14ac:dyDescent="0.2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 x14ac:dyDescent="0.2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 x14ac:dyDescent="0.2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 x14ac:dyDescent="0.2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 x14ac:dyDescent="0.2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 x14ac:dyDescent="0.2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 x14ac:dyDescent="0.2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 x14ac:dyDescent="0.2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 x14ac:dyDescent="0.2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 x14ac:dyDescent="0.2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 x14ac:dyDescent="0.2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 x14ac:dyDescent="0.2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 x14ac:dyDescent="0.2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 x14ac:dyDescent="0.2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 x14ac:dyDescent="0.2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 x14ac:dyDescent="0.2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 x14ac:dyDescent="0.2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 x14ac:dyDescent="0.2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 x14ac:dyDescent="0.2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 x14ac:dyDescent="0.2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 x14ac:dyDescent="0.2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 x14ac:dyDescent="0.2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 x14ac:dyDescent="0.2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 x14ac:dyDescent="0.2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 x14ac:dyDescent="0.2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 x14ac:dyDescent="0.2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 x14ac:dyDescent="0.2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 x14ac:dyDescent="0.2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 x14ac:dyDescent="0.2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 x14ac:dyDescent="0.2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 x14ac:dyDescent="0.2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 x14ac:dyDescent="0.2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 x14ac:dyDescent="0.2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 x14ac:dyDescent="0.2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 x14ac:dyDescent="0.2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 x14ac:dyDescent="0.2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 x14ac:dyDescent="0.2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 x14ac:dyDescent="0.2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 x14ac:dyDescent="0.2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 x14ac:dyDescent="0.2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 x14ac:dyDescent="0.2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 x14ac:dyDescent="0.2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 x14ac:dyDescent="0.2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 x14ac:dyDescent="0.2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 x14ac:dyDescent="0.2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 x14ac:dyDescent="0.2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 x14ac:dyDescent="0.2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 x14ac:dyDescent="0.2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 x14ac:dyDescent="0.2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 x14ac:dyDescent="0.2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 x14ac:dyDescent="0.2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 x14ac:dyDescent="0.2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 x14ac:dyDescent="0.2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 x14ac:dyDescent="0.2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 x14ac:dyDescent="0.2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 x14ac:dyDescent="0.2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 x14ac:dyDescent="0.2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 x14ac:dyDescent="0.2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 x14ac:dyDescent="0.2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 x14ac:dyDescent="0.2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 x14ac:dyDescent="0.2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 x14ac:dyDescent="0.2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 x14ac:dyDescent="0.2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 x14ac:dyDescent="0.2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 x14ac:dyDescent="0.2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 x14ac:dyDescent="0.2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 x14ac:dyDescent="0.2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 x14ac:dyDescent="0.2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 x14ac:dyDescent="0.2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 x14ac:dyDescent="0.2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 x14ac:dyDescent="0.2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 x14ac:dyDescent="0.2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 x14ac:dyDescent="0.2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 x14ac:dyDescent="0.2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 x14ac:dyDescent="0.2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 x14ac:dyDescent="0.2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 x14ac:dyDescent="0.2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 x14ac:dyDescent="0.2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 x14ac:dyDescent="0.2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 x14ac:dyDescent="0.2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 x14ac:dyDescent="0.2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 x14ac:dyDescent="0.2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 x14ac:dyDescent="0.2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 x14ac:dyDescent="0.2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 x14ac:dyDescent="0.2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 x14ac:dyDescent="0.2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 x14ac:dyDescent="0.2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 x14ac:dyDescent="0.2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 x14ac:dyDescent="0.2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 x14ac:dyDescent="0.2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 x14ac:dyDescent="0.2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 x14ac:dyDescent="0.2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 x14ac:dyDescent="0.2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 x14ac:dyDescent="0.2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 x14ac:dyDescent="0.2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 x14ac:dyDescent="0.2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 x14ac:dyDescent="0.2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 x14ac:dyDescent="0.2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 x14ac:dyDescent="0.2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 x14ac:dyDescent="0.2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 x14ac:dyDescent="0.2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 x14ac:dyDescent="0.2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 x14ac:dyDescent="0.2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 x14ac:dyDescent="0.2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 x14ac:dyDescent="0.2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 x14ac:dyDescent="0.2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 x14ac:dyDescent="0.2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 x14ac:dyDescent="0.2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 x14ac:dyDescent="0.2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 x14ac:dyDescent="0.2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 x14ac:dyDescent="0.2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 x14ac:dyDescent="0.2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 x14ac:dyDescent="0.2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 x14ac:dyDescent="0.2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 x14ac:dyDescent="0.2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 x14ac:dyDescent="0.2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 x14ac:dyDescent="0.2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 x14ac:dyDescent="0.2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 x14ac:dyDescent="0.2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 x14ac:dyDescent="0.2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 x14ac:dyDescent="0.2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 x14ac:dyDescent="0.2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 x14ac:dyDescent="0.2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 x14ac:dyDescent="0.2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 x14ac:dyDescent="0.2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 x14ac:dyDescent="0.2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 x14ac:dyDescent="0.2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 x14ac:dyDescent="0.2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 x14ac:dyDescent="0.2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 x14ac:dyDescent="0.2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 x14ac:dyDescent="0.2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 x14ac:dyDescent="0.2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 x14ac:dyDescent="0.2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 x14ac:dyDescent="0.2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 x14ac:dyDescent="0.2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 x14ac:dyDescent="0.2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 x14ac:dyDescent="0.2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 x14ac:dyDescent="0.2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 x14ac:dyDescent="0.2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 x14ac:dyDescent="0.2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 x14ac:dyDescent="0.2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 x14ac:dyDescent="0.2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 x14ac:dyDescent="0.2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 x14ac:dyDescent="0.2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 x14ac:dyDescent="0.2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 x14ac:dyDescent="0.2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 x14ac:dyDescent="0.2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 x14ac:dyDescent="0.2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 x14ac:dyDescent="0.2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 x14ac:dyDescent="0.2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 x14ac:dyDescent="0.2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 x14ac:dyDescent="0.2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 x14ac:dyDescent="0.2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 x14ac:dyDescent="0.2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 x14ac:dyDescent="0.2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 x14ac:dyDescent="0.2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 x14ac:dyDescent="0.2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 x14ac:dyDescent="0.2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 x14ac:dyDescent="0.2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 x14ac:dyDescent="0.2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 x14ac:dyDescent="0.2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 x14ac:dyDescent="0.2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 x14ac:dyDescent="0.2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 x14ac:dyDescent="0.2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 x14ac:dyDescent="0.2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 x14ac:dyDescent="0.2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 x14ac:dyDescent="0.2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 x14ac:dyDescent="0.2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 x14ac:dyDescent="0.2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 x14ac:dyDescent="0.2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 x14ac:dyDescent="0.2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 x14ac:dyDescent="0.2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 x14ac:dyDescent="0.2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 x14ac:dyDescent="0.2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 x14ac:dyDescent="0.2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 x14ac:dyDescent="0.2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 x14ac:dyDescent="0.2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 x14ac:dyDescent="0.2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 x14ac:dyDescent="0.2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 x14ac:dyDescent="0.2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 x14ac:dyDescent="0.2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 x14ac:dyDescent="0.2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 x14ac:dyDescent="0.2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 x14ac:dyDescent="0.2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 x14ac:dyDescent="0.2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 x14ac:dyDescent="0.2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 x14ac:dyDescent="0.2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 x14ac:dyDescent="0.2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 x14ac:dyDescent="0.2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 x14ac:dyDescent="0.2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 x14ac:dyDescent="0.2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 x14ac:dyDescent="0.2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 x14ac:dyDescent="0.2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 x14ac:dyDescent="0.2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 x14ac:dyDescent="0.2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 x14ac:dyDescent="0.2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 x14ac:dyDescent="0.2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 x14ac:dyDescent="0.2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 x14ac:dyDescent="0.2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 x14ac:dyDescent="0.2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 x14ac:dyDescent="0.2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 x14ac:dyDescent="0.2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 x14ac:dyDescent="0.2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 x14ac:dyDescent="0.2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 x14ac:dyDescent="0.2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 x14ac:dyDescent="0.2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 x14ac:dyDescent="0.2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 x14ac:dyDescent="0.2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 x14ac:dyDescent="0.2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 x14ac:dyDescent="0.2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 x14ac:dyDescent="0.2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 x14ac:dyDescent="0.2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 x14ac:dyDescent="0.2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 x14ac:dyDescent="0.2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 x14ac:dyDescent="0.2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 x14ac:dyDescent="0.2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 x14ac:dyDescent="0.2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 x14ac:dyDescent="0.2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 x14ac:dyDescent="0.2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 x14ac:dyDescent="0.2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 x14ac:dyDescent="0.2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 x14ac:dyDescent="0.2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 x14ac:dyDescent="0.2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 x14ac:dyDescent="0.2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 x14ac:dyDescent="0.2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 x14ac:dyDescent="0.2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 x14ac:dyDescent="0.2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 x14ac:dyDescent="0.2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 x14ac:dyDescent="0.2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 x14ac:dyDescent="0.2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 x14ac:dyDescent="0.2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 x14ac:dyDescent="0.2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 x14ac:dyDescent="0.2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 x14ac:dyDescent="0.2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 x14ac:dyDescent="0.2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 x14ac:dyDescent="0.2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 x14ac:dyDescent="0.2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 x14ac:dyDescent="0.2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 x14ac:dyDescent="0.2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 x14ac:dyDescent="0.2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 x14ac:dyDescent="0.2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 x14ac:dyDescent="0.2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 x14ac:dyDescent="0.2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 x14ac:dyDescent="0.2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 x14ac:dyDescent="0.2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 x14ac:dyDescent="0.2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 x14ac:dyDescent="0.2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 x14ac:dyDescent="0.2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 x14ac:dyDescent="0.2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 x14ac:dyDescent="0.2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 x14ac:dyDescent="0.2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 x14ac:dyDescent="0.2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 x14ac:dyDescent="0.2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 x14ac:dyDescent="0.2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 x14ac:dyDescent="0.2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 x14ac:dyDescent="0.2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 x14ac:dyDescent="0.2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 x14ac:dyDescent="0.2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 x14ac:dyDescent="0.2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 x14ac:dyDescent="0.2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 x14ac:dyDescent="0.2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 x14ac:dyDescent="0.2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 x14ac:dyDescent="0.2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 x14ac:dyDescent="0.2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 x14ac:dyDescent="0.2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 x14ac:dyDescent="0.2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 x14ac:dyDescent="0.2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 x14ac:dyDescent="0.2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 x14ac:dyDescent="0.2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 x14ac:dyDescent="0.2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 x14ac:dyDescent="0.2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 x14ac:dyDescent="0.2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 x14ac:dyDescent="0.2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 x14ac:dyDescent="0.2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 x14ac:dyDescent="0.2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 x14ac:dyDescent="0.2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 x14ac:dyDescent="0.2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 x14ac:dyDescent="0.2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 x14ac:dyDescent="0.2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 x14ac:dyDescent="0.2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 x14ac:dyDescent="0.2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 x14ac:dyDescent="0.2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 x14ac:dyDescent="0.2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 x14ac:dyDescent="0.2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 x14ac:dyDescent="0.2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 x14ac:dyDescent="0.2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 x14ac:dyDescent="0.2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 x14ac:dyDescent="0.2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 x14ac:dyDescent="0.2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 x14ac:dyDescent="0.2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 x14ac:dyDescent="0.2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 x14ac:dyDescent="0.2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 x14ac:dyDescent="0.2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 x14ac:dyDescent="0.2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 x14ac:dyDescent="0.2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 x14ac:dyDescent="0.2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 x14ac:dyDescent="0.2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 x14ac:dyDescent="0.2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 x14ac:dyDescent="0.2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 x14ac:dyDescent="0.2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 x14ac:dyDescent="0.2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 x14ac:dyDescent="0.2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 x14ac:dyDescent="0.2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 x14ac:dyDescent="0.2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 x14ac:dyDescent="0.2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 x14ac:dyDescent="0.2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 x14ac:dyDescent="0.2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 x14ac:dyDescent="0.2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 x14ac:dyDescent="0.2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 x14ac:dyDescent="0.2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 x14ac:dyDescent="0.2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 x14ac:dyDescent="0.2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 x14ac:dyDescent="0.2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 x14ac:dyDescent="0.2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 x14ac:dyDescent="0.2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 x14ac:dyDescent="0.2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 x14ac:dyDescent="0.2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 x14ac:dyDescent="0.2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 x14ac:dyDescent="0.2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 x14ac:dyDescent="0.2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 x14ac:dyDescent="0.2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 x14ac:dyDescent="0.2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 x14ac:dyDescent="0.2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 x14ac:dyDescent="0.2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 x14ac:dyDescent="0.2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 x14ac:dyDescent="0.2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 x14ac:dyDescent="0.2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 x14ac:dyDescent="0.2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 x14ac:dyDescent="0.2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 x14ac:dyDescent="0.2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 x14ac:dyDescent="0.2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 x14ac:dyDescent="0.2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 x14ac:dyDescent="0.2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 x14ac:dyDescent="0.2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 x14ac:dyDescent="0.2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 x14ac:dyDescent="0.2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 x14ac:dyDescent="0.2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 x14ac:dyDescent="0.2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 x14ac:dyDescent="0.2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 x14ac:dyDescent="0.2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 x14ac:dyDescent="0.2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 x14ac:dyDescent="0.2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 x14ac:dyDescent="0.2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 x14ac:dyDescent="0.2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 x14ac:dyDescent="0.2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 x14ac:dyDescent="0.2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 x14ac:dyDescent="0.2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 x14ac:dyDescent="0.2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 x14ac:dyDescent="0.2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 x14ac:dyDescent="0.2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 x14ac:dyDescent="0.2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 x14ac:dyDescent="0.2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 x14ac:dyDescent="0.2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 x14ac:dyDescent="0.2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 x14ac:dyDescent="0.2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 x14ac:dyDescent="0.2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 x14ac:dyDescent="0.2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 x14ac:dyDescent="0.2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 x14ac:dyDescent="0.2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 x14ac:dyDescent="0.2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 x14ac:dyDescent="0.2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 x14ac:dyDescent="0.2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 x14ac:dyDescent="0.2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 x14ac:dyDescent="0.2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 x14ac:dyDescent="0.2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 x14ac:dyDescent="0.2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 x14ac:dyDescent="0.2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 x14ac:dyDescent="0.2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 x14ac:dyDescent="0.2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 x14ac:dyDescent="0.2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 x14ac:dyDescent="0.2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 x14ac:dyDescent="0.2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 x14ac:dyDescent="0.2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 x14ac:dyDescent="0.2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 x14ac:dyDescent="0.2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 x14ac:dyDescent="0.2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 x14ac:dyDescent="0.2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 x14ac:dyDescent="0.2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 x14ac:dyDescent="0.2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 x14ac:dyDescent="0.2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 x14ac:dyDescent="0.2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 x14ac:dyDescent="0.2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 x14ac:dyDescent="0.2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 x14ac:dyDescent="0.2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 x14ac:dyDescent="0.2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 x14ac:dyDescent="0.2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 x14ac:dyDescent="0.2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 x14ac:dyDescent="0.2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 x14ac:dyDescent="0.2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 x14ac:dyDescent="0.2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 x14ac:dyDescent="0.2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 x14ac:dyDescent="0.2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 x14ac:dyDescent="0.2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 x14ac:dyDescent="0.2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 x14ac:dyDescent="0.2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 x14ac:dyDescent="0.2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 x14ac:dyDescent="0.2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 x14ac:dyDescent="0.2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 x14ac:dyDescent="0.2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 x14ac:dyDescent="0.2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 x14ac:dyDescent="0.2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 x14ac:dyDescent="0.2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 x14ac:dyDescent="0.2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 x14ac:dyDescent="0.2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 x14ac:dyDescent="0.2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 x14ac:dyDescent="0.2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 x14ac:dyDescent="0.2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 x14ac:dyDescent="0.2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 x14ac:dyDescent="0.2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 x14ac:dyDescent="0.2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 x14ac:dyDescent="0.2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 x14ac:dyDescent="0.2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 x14ac:dyDescent="0.2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 x14ac:dyDescent="0.2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 x14ac:dyDescent="0.2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 x14ac:dyDescent="0.2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 x14ac:dyDescent="0.2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 x14ac:dyDescent="0.2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 x14ac:dyDescent="0.2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 x14ac:dyDescent="0.2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 x14ac:dyDescent="0.2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 x14ac:dyDescent="0.2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 x14ac:dyDescent="0.2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 x14ac:dyDescent="0.2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 x14ac:dyDescent="0.2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 x14ac:dyDescent="0.2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 x14ac:dyDescent="0.2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 x14ac:dyDescent="0.2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 x14ac:dyDescent="0.2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 x14ac:dyDescent="0.2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 x14ac:dyDescent="0.2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 x14ac:dyDescent="0.2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 x14ac:dyDescent="0.2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 x14ac:dyDescent="0.2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 x14ac:dyDescent="0.2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 x14ac:dyDescent="0.2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 x14ac:dyDescent="0.2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 x14ac:dyDescent="0.2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 x14ac:dyDescent="0.2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 x14ac:dyDescent="0.2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 x14ac:dyDescent="0.2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 x14ac:dyDescent="0.2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 x14ac:dyDescent="0.2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 x14ac:dyDescent="0.2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 x14ac:dyDescent="0.2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 x14ac:dyDescent="0.2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 x14ac:dyDescent="0.2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 x14ac:dyDescent="0.2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 x14ac:dyDescent="0.2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 x14ac:dyDescent="0.2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 x14ac:dyDescent="0.2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 x14ac:dyDescent="0.2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 x14ac:dyDescent="0.2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 x14ac:dyDescent="0.2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 x14ac:dyDescent="0.2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 x14ac:dyDescent="0.2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 x14ac:dyDescent="0.2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 x14ac:dyDescent="0.2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 x14ac:dyDescent="0.2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 x14ac:dyDescent="0.2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 x14ac:dyDescent="0.2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 x14ac:dyDescent="0.2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 x14ac:dyDescent="0.2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 x14ac:dyDescent="0.2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 x14ac:dyDescent="0.2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 x14ac:dyDescent="0.2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 x14ac:dyDescent="0.2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 x14ac:dyDescent="0.2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 x14ac:dyDescent="0.2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 x14ac:dyDescent="0.2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 x14ac:dyDescent="0.2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 x14ac:dyDescent="0.2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 x14ac:dyDescent="0.2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 x14ac:dyDescent="0.2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 x14ac:dyDescent="0.2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 x14ac:dyDescent="0.2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 x14ac:dyDescent="0.2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 x14ac:dyDescent="0.2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 x14ac:dyDescent="0.2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 x14ac:dyDescent="0.2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 x14ac:dyDescent="0.2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 x14ac:dyDescent="0.2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 x14ac:dyDescent="0.2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 x14ac:dyDescent="0.2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 x14ac:dyDescent="0.2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 x14ac:dyDescent="0.2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 x14ac:dyDescent="0.2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 x14ac:dyDescent="0.2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 x14ac:dyDescent="0.2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 x14ac:dyDescent="0.2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 x14ac:dyDescent="0.2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 x14ac:dyDescent="0.2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 x14ac:dyDescent="0.2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 x14ac:dyDescent="0.2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 x14ac:dyDescent="0.2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 x14ac:dyDescent="0.2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 x14ac:dyDescent="0.2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 x14ac:dyDescent="0.2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 x14ac:dyDescent="0.2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 x14ac:dyDescent="0.2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 x14ac:dyDescent="0.2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 x14ac:dyDescent="0.2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 x14ac:dyDescent="0.2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 x14ac:dyDescent="0.2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 x14ac:dyDescent="0.2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 x14ac:dyDescent="0.2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 x14ac:dyDescent="0.2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 x14ac:dyDescent="0.2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 x14ac:dyDescent="0.2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 x14ac:dyDescent="0.2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 x14ac:dyDescent="0.2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 x14ac:dyDescent="0.2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 x14ac:dyDescent="0.2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 x14ac:dyDescent="0.2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 x14ac:dyDescent="0.2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 x14ac:dyDescent="0.2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 x14ac:dyDescent="0.2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 x14ac:dyDescent="0.2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 x14ac:dyDescent="0.2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 x14ac:dyDescent="0.2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 x14ac:dyDescent="0.2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 x14ac:dyDescent="0.2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 x14ac:dyDescent="0.2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 x14ac:dyDescent="0.2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 x14ac:dyDescent="0.2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 x14ac:dyDescent="0.2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 x14ac:dyDescent="0.2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 x14ac:dyDescent="0.2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 x14ac:dyDescent="0.2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 x14ac:dyDescent="0.2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 x14ac:dyDescent="0.2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 x14ac:dyDescent="0.2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 x14ac:dyDescent="0.2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 x14ac:dyDescent="0.2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 x14ac:dyDescent="0.2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 x14ac:dyDescent="0.2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 x14ac:dyDescent="0.2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 x14ac:dyDescent="0.2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 x14ac:dyDescent="0.2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 x14ac:dyDescent="0.2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 x14ac:dyDescent="0.2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 x14ac:dyDescent="0.2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 x14ac:dyDescent="0.2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 x14ac:dyDescent="0.2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 x14ac:dyDescent="0.2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 x14ac:dyDescent="0.2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 x14ac:dyDescent="0.2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 x14ac:dyDescent="0.2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 x14ac:dyDescent="0.2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 x14ac:dyDescent="0.2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 x14ac:dyDescent="0.2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 x14ac:dyDescent="0.2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 x14ac:dyDescent="0.2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 x14ac:dyDescent="0.2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 x14ac:dyDescent="0.2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 x14ac:dyDescent="0.2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 x14ac:dyDescent="0.2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 x14ac:dyDescent="0.2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 x14ac:dyDescent="0.2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 x14ac:dyDescent="0.2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 x14ac:dyDescent="0.2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 x14ac:dyDescent="0.2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 x14ac:dyDescent="0.2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 x14ac:dyDescent="0.2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 x14ac:dyDescent="0.2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 x14ac:dyDescent="0.2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 x14ac:dyDescent="0.2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 x14ac:dyDescent="0.2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 x14ac:dyDescent="0.2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 x14ac:dyDescent="0.2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 x14ac:dyDescent="0.2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 x14ac:dyDescent="0.2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 x14ac:dyDescent="0.2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 x14ac:dyDescent="0.2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 x14ac:dyDescent="0.2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 x14ac:dyDescent="0.2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 x14ac:dyDescent="0.2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 x14ac:dyDescent="0.2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 x14ac:dyDescent="0.2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 x14ac:dyDescent="0.2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 x14ac:dyDescent="0.2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 x14ac:dyDescent="0.2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 x14ac:dyDescent="0.2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 x14ac:dyDescent="0.2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 x14ac:dyDescent="0.2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 x14ac:dyDescent="0.2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 x14ac:dyDescent="0.2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 x14ac:dyDescent="0.2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 x14ac:dyDescent="0.2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 x14ac:dyDescent="0.2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 x14ac:dyDescent="0.2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 x14ac:dyDescent="0.2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 x14ac:dyDescent="0.2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 x14ac:dyDescent="0.2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 x14ac:dyDescent="0.2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 x14ac:dyDescent="0.2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 x14ac:dyDescent="0.2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 x14ac:dyDescent="0.2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 x14ac:dyDescent="0.2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 x14ac:dyDescent="0.2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 x14ac:dyDescent="0.2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 x14ac:dyDescent="0.2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 x14ac:dyDescent="0.2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 x14ac:dyDescent="0.2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 x14ac:dyDescent="0.2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 x14ac:dyDescent="0.2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 x14ac:dyDescent="0.2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 x14ac:dyDescent="0.2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 x14ac:dyDescent="0.2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 x14ac:dyDescent="0.2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 x14ac:dyDescent="0.2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 x14ac:dyDescent="0.2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 x14ac:dyDescent="0.2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 x14ac:dyDescent="0.2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 x14ac:dyDescent="0.2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 x14ac:dyDescent="0.2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 x14ac:dyDescent="0.2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 x14ac:dyDescent="0.2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 x14ac:dyDescent="0.2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 x14ac:dyDescent="0.2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 x14ac:dyDescent="0.2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 x14ac:dyDescent="0.2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 x14ac:dyDescent="0.2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 x14ac:dyDescent="0.2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 x14ac:dyDescent="0.2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 x14ac:dyDescent="0.2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 x14ac:dyDescent="0.2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 x14ac:dyDescent="0.2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 x14ac:dyDescent="0.2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 x14ac:dyDescent="0.2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 x14ac:dyDescent="0.2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 x14ac:dyDescent="0.2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 x14ac:dyDescent="0.2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 x14ac:dyDescent="0.2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 x14ac:dyDescent="0.2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 x14ac:dyDescent="0.2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 x14ac:dyDescent="0.2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 x14ac:dyDescent="0.2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 x14ac:dyDescent="0.2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 x14ac:dyDescent="0.2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 x14ac:dyDescent="0.2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 x14ac:dyDescent="0.2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 x14ac:dyDescent="0.2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 x14ac:dyDescent="0.2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 x14ac:dyDescent="0.2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 x14ac:dyDescent="0.2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 x14ac:dyDescent="0.2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 x14ac:dyDescent="0.2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 x14ac:dyDescent="0.2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 x14ac:dyDescent="0.2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 x14ac:dyDescent="0.2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 x14ac:dyDescent="0.2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 x14ac:dyDescent="0.2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 x14ac:dyDescent="0.2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 x14ac:dyDescent="0.2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 x14ac:dyDescent="0.2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 x14ac:dyDescent="0.2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 x14ac:dyDescent="0.2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 x14ac:dyDescent="0.2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 x14ac:dyDescent="0.2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 x14ac:dyDescent="0.2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 x14ac:dyDescent="0.2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 x14ac:dyDescent="0.2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 x14ac:dyDescent="0.2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 x14ac:dyDescent="0.2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 x14ac:dyDescent="0.2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 x14ac:dyDescent="0.2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 x14ac:dyDescent="0.2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 x14ac:dyDescent="0.2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 x14ac:dyDescent="0.2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 x14ac:dyDescent="0.2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 x14ac:dyDescent="0.2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 x14ac:dyDescent="0.2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 x14ac:dyDescent="0.2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 x14ac:dyDescent="0.2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 x14ac:dyDescent="0.2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 x14ac:dyDescent="0.2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 x14ac:dyDescent="0.2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 x14ac:dyDescent="0.2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 x14ac:dyDescent="0.2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 x14ac:dyDescent="0.2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 x14ac:dyDescent="0.2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 x14ac:dyDescent="0.2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 x14ac:dyDescent="0.2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 x14ac:dyDescent="0.2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 x14ac:dyDescent="0.2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 x14ac:dyDescent="0.2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 x14ac:dyDescent="0.2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 x14ac:dyDescent="0.2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 x14ac:dyDescent="0.2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 x14ac:dyDescent="0.2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 x14ac:dyDescent="0.2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 x14ac:dyDescent="0.2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 x14ac:dyDescent="0.2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 x14ac:dyDescent="0.2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 x14ac:dyDescent="0.2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 x14ac:dyDescent="0.2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 x14ac:dyDescent="0.2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 x14ac:dyDescent="0.2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 x14ac:dyDescent="0.2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 x14ac:dyDescent="0.2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 x14ac:dyDescent="0.2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 x14ac:dyDescent="0.2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 x14ac:dyDescent="0.2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 x14ac:dyDescent="0.2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 x14ac:dyDescent="0.2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 x14ac:dyDescent="0.2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 x14ac:dyDescent="0.2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 x14ac:dyDescent="0.2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 x14ac:dyDescent="0.2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 x14ac:dyDescent="0.2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 x14ac:dyDescent="0.2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 x14ac:dyDescent="0.2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 x14ac:dyDescent="0.2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 x14ac:dyDescent="0.2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 x14ac:dyDescent="0.2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 x14ac:dyDescent="0.2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 x14ac:dyDescent="0.2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 x14ac:dyDescent="0.2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 x14ac:dyDescent="0.2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 x14ac:dyDescent="0.2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 x14ac:dyDescent="0.2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 x14ac:dyDescent="0.2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 x14ac:dyDescent="0.2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 x14ac:dyDescent="0.2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 x14ac:dyDescent="0.2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 x14ac:dyDescent="0.2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 x14ac:dyDescent="0.2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 x14ac:dyDescent="0.2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 x14ac:dyDescent="0.2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 x14ac:dyDescent="0.2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 x14ac:dyDescent="0.2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 x14ac:dyDescent="0.2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 x14ac:dyDescent="0.2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 x14ac:dyDescent="0.2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 x14ac:dyDescent="0.2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 x14ac:dyDescent="0.2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 x14ac:dyDescent="0.2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 x14ac:dyDescent="0.2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 x14ac:dyDescent="0.2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 x14ac:dyDescent="0.2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 x14ac:dyDescent="0.2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 x14ac:dyDescent="0.2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 x14ac:dyDescent="0.2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 x14ac:dyDescent="0.2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 x14ac:dyDescent="0.2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 x14ac:dyDescent="0.2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 x14ac:dyDescent="0.2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 x14ac:dyDescent="0.2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 x14ac:dyDescent="0.2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 x14ac:dyDescent="0.2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 x14ac:dyDescent="0.2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 x14ac:dyDescent="0.2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 x14ac:dyDescent="0.2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 x14ac:dyDescent="0.2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 x14ac:dyDescent="0.2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 x14ac:dyDescent="0.2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 x14ac:dyDescent="0.2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 x14ac:dyDescent="0.2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 x14ac:dyDescent="0.2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 x14ac:dyDescent="0.2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 x14ac:dyDescent="0.2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 x14ac:dyDescent="0.2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 x14ac:dyDescent="0.2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 x14ac:dyDescent="0.2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 x14ac:dyDescent="0.2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 x14ac:dyDescent="0.2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 x14ac:dyDescent="0.2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 x14ac:dyDescent="0.2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 x14ac:dyDescent="0.2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 x14ac:dyDescent="0.2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 x14ac:dyDescent="0.2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 x14ac:dyDescent="0.2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 x14ac:dyDescent="0.2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 x14ac:dyDescent="0.2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 x14ac:dyDescent="0.2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 x14ac:dyDescent="0.2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 x14ac:dyDescent="0.2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 x14ac:dyDescent="0.2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 x14ac:dyDescent="0.2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 x14ac:dyDescent="0.2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 x14ac:dyDescent="0.2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 x14ac:dyDescent="0.2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 x14ac:dyDescent="0.2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 x14ac:dyDescent="0.2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 x14ac:dyDescent="0.2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 x14ac:dyDescent="0.2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 x14ac:dyDescent="0.2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 x14ac:dyDescent="0.2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 x14ac:dyDescent="0.2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 x14ac:dyDescent="0.2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 x14ac:dyDescent="0.2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 x14ac:dyDescent="0.2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 x14ac:dyDescent="0.2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 x14ac:dyDescent="0.2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 x14ac:dyDescent="0.2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 x14ac:dyDescent="0.2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 x14ac:dyDescent="0.2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 x14ac:dyDescent="0.2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 x14ac:dyDescent="0.2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 x14ac:dyDescent="0.2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 x14ac:dyDescent="0.2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 x14ac:dyDescent="0.2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 x14ac:dyDescent="0.2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 x14ac:dyDescent="0.2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 x14ac:dyDescent="0.2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 x14ac:dyDescent="0.2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 x14ac:dyDescent="0.2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 x14ac:dyDescent="0.2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 x14ac:dyDescent="0.2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 x14ac:dyDescent="0.2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 x14ac:dyDescent="0.2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 x14ac:dyDescent="0.2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 x14ac:dyDescent="0.2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 x14ac:dyDescent="0.2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 x14ac:dyDescent="0.2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 x14ac:dyDescent="0.2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 x14ac:dyDescent="0.2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 x14ac:dyDescent="0.2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 x14ac:dyDescent="0.2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 x14ac:dyDescent="0.2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 x14ac:dyDescent="0.2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 x14ac:dyDescent="0.2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 x14ac:dyDescent="0.2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 x14ac:dyDescent="0.2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 x14ac:dyDescent="0.2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 x14ac:dyDescent="0.2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 x14ac:dyDescent="0.2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 x14ac:dyDescent="0.2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 x14ac:dyDescent="0.2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 x14ac:dyDescent="0.2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 x14ac:dyDescent="0.2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 x14ac:dyDescent="0.2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 x14ac:dyDescent="0.2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 x14ac:dyDescent="0.2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 x14ac:dyDescent="0.2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 x14ac:dyDescent="0.2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 x14ac:dyDescent="0.2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 x14ac:dyDescent="0.2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 x14ac:dyDescent="0.2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 x14ac:dyDescent="0.2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 x14ac:dyDescent="0.2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 x14ac:dyDescent="0.2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 x14ac:dyDescent="0.2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 x14ac:dyDescent="0.2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 x14ac:dyDescent="0.2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 x14ac:dyDescent="0.2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 x14ac:dyDescent="0.2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 x14ac:dyDescent="0.2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 x14ac:dyDescent="0.2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 x14ac:dyDescent="0.2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 x14ac:dyDescent="0.2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 x14ac:dyDescent="0.2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 x14ac:dyDescent="0.2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 x14ac:dyDescent="0.2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 x14ac:dyDescent="0.2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 x14ac:dyDescent="0.2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 x14ac:dyDescent="0.2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 x14ac:dyDescent="0.2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 x14ac:dyDescent="0.2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 x14ac:dyDescent="0.2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 x14ac:dyDescent="0.2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 x14ac:dyDescent="0.2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 x14ac:dyDescent="0.2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 x14ac:dyDescent="0.2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 x14ac:dyDescent="0.2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 x14ac:dyDescent="0.2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 x14ac:dyDescent="0.2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 x14ac:dyDescent="0.2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 x14ac:dyDescent="0.2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 x14ac:dyDescent="0.2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 x14ac:dyDescent="0.2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 x14ac:dyDescent="0.2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 x14ac:dyDescent="0.2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 x14ac:dyDescent="0.2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 x14ac:dyDescent="0.2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 x14ac:dyDescent="0.2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 x14ac:dyDescent="0.2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 x14ac:dyDescent="0.2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 x14ac:dyDescent="0.2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 x14ac:dyDescent="0.2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 x14ac:dyDescent="0.2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 x14ac:dyDescent="0.2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 x14ac:dyDescent="0.2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 x14ac:dyDescent="0.2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 x14ac:dyDescent="0.2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 x14ac:dyDescent="0.2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 x14ac:dyDescent="0.2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 x14ac:dyDescent="0.2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 x14ac:dyDescent="0.2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 x14ac:dyDescent="0.2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 x14ac:dyDescent="0.2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 x14ac:dyDescent="0.2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 x14ac:dyDescent="0.2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 x14ac:dyDescent="0.2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 x14ac:dyDescent="0.2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 x14ac:dyDescent="0.2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 x14ac:dyDescent="0.2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 x14ac:dyDescent="0.2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 x14ac:dyDescent="0.2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 x14ac:dyDescent="0.2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 x14ac:dyDescent="0.2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 x14ac:dyDescent="0.2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 x14ac:dyDescent="0.2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 x14ac:dyDescent="0.2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 x14ac:dyDescent="0.2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 x14ac:dyDescent="0.2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 x14ac:dyDescent="0.2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 x14ac:dyDescent="0.2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 x14ac:dyDescent="0.2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 x14ac:dyDescent="0.2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 x14ac:dyDescent="0.2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 x14ac:dyDescent="0.2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 x14ac:dyDescent="0.2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 x14ac:dyDescent="0.2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 x14ac:dyDescent="0.2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 x14ac:dyDescent="0.2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 x14ac:dyDescent="0.2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 x14ac:dyDescent="0.2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 x14ac:dyDescent="0.2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 x14ac:dyDescent="0.2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 x14ac:dyDescent="0.2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 x14ac:dyDescent="0.2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 x14ac:dyDescent="0.2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 x14ac:dyDescent="0.2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 x14ac:dyDescent="0.2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 x14ac:dyDescent="0.2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 x14ac:dyDescent="0.2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 x14ac:dyDescent="0.2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 x14ac:dyDescent="0.2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 x14ac:dyDescent="0.2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 x14ac:dyDescent="0.2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 x14ac:dyDescent="0.2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 x14ac:dyDescent="0.2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 x14ac:dyDescent="0.2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 x14ac:dyDescent="0.2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 x14ac:dyDescent="0.2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 x14ac:dyDescent="0.2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 x14ac:dyDescent="0.2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 x14ac:dyDescent="0.2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 x14ac:dyDescent="0.2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 x14ac:dyDescent="0.2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 x14ac:dyDescent="0.2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 x14ac:dyDescent="0.2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 x14ac:dyDescent="0.2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 x14ac:dyDescent="0.2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 x14ac:dyDescent="0.2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 x14ac:dyDescent="0.2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 x14ac:dyDescent="0.2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 x14ac:dyDescent="0.2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 x14ac:dyDescent="0.2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 x14ac:dyDescent="0.2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 x14ac:dyDescent="0.2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 x14ac:dyDescent="0.2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 x14ac:dyDescent="0.2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 x14ac:dyDescent="0.2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 x14ac:dyDescent="0.2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 x14ac:dyDescent="0.2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 x14ac:dyDescent="0.2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 x14ac:dyDescent="0.2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 x14ac:dyDescent="0.2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 x14ac:dyDescent="0.2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 x14ac:dyDescent="0.2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 x14ac:dyDescent="0.2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 x14ac:dyDescent="0.2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 x14ac:dyDescent="0.2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 x14ac:dyDescent="0.2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 x14ac:dyDescent="0.2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 x14ac:dyDescent="0.2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 x14ac:dyDescent="0.2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 x14ac:dyDescent="0.2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 x14ac:dyDescent="0.2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 x14ac:dyDescent="0.2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 x14ac:dyDescent="0.2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 x14ac:dyDescent="0.2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 x14ac:dyDescent="0.2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 x14ac:dyDescent="0.2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 x14ac:dyDescent="0.2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 x14ac:dyDescent="0.2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 x14ac:dyDescent="0.2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 x14ac:dyDescent="0.2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 x14ac:dyDescent="0.2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 x14ac:dyDescent="0.2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 x14ac:dyDescent="0.2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 x14ac:dyDescent="0.2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 x14ac:dyDescent="0.2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 x14ac:dyDescent="0.2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 x14ac:dyDescent="0.2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 x14ac:dyDescent="0.2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 x14ac:dyDescent="0.2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 x14ac:dyDescent="0.2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 x14ac:dyDescent="0.2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 x14ac:dyDescent="0.2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 x14ac:dyDescent="0.2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 x14ac:dyDescent="0.2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 x14ac:dyDescent="0.2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 x14ac:dyDescent="0.2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 x14ac:dyDescent="0.2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 x14ac:dyDescent="0.2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 x14ac:dyDescent="0.2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 x14ac:dyDescent="0.2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 x14ac:dyDescent="0.2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 x14ac:dyDescent="0.2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 x14ac:dyDescent="0.2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 x14ac:dyDescent="0.2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 x14ac:dyDescent="0.2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 x14ac:dyDescent="0.2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 x14ac:dyDescent="0.2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 x14ac:dyDescent="0.2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 x14ac:dyDescent="0.2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 x14ac:dyDescent="0.2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 x14ac:dyDescent="0.2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 x14ac:dyDescent="0.2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 x14ac:dyDescent="0.2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 x14ac:dyDescent="0.2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 x14ac:dyDescent="0.2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 x14ac:dyDescent="0.2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 x14ac:dyDescent="0.2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 x14ac:dyDescent="0.2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 x14ac:dyDescent="0.2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 x14ac:dyDescent="0.2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 x14ac:dyDescent="0.2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 x14ac:dyDescent="0.2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 x14ac:dyDescent="0.2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 x14ac:dyDescent="0.2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 x14ac:dyDescent="0.2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 x14ac:dyDescent="0.2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 x14ac:dyDescent="0.2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 x14ac:dyDescent="0.2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 x14ac:dyDescent="0.2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 x14ac:dyDescent="0.2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 x14ac:dyDescent="0.2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 x14ac:dyDescent="0.2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 x14ac:dyDescent="0.2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 x14ac:dyDescent="0.2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 x14ac:dyDescent="0.2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 x14ac:dyDescent="0.2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 x14ac:dyDescent="0.2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 x14ac:dyDescent="0.2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 x14ac:dyDescent="0.2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 x14ac:dyDescent="0.2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 x14ac:dyDescent="0.2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 x14ac:dyDescent="0.2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 x14ac:dyDescent="0.2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 x14ac:dyDescent="0.2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 x14ac:dyDescent="0.2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 x14ac:dyDescent="0.2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 x14ac:dyDescent="0.2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 x14ac:dyDescent="0.2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 x14ac:dyDescent="0.2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 x14ac:dyDescent="0.2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 x14ac:dyDescent="0.2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 x14ac:dyDescent="0.2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 x14ac:dyDescent="0.2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 x14ac:dyDescent="0.2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 x14ac:dyDescent="0.2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 x14ac:dyDescent="0.2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 x14ac:dyDescent="0.2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 x14ac:dyDescent="0.2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 x14ac:dyDescent="0.2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 x14ac:dyDescent="0.2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 x14ac:dyDescent="0.2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 x14ac:dyDescent="0.2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 x14ac:dyDescent="0.2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 x14ac:dyDescent="0.2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 x14ac:dyDescent="0.2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 x14ac:dyDescent="0.2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 x14ac:dyDescent="0.2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 x14ac:dyDescent="0.2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 x14ac:dyDescent="0.2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 x14ac:dyDescent="0.2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 x14ac:dyDescent="0.2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 x14ac:dyDescent="0.2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 x14ac:dyDescent="0.2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 x14ac:dyDescent="0.2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 x14ac:dyDescent="0.2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 x14ac:dyDescent="0.2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 x14ac:dyDescent="0.2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 x14ac:dyDescent="0.2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 x14ac:dyDescent="0.2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 x14ac:dyDescent="0.2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 x14ac:dyDescent="0.2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 x14ac:dyDescent="0.2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 x14ac:dyDescent="0.2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 x14ac:dyDescent="0.2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 x14ac:dyDescent="0.2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 x14ac:dyDescent="0.2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 x14ac:dyDescent="0.2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 x14ac:dyDescent="0.2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 x14ac:dyDescent="0.2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 x14ac:dyDescent="0.2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 x14ac:dyDescent="0.2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 x14ac:dyDescent="0.2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 x14ac:dyDescent="0.2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 x14ac:dyDescent="0.2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 x14ac:dyDescent="0.2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 x14ac:dyDescent="0.2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 x14ac:dyDescent="0.2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 x14ac:dyDescent="0.2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 x14ac:dyDescent="0.2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 x14ac:dyDescent="0.2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 x14ac:dyDescent="0.2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 x14ac:dyDescent="0.2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 x14ac:dyDescent="0.2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 x14ac:dyDescent="0.2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 x14ac:dyDescent="0.2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 x14ac:dyDescent="0.2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 x14ac:dyDescent="0.2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 x14ac:dyDescent="0.2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 x14ac:dyDescent="0.2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 x14ac:dyDescent="0.2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 x14ac:dyDescent="0.2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 x14ac:dyDescent="0.2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 x14ac:dyDescent="0.2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 x14ac:dyDescent="0.2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 x14ac:dyDescent="0.2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 x14ac:dyDescent="0.2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 x14ac:dyDescent="0.2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 x14ac:dyDescent="0.2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 x14ac:dyDescent="0.2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 x14ac:dyDescent="0.2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 x14ac:dyDescent="0.2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 x14ac:dyDescent="0.2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 x14ac:dyDescent="0.2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 x14ac:dyDescent="0.2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 x14ac:dyDescent="0.2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 x14ac:dyDescent="0.2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 x14ac:dyDescent="0.2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 x14ac:dyDescent="0.2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 x14ac:dyDescent="0.2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 x14ac:dyDescent="0.2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 x14ac:dyDescent="0.2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 x14ac:dyDescent="0.2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 x14ac:dyDescent="0.2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 x14ac:dyDescent="0.2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 x14ac:dyDescent="0.2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 x14ac:dyDescent="0.2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 x14ac:dyDescent="0.2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 x14ac:dyDescent="0.2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 x14ac:dyDescent="0.2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 x14ac:dyDescent="0.2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 x14ac:dyDescent="0.2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 x14ac:dyDescent="0.2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 x14ac:dyDescent="0.2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 x14ac:dyDescent="0.2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 x14ac:dyDescent="0.2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 x14ac:dyDescent="0.2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 x14ac:dyDescent="0.2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 x14ac:dyDescent="0.2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 x14ac:dyDescent="0.2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 x14ac:dyDescent="0.2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 x14ac:dyDescent="0.2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 x14ac:dyDescent="0.2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 x14ac:dyDescent="0.2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 x14ac:dyDescent="0.2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 x14ac:dyDescent="0.2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 x14ac:dyDescent="0.2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 x14ac:dyDescent="0.2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 x14ac:dyDescent="0.2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 x14ac:dyDescent="0.2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 x14ac:dyDescent="0.2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 x14ac:dyDescent="0.2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 x14ac:dyDescent="0.2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 x14ac:dyDescent="0.2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 x14ac:dyDescent="0.2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 x14ac:dyDescent="0.2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 x14ac:dyDescent="0.2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 x14ac:dyDescent="0.2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 x14ac:dyDescent="0.2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 x14ac:dyDescent="0.2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 x14ac:dyDescent="0.2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 x14ac:dyDescent="0.2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 x14ac:dyDescent="0.2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 x14ac:dyDescent="0.2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 x14ac:dyDescent="0.2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 x14ac:dyDescent="0.2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 x14ac:dyDescent="0.2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 x14ac:dyDescent="0.2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 x14ac:dyDescent="0.2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 x14ac:dyDescent="0.2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 x14ac:dyDescent="0.2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 x14ac:dyDescent="0.2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 x14ac:dyDescent="0.2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 x14ac:dyDescent="0.2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 x14ac:dyDescent="0.2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 x14ac:dyDescent="0.2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 x14ac:dyDescent="0.2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 x14ac:dyDescent="0.2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 x14ac:dyDescent="0.2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 x14ac:dyDescent="0.2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 x14ac:dyDescent="0.2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 x14ac:dyDescent="0.2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 x14ac:dyDescent="0.2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 x14ac:dyDescent="0.2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 x14ac:dyDescent="0.2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 x14ac:dyDescent="0.2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 x14ac:dyDescent="0.2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 x14ac:dyDescent="0.2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 x14ac:dyDescent="0.2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 x14ac:dyDescent="0.2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 x14ac:dyDescent="0.2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 x14ac:dyDescent="0.2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 x14ac:dyDescent="0.2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 x14ac:dyDescent="0.2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 x14ac:dyDescent="0.2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 x14ac:dyDescent="0.2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 x14ac:dyDescent="0.2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 x14ac:dyDescent="0.2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 x14ac:dyDescent="0.2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 x14ac:dyDescent="0.2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 x14ac:dyDescent="0.2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 x14ac:dyDescent="0.2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 x14ac:dyDescent="0.2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 x14ac:dyDescent="0.2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 x14ac:dyDescent="0.2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 x14ac:dyDescent="0.2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 x14ac:dyDescent="0.2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 x14ac:dyDescent="0.2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 x14ac:dyDescent="0.2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 x14ac:dyDescent="0.2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 x14ac:dyDescent="0.2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 x14ac:dyDescent="0.2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 x14ac:dyDescent="0.2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 x14ac:dyDescent="0.2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 x14ac:dyDescent="0.2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 x14ac:dyDescent="0.2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 x14ac:dyDescent="0.2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 x14ac:dyDescent="0.2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 x14ac:dyDescent="0.2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 x14ac:dyDescent="0.2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 x14ac:dyDescent="0.2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 x14ac:dyDescent="0.2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 x14ac:dyDescent="0.2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 x14ac:dyDescent="0.2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 x14ac:dyDescent="0.2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 x14ac:dyDescent="0.2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 x14ac:dyDescent="0.2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 x14ac:dyDescent="0.2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 x14ac:dyDescent="0.2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 x14ac:dyDescent="0.2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 x14ac:dyDescent="0.2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 x14ac:dyDescent="0.2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 x14ac:dyDescent="0.2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 x14ac:dyDescent="0.2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 x14ac:dyDescent="0.2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 x14ac:dyDescent="0.2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 x14ac:dyDescent="0.2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 x14ac:dyDescent="0.2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 x14ac:dyDescent="0.2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 x14ac:dyDescent="0.2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 x14ac:dyDescent="0.2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 x14ac:dyDescent="0.2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 x14ac:dyDescent="0.2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 x14ac:dyDescent="0.2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 x14ac:dyDescent="0.2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 x14ac:dyDescent="0.2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 x14ac:dyDescent="0.2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 x14ac:dyDescent="0.2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 x14ac:dyDescent="0.2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 x14ac:dyDescent="0.2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 x14ac:dyDescent="0.2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 x14ac:dyDescent="0.2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 x14ac:dyDescent="0.2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 x14ac:dyDescent="0.2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 x14ac:dyDescent="0.2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 x14ac:dyDescent="0.2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 x14ac:dyDescent="0.2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 x14ac:dyDescent="0.2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 x14ac:dyDescent="0.2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 x14ac:dyDescent="0.2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 x14ac:dyDescent="0.2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 x14ac:dyDescent="0.2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 x14ac:dyDescent="0.2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 x14ac:dyDescent="0.2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 x14ac:dyDescent="0.2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 x14ac:dyDescent="0.2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 x14ac:dyDescent="0.2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 x14ac:dyDescent="0.2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 x14ac:dyDescent="0.2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 x14ac:dyDescent="0.2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 x14ac:dyDescent="0.2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 x14ac:dyDescent="0.2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 x14ac:dyDescent="0.2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 x14ac:dyDescent="0.2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 x14ac:dyDescent="0.2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 x14ac:dyDescent="0.2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 x14ac:dyDescent="0.2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 x14ac:dyDescent="0.2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 x14ac:dyDescent="0.2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 x14ac:dyDescent="0.2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 x14ac:dyDescent="0.2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 x14ac:dyDescent="0.2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 x14ac:dyDescent="0.2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 x14ac:dyDescent="0.2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 x14ac:dyDescent="0.2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 x14ac:dyDescent="0.2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 x14ac:dyDescent="0.2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 x14ac:dyDescent="0.2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 x14ac:dyDescent="0.2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 x14ac:dyDescent="0.2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 x14ac:dyDescent="0.2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 x14ac:dyDescent="0.2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 x14ac:dyDescent="0.2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 x14ac:dyDescent="0.2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 x14ac:dyDescent="0.2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 x14ac:dyDescent="0.2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 x14ac:dyDescent="0.2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 x14ac:dyDescent="0.2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 x14ac:dyDescent="0.2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 x14ac:dyDescent="0.2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 x14ac:dyDescent="0.2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 x14ac:dyDescent="0.2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 x14ac:dyDescent="0.2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 x14ac:dyDescent="0.2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 x14ac:dyDescent="0.2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 x14ac:dyDescent="0.2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 x14ac:dyDescent="0.2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 x14ac:dyDescent="0.2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 x14ac:dyDescent="0.2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 x14ac:dyDescent="0.2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 x14ac:dyDescent="0.2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 x14ac:dyDescent="0.2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 x14ac:dyDescent="0.2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 x14ac:dyDescent="0.2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 x14ac:dyDescent="0.2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 x14ac:dyDescent="0.2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 x14ac:dyDescent="0.2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 x14ac:dyDescent="0.2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 x14ac:dyDescent="0.2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 x14ac:dyDescent="0.2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 x14ac:dyDescent="0.2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 x14ac:dyDescent="0.2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 x14ac:dyDescent="0.2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 x14ac:dyDescent="0.2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 x14ac:dyDescent="0.2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 x14ac:dyDescent="0.2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 x14ac:dyDescent="0.2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 x14ac:dyDescent="0.2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 x14ac:dyDescent="0.2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 x14ac:dyDescent="0.2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 x14ac:dyDescent="0.2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 x14ac:dyDescent="0.2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 x14ac:dyDescent="0.2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 x14ac:dyDescent="0.2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 x14ac:dyDescent="0.2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 x14ac:dyDescent="0.2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 x14ac:dyDescent="0.2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 x14ac:dyDescent="0.2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 x14ac:dyDescent="0.2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 x14ac:dyDescent="0.2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 x14ac:dyDescent="0.2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 x14ac:dyDescent="0.2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 x14ac:dyDescent="0.2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 x14ac:dyDescent="0.2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 x14ac:dyDescent="0.2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 x14ac:dyDescent="0.2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 x14ac:dyDescent="0.2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 x14ac:dyDescent="0.2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 x14ac:dyDescent="0.2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 x14ac:dyDescent="0.2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 x14ac:dyDescent="0.2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 x14ac:dyDescent="0.2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 x14ac:dyDescent="0.2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 x14ac:dyDescent="0.2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 x14ac:dyDescent="0.2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 x14ac:dyDescent="0.2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 x14ac:dyDescent="0.2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 x14ac:dyDescent="0.2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 x14ac:dyDescent="0.2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 x14ac:dyDescent="0.2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 x14ac:dyDescent="0.2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 x14ac:dyDescent="0.2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 x14ac:dyDescent="0.2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 x14ac:dyDescent="0.2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 x14ac:dyDescent="0.2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 x14ac:dyDescent="0.2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 x14ac:dyDescent="0.2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 x14ac:dyDescent="0.2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 x14ac:dyDescent="0.2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 x14ac:dyDescent="0.2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 x14ac:dyDescent="0.2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 x14ac:dyDescent="0.2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 x14ac:dyDescent="0.2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 x14ac:dyDescent="0.2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 x14ac:dyDescent="0.2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 x14ac:dyDescent="0.2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 x14ac:dyDescent="0.2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 x14ac:dyDescent="0.2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 x14ac:dyDescent="0.2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 x14ac:dyDescent="0.2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 x14ac:dyDescent="0.2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 x14ac:dyDescent="0.2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 x14ac:dyDescent="0.2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 x14ac:dyDescent="0.2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 x14ac:dyDescent="0.2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 x14ac:dyDescent="0.2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 x14ac:dyDescent="0.2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 x14ac:dyDescent="0.2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 x14ac:dyDescent="0.2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 x14ac:dyDescent="0.2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 x14ac:dyDescent="0.2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 x14ac:dyDescent="0.2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 x14ac:dyDescent="0.2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 x14ac:dyDescent="0.2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 x14ac:dyDescent="0.2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 x14ac:dyDescent="0.2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 x14ac:dyDescent="0.2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 x14ac:dyDescent="0.2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 x14ac:dyDescent="0.2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 x14ac:dyDescent="0.2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 x14ac:dyDescent="0.2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 x14ac:dyDescent="0.2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 x14ac:dyDescent="0.2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 x14ac:dyDescent="0.2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 x14ac:dyDescent="0.2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 x14ac:dyDescent="0.2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 x14ac:dyDescent="0.2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 x14ac:dyDescent="0.2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 x14ac:dyDescent="0.2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 x14ac:dyDescent="0.2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 x14ac:dyDescent="0.2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 x14ac:dyDescent="0.2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 x14ac:dyDescent="0.2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 x14ac:dyDescent="0.2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 x14ac:dyDescent="0.2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 x14ac:dyDescent="0.2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 x14ac:dyDescent="0.2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 x14ac:dyDescent="0.2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 x14ac:dyDescent="0.2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 x14ac:dyDescent="0.2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 x14ac:dyDescent="0.2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 x14ac:dyDescent="0.2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 x14ac:dyDescent="0.2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 x14ac:dyDescent="0.2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 x14ac:dyDescent="0.2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 x14ac:dyDescent="0.2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 x14ac:dyDescent="0.2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 x14ac:dyDescent="0.2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 x14ac:dyDescent="0.2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 x14ac:dyDescent="0.2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 x14ac:dyDescent="0.2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 x14ac:dyDescent="0.2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 x14ac:dyDescent="0.2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 x14ac:dyDescent="0.2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 x14ac:dyDescent="0.2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 x14ac:dyDescent="0.2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 x14ac:dyDescent="0.2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 x14ac:dyDescent="0.2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 x14ac:dyDescent="0.2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 x14ac:dyDescent="0.2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 x14ac:dyDescent="0.2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 x14ac:dyDescent="0.2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 x14ac:dyDescent="0.2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 x14ac:dyDescent="0.2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 x14ac:dyDescent="0.2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 x14ac:dyDescent="0.2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 x14ac:dyDescent="0.2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 x14ac:dyDescent="0.2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 x14ac:dyDescent="0.2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 x14ac:dyDescent="0.2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 x14ac:dyDescent="0.2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 x14ac:dyDescent="0.2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 x14ac:dyDescent="0.2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 x14ac:dyDescent="0.2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 x14ac:dyDescent="0.2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 x14ac:dyDescent="0.2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 x14ac:dyDescent="0.2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 x14ac:dyDescent="0.2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 x14ac:dyDescent="0.2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 x14ac:dyDescent="0.2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 x14ac:dyDescent="0.2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 x14ac:dyDescent="0.2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 x14ac:dyDescent="0.2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 x14ac:dyDescent="0.2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 x14ac:dyDescent="0.2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 x14ac:dyDescent="0.2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 x14ac:dyDescent="0.2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 x14ac:dyDescent="0.2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 x14ac:dyDescent="0.2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 x14ac:dyDescent="0.2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 x14ac:dyDescent="0.2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 x14ac:dyDescent="0.2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 x14ac:dyDescent="0.2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 x14ac:dyDescent="0.2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 x14ac:dyDescent="0.2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 x14ac:dyDescent="0.2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 x14ac:dyDescent="0.2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 x14ac:dyDescent="0.2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 x14ac:dyDescent="0.2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 x14ac:dyDescent="0.2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 x14ac:dyDescent="0.2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 x14ac:dyDescent="0.2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 x14ac:dyDescent="0.2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 x14ac:dyDescent="0.2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 x14ac:dyDescent="0.2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 x14ac:dyDescent="0.2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 x14ac:dyDescent="0.2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 x14ac:dyDescent="0.2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 x14ac:dyDescent="0.2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 x14ac:dyDescent="0.2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 x14ac:dyDescent="0.2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 x14ac:dyDescent="0.2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 x14ac:dyDescent="0.2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 x14ac:dyDescent="0.2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 x14ac:dyDescent="0.2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 x14ac:dyDescent="0.2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 x14ac:dyDescent="0.2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 x14ac:dyDescent="0.2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 x14ac:dyDescent="0.2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 x14ac:dyDescent="0.2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 x14ac:dyDescent="0.2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 x14ac:dyDescent="0.2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 x14ac:dyDescent="0.2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 x14ac:dyDescent="0.2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 x14ac:dyDescent="0.2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 x14ac:dyDescent="0.2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 x14ac:dyDescent="0.2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 x14ac:dyDescent="0.2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 x14ac:dyDescent="0.2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 x14ac:dyDescent="0.2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 x14ac:dyDescent="0.2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 x14ac:dyDescent="0.2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 x14ac:dyDescent="0.2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 x14ac:dyDescent="0.2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 x14ac:dyDescent="0.2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 x14ac:dyDescent="0.2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 x14ac:dyDescent="0.2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 x14ac:dyDescent="0.2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 x14ac:dyDescent="0.2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 x14ac:dyDescent="0.2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 x14ac:dyDescent="0.2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 x14ac:dyDescent="0.2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 x14ac:dyDescent="0.2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 x14ac:dyDescent="0.2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 x14ac:dyDescent="0.2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 x14ac:dyDescent="0.2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 x14ac:dyDescent="0.2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 x14ac:dyDescent="0.2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 x14ac:dyDescent="0.2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 x14ac:dyDescent="0.2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 x14ac:dyDescent="0.2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 x14ac:dyDescent="0.2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 x14ac:dyDescent="0.2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 x14ac:dyDescent="0.2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 x14ac:dyDescent="0.2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 x14ac:dyDescent="0.2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 x14ac:dyDescent="0.2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 x14ac:dyDescent="0.2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 x14ac:dyDescent="0.2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 x14ac:dyDescent="0.2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 x14ac:dyDescent="0.2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 x14ac:dyDescent="0.2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 x14ac:dyDescent="0.2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 x14ac:dyDescent="0.2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 x14ac:dyDescent="0.2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 x14ac:dyDescent="0.2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 x14ac:dyDescent="0.2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 x14ac:dyDescent="0.2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 x14ac:dyDescent="0.2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 x14ac:dyDescent="0.2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 x14ac:dyDescent="0.2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 x14ac:dyDescent="0.2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 x14ac:dyDescent="0.2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 x14ac:dyDescent="0.2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 x14ac:dyDescent="0.2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 x14ac:dyDescent="0.2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 x14ac:dyDescent="0.2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 x14ac:dyDescent="0.2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 x14ac:dyDescent="0.2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 x14ac:dyDescent="0.2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 x14ac:dyDescent="0.2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 x14ac:dyDescent="0.2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 x14ac:dyDescent="0.2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 x14ac:dyDescent="0.2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 x14ac:dyDescent="0.2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 x14ac:dyDescent="0.2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 x14ac:dyDescent="0.2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 x14ac:dyDescent="0.2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 x14ac:dyDescent="0.2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 x14ac:dyDescent="0.2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 x14ac:dyDescent="0.2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 x14ac:dyDescent="0.2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 x14ac:dyDescent="0.2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 x14ac:dyDescent="0.2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 x14ac:dyDescent="0.2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 x14ac:dyDescent="0.2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 x14ac:dyDescent="0.2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 x14ac:dyDescent="0.2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 x14ac:dyDescent="0.2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 x14ac:dyDescent="0.2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 x14ac:dyDescent="0.2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 x14ac:dyDescent="0.2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 x14ac:dyDescent="0.2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 x14ac:dyDescent="0.2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 x14ac:dyDescent="0.2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 x14ac:dyDescent="0.2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 x14ac:dyDescent="0.2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 x14ac:dyDescent="0.2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 x14ac:dyDescent="0.2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 x14ac:dyDescent="0.2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 x14ac:dyDescent="0.2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 x14ac:dyDescent="0.2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 x14ac:dyDescent="0.2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 x14ac:dyDescent="0.2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 x14ac:dyDescent="0.2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 x14ac:dyDescent="0.2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 x14ac:dyDescent="0.2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 x14ac:dyDescent="0.2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 x14ac:dyDescent="0.2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 x14ac:dyDescent="0.2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 x14ac:dyDescent="0.2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 x14ac:dyDescent="0.2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 x14ac:dyDescent="0.2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 x14ac:dyDescent="0.2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 x14ac:dyDescent="0.2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 x14ac:dyDescent="0.2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 x14ac:dyDescent="0.2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 x14ac:dyDescent="0.2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 x14ac:dyDescent="0.2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 x14ac:dyDescent="0.2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 x14ac:dyDescent="0.2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 x14ac:dyDescent="0.2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 x14ac:dyDescent="0.2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 x14ac:dyDescent="0.2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 x14ac:dyDescent="0.2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 x14ac:dyDescent="0.2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 x14ac:dyDescent="0.2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 x14ac:dyDescent="0.2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 x14ac:dyDescent="0.2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 x14ac:dyDescent="0.2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 x14ac:dyDescent="0.2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 x14ac:dyDescent="0.2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 x14ac:dyDescent="0.2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 x14ac:dyDescent="0.2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 x14ac:dyDescent="0.2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 x14ac:dyDescent="0.2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 x14ac:dyDescent="0.2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 x14ac:dyDescent="0.2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 x14ac:dyDescent="0.2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 x14ac:dyDescent="0.2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 x14ac:dyDescent="0.2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 x14ac:dyDescent="0.2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 x14ac:dyDescent="0.2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 x14ac:dyDescent="0.2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 x14ac:dyDescent="0.2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 x14ac:dyDescent="0.2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 x14ac:dyDescent="0.2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 x14ac:dyDescent="0.2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 x14ac:dyDescent="0.2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 x14ac:dyDescent="0.2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 x14ac:dyDescent="0.2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 x14ac:dyDescent="0.2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 x14ac:dyDescent="0.2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 x14ac:dyDescent="0.2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 x14ac:dyDescent="0.2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 x14ac:dyDescent="0.2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 x14ac:dyDescent="0.2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 x14ac:dyDescent="0.2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 x14ac:dyDescent="0.2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 x14ac:dyDescent="0.2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 x14ac:dyDescent="0.2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 x14ac:dyDescent="0.2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 x14ac:dyDescent="0.2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 x14ac:dyDescent="0.2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 x14ac:dyDescent="0.2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 x14ac:dyDescent="0.2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 x14ac:dyDescent="0.2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 x14ac:dyDescent="0.2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 x14ac:dyDescent="0.2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 x14ac:dyDescent="0.2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 x14ac:dyDescent="0.2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 x14ac:dyDescent="0.2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 x14ac:dyDescent="0.2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 x14ac:dyDescent="0.2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 x14ac:dyDescent="0.2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 x14ac:dyDescent="0.2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 x14ac:dyDescent="0.2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 x14ac:dyDescent="0.2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 x14ac:dyDescent="0.2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 x14ac:dyDescent="0.2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 x14ac:dyDescent="0.2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 x14ac:dyDescent="0.2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 x14ac:dyDescent="0.2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 x14ac:dyDescent="0.2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 x14ac:dyDescent="0.2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 x14ac:dyDescent="0.2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 x14ac:dyDescent="0.2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 x14ac:dyDescent="0.2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 x14ac:dyDescent="0.2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 x14ac:dyDescent="0.2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 x14ac:dyDescent="0.2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 x14ac:dyDescent="0.2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 x14ac:dyDescent="0.2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 x14ac:dyDescent="0.2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 x14ac:dyDescent="0.2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 x14ac:dyDescent="0.2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 x14ac:dyDescent="0.2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 x14ac:dyDescent="0.2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 x14ac:dyDescent="0.2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 x14ac:dyDescent="0.2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 x14ac:dyDescent="0.2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 x14ac:dyDescent="0.2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 x14ac:dyDescent="0.2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 x14ac:dyDescent="0.2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 x14ac:dyDescent="0.2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 x14ac:dyDescent="0.2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 x14ac:dyDescent="0.2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 x14ac:dyDescent="0.2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 x14ac:dyDescent="0.2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 x14ac:dyDescent="0.2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 x14ac:dyDescent="0.2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 x14ac:dyDescent="0.2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 x14ac:dyDescent="0.2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 x14ac:dyDescent="0.2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 x14ac:dyDescent="0.2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 x14ac:dyDescent="0.2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 x14ac:dyDescent="0.2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 x14ac:dyDescent="0.2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 x14ac:dyDescent="0.2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 x14ac:dyDescent="0.2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 x14ac:dyDescent="0.2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 x14ac:dyDescent="0.2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 x14ac:dyDescent="0.2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 x14ac:dyDescent="0.2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 x14ac:dyDescent="0.2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 x14ac:dyDescent="0.2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 x14ac:dyDescent="0.2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 x14ac:dyDescent="0.2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 x14ac:dyDescent="0.2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 x14ac:dyDescent="0.2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 x14ac:dyDescent="0.2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 x14ac:dyDescent="0.2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 x14ac:dyDescent="0.2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 x14ac:dyDescent="0.2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 x14ac:dyDescent="0.2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 x14ac:dyDescent="0.2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 x14ac:dyDescent="0.2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 x14ac:dyDescent="0.2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 x14ac:dyDescent="0.2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 x14ac:dyDescent="0.2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 x14ac:dyDescent="0.2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 x14ac:dyDescent="0.2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 x14ac:dyDescent="0.2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 x14ac:dyDescent="0.2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 x14ac:dyDescent="0.2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 x14ac:dyDescent="0.2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 x14ac:dyDescent="0.2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 x14ac:dyDescent="0.2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 x14ac:dyDescent="0.2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 x14ac:dyDescent="0.2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 x14ac:dyDescent="0.2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 x14ac:dyDescent="0.2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 x14ac:dyDescent="0.2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 x14ac:dyDescent="0.2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 x14ac:dyDescent="0.2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 x14ac:dyDescent="0.2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 x14ac:dyDescent="0.2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 x14ac:dyDescent="0.2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 x14ac:dyDescent="0.2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 x14ac:dyDescent="0.2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 x14ac:dyDescent="0.2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 x14ac:dyDescent="0.2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 x14ac:dyDescent="0.2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 x14ac:dyDescent="0.2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 x14ac:dyDescent="0.2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 x14ac:dyDescent="0.2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 x14ac:dyDescent="0.2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 x14ac:dyDescent="0.2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 x14ac:dyDescent="0.2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 x14ac:dyDescent="0.2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 x14ac:dyDescent="0.2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 x14ac:dyDescent="0.2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 x14ac:dyDescent="0.2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 x14ac:dyDescent="0.2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 x14ac:dyDescent="0.2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 x14ac:dyDescent="0.2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 x14ac:dyDescent="0.2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 x14ac:dyDescent="0.2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 x14ac:dyDescent="0.2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 x14ac:dyDescent="0.2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 x14ac:dyDescent="0.2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 x14ac:dyDescent="0.2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 x14ac:dyDescent="0.2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 x14ac:dyDescent="0.2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 x14ac:dyDescent="0.2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 x14ac:dyDescent="0.2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 x14ac:dyDescent="0.2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 x14ac:dyDescent="0.2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 x14ac:dyDescent="0.2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 x14ac:dyDescent="0.2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 x14ac:dyDescent="0.2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 x14ac:dyDescent="0.2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 x14ac:dyDescent="0.2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 x14ac:dyDescent="0.2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 x14ac:dyDescent="0.2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 x14ac:dyDescent="0.2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 x14ac:dyDescent="0.2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 x14ac:dyDescent="0.2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 x14ac:dyDescent="0.2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 x14ac:dyDescent="0.2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 x14ac:dyDescent="0.2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 x14ac:dyDescent="0.2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 x14ac:dyDescent="0.2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 x14ac:dyDescent="0.2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 x14ac:dyDescent="0.2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 x14ac:dyDescent="0.2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 x14ac:dyDescent="0.2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 x14ac:dyDescent="0.2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 x14ac:dyDescent="0.2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 x14ac:dyDescent="0.2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 x14ac:dyDescent="0.2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 x14ac:dyDescent="0.2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 x14ac:dyDescent="0.2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 x14ac:dyDescent="0.2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 x14ac:dyDescent="0.2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 x14ac:dyDescent="0.2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 x14ac:dyDescent="0.2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 x14ac:dyDescent="0.2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 x14ac:dyDescent="0.2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 x14ac:dyDescent="0.2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 x14ac:dyDescent="0.2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 x14ac:dyDescent="0.2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 x14ac:dyDescent="0.2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 x14ac:dyDescent="0.2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 x14ac:dyDescent="0.2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 x14ac:dyDescent="0.2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 x14ac:dyDescent="0.2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 x14ac:dyDescent="0.2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 x14ac:dyDescent="0.2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 x14ac:dyDescent="0.2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 x14ac:dyDescent="0.2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 x14ac:dyDescent="0.2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 x14ac:dyDescent="0.2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 x14ac:dyDescent="0.2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 x14ac:dyDescent="0.2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 x14ac:dyDescent="0.2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 x14ac:dyDescent="0.2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 x14ac:dyDescent="0.2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 x14ac:dyDescent="0.2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 x14ac:dyDescent="0.2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 x14ac:dyDescent="0.2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 x14ac:dyDescent="0.2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 x14ac:dyDescent="0.2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 x14ac:dyDescent="0.2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 x14ac:dyDescent="0.2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 x14ac:dyDescent="0.2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 x14ac:dyDescent="0.2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 x14ac:dyDescent="0.2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 x14ac:dyDescent="0.2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 x14ac:dyDescent="0.2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 x14ac:dyDescent="0.2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 x14ac:dyDescent="0.2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 x14ac:dyDescent="0.2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 x14ac:dyDescent="0.2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 x14ac:dyDescent="0.2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 x14ac:dyDescent="0.2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 x14ac:dyDescent="0.2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 x14ac:dyDescent="0.2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 x14ac:dyDescent="0.2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 x14ac:dyDescent="0.2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 x14ac:dyDescent="0.2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 x14ac:dyDescent="0.2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 x14ac:dyDescent="0.2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 x14ac:dyDescent="0.2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 x14ac:dyDescent="0.2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 x14ac:dyDescent="0.2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 x14ac:dyDescent="0.2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 x14ac:dyDescent="0.2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 x14ac:dyDescent="0.2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 x14ac:dyDescent="0.2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 x14ac:dyDescent="0.2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 x14ac:dyDescent="0.2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 x14ac:dyDescent="0.2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 x14ac:dyDescent="0.2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 x14ac:dyDescent="0.2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 x14ac:dyDescent="0.2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 x14ac:dyDescent="0.2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 x14ac:dyDescent="0.2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 x14ac:dyDescent="0.2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 x14ac:dyDescent="0.2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 x14ac:dyDescent="0.2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 x14ac:dyDescent="0.2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 x14ac:dyDescent="0.2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 x14ac:dyDescent="0.2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 x14ac:dyDescent="0.2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 x14ac:dyDescent="0.2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 x14ac:dyDescent="0.2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 x14ac:dyDescent="0.2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 x14ac:dyDescent="0.2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 x14ac:dyDescent="0.2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 x14ac:dyDescent="0.2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 x14ac:dyDescent="0.2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 x14ac:dyDescent="0.2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 x14ac:dyDescent="0.2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 x14ac:dyDescent="0.2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 x14ac:dyDescent="0.2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 x14ac:dyDescent="0.2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 x14ac:dyDescent="0.2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 x14ac:dyDescent="0.2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 x14ac:dyDescent="0.2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 x14ac:dyDescent="0.2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 x14ac:dyDescent="0.2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 x14ac:dyDescent="0.2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 x14ac:dyDescent="0.2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 x14ac:dyDescent="0.2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 x14ac:dyDescent="0.2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 x14ac:dyDescent="0.2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 x14ac:dyDescent="0.2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 x14ac:dyDescent="0.2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 x14ac:dyDescent="0.2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 x14ac:dyDescent="0.2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 x14ac:dyDescent="0.2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 x14ac:dyDescent="0.2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 x14ac:dyDescent="0.2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 x14ac:dyDescent="0.2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 x14ac:dyDescent="0.2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 x14ac:dyDescent="0.2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已投部分年化收益率</vt:lpstr>
      <vt:lpstr>资产配置三维饼图</vt:lpstr>
      <vt:lpstr>资产配置表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2019-03-18T07:06:17Z</dcterms:modified>
</cp:coreProperties>
</file>