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835EA00A-24BF-4A75-B9F9-30B80C3F772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股票账户月报" sheetId="1" r:id="rId1"/>
    <sheet name="天天基金账户月报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2" l="1"/>
  <c r="B7" i="2" l="1"/>
  <c r="B8" i="2"/>
  <c r="B9" i="2"/>
  <c r="D9" i="2" s="1"/>
  <c r="B10" i="2"/>
  <c r="D10" i="2" s="1"/>
  <c r="B11" i="2"/>
  <c r="B12" i="2"/>
  <c r="B13" i="2"/>
  <c r="D13" i="2" s="1"/>
  <c r="B14" i="2"/>
  <c r="D14" i="2" s="1"/>
  <c r="B15" i="2"/>
  <c r="B16" i="2"/>
  <c r="B17" i="2"/>
  <c r="D17" i="2" s="1"/>
  <c r="B18" i="2"/>
  <c r="D18" i="2" s="1"/>
  <c r="B19" i="2"/>
  <c r="B20" i="2"/>
  <c r="D20" i="2" s="1"/>
  <c r="B21" i="2"/>
  <c r="D21" i="2" s="1"/>
  <c r="B22" i="2"/>
  <c r="D22" i="2" s="1"/>
  <c r="B23" i="2"/>
  <c r="B24" i="2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D7" i="2"/>
  <c r="D11" i="2"/>
  <c r="D12" i="2"/>
  <c r="D15" i="2"/>
  <c r="D16" i="2"/>
  <c r="D19" i="2"/>
  <c r="D23" i="2"/>
  <c r="D24" i="2"/>
  <c r="D6" i="2"/>
  <c r="D4" i="2" l="1"/>
  <c r="B4" i="2"/>
  <c r="E4" i="2"/>
  <c r="B5" i="2" s="1"/>
  <c r="E5" i="2" s="1"/>
  <c r="B6" i="2" s="1"/>
  <c r="F4" i="2"/>
  <c r="H4" i="2" s="1"/>
  <c r="G4" i="2"/>
  <c r="D3" i="2"/>
  <c r="G2" i="2"/>
  <c r="I2" i="2" s="1"/>
  <c r="G3" i="2" s="1"/>
  <c r="E2" i="2"/>
  <c r="B3" i="2" s="1"/>
  <c r="E3" i="2" s="1"/>
  <c r="H46" i="1"/>
  <c r="J47" i="1"/>
  <c r="H4" i="1"/>
  <c r="I2" i="1"/>
  <c r="G2" i="1"/>
  <c r="H2" i="1"/>
  <c r="F3" i="1" s="1"/>
  <c r="H3" i="1" s="1"/>
  <c r="G3" i="1"/>
  <c r="B46" i="1"/>
  <c r="E37" i="1"/>
  <c r="E3" i="1"/>
  <c r="B4" i="1" s="1"/>
  <c r="E4" i="1" s="1"/>
  <c r="B5" i="1" s="1"/>
  <c r="E5" i="1" s="1"/>
  <c r="B6" i="1" s="1"/>
  <c r="E6" i="1" s="1"/>
  <c r="B7" i="1" s="1"/>
  <c r="E7" i="1" s="1"/>
  <c r="B8" i="1" s="1"/>
  <c r="E8" i="1" s="1"/>
  <c r="B9" i="1" s="1"/>
  <c r="E9" i="1" s="1"/>
  <c r="B10" i="1" s="1"/>
  <c r="E10" i="1" s="1"/>
  <c r="B11" i="1" s="1"/>
  <c r="E11" i="1" s="1"/>
  <c r="B12" i="1" s="1"/>
  <c r="E12" i="1" s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s="1"/>
  <c r="B21" i="1" s="1"/>
  <c r="E21" i="1" s="1"/>
  <c r="B22" i="1" s="1"/>
  <c r="E22" i="1" s="1"/>
  <c r="B23" i="1" s="1"/>
  <c r="E23" i="1" s="1"/>
  <c r="B24" i="1" s="1"/>
  <c r="E24" i="1" s="1"/>
  <c r="B25" i="1" s="1"/>
  <c r="E25" i="1" s="1"/>
  <c r="B26" i="1" s="1"/>
  <c r="E26" i="1" s="1"/>
  <c r="B27" i="1" s="1"/>
  <c r="E27" i="1" s="1"/>
  <c r="B28" i="1" s="1"/>
  <c r="E28" i="1" s="1"/>
  <c r="B29" i="1" s="1"/>
  <c r="E29" i="1" s="1"/>
  <c r="B30" i="1" s="1"/>
  <c r="E30" i="1" s="1"/>
  <c r="B31" i="1" s="1"/>
  <c r="E31" i="1" s="1"/>
  <c r="B32" i="1" s="1"/>
  <c r="E32" i="1" s="1"/>
  <c r="B33" i="1" s="1"/>
  <c r="E33" i="1" s="1"/>
  <c r="B34" i="1" s="1"/>
  <c r="E34" i="1" s="1"/>
  <c r="B35" i="1" s="1"/>
  <c r="E35" i="1" s="1"/>
  <c r="B36" i="1" s="1"/>
  <c r="E36" i="1" s="1"/>
  <c r="B37" i="1" s="1"/>
  <c r="B38" i="1" s="1"/>
  <c r="E2" i="1"/>
  <c r="B3" i="1" s="1"/>
  <c r="I4" i="2" l="1"/>
  <c r="G5" i="2" s="1"/>
  <c r="F5" i="2"/>
  <c r="H2" i="2"/>
  <c r="F3" i="2" s="1"/>
  <c r="H3" i="2" s="1"/>
  <c r="I3" i="2" s="1"/>
  <c r="I3" i="1"/>
  <c r="G4" i="1" s="1"/>
  <c r="F4" i="1"/>
  <c r="E38" i="1"/>
  <c r="B39" i="1" s="1"/>
  <c r="D8" i="2" l="1"/>
  <c r="H5" i="2"/>
  <c r="F5" i="1"/>
  <c r="I4" i="1"/>
  <c r="G5" i="1" s="1"/>
  <c r="E39" i="1"/>
  <c r="B40" i="1" s="1"/>
  <c r="I5" i="2" l="1"/>
  <c r="G6" i="2" s="1"/>
  <c r="F6" i="2"/>
  <c r="H6" i="2" s="1"/>
  <c r="H5" i="1"/>
  <c r="E40" i="1"/>
  <c r="B41" i="1" s="1"/>
  <c r="I6" i="2" l="1"/>
  <c r="G7" i="2" s="1"/>
  <c r="F7" i="2"/>
  <c r="I5" i="1"/>
  <c r="G6" i="1" s="1"/>
  <c r="F6" i="1"/>
  <c r="H6" i="1" s="1"/>
  <c r="F7" i="1" s="1"/>
  <c r="E41" i="1"/>
  <c r="B42" i="1" s="1"/>
  <c r="H7" i="2" l="1"/>
  <c r="I7" i="2" s="1"/>
  <c r="G8" i="2" s="1"/>
  <c r="I6" i="1"/>
  <c r="G7" i="1" s="1"/>
  <c r="H7" i="1"/>
  <c r="E42" i="1"/>
  <c r="B43" i="1" s="1"/>
  <c r="F8" i="2" l="1"/>
  <c r="H8" i="2" s="1"/>
  <c r="I8" i="2" s="1"/>
  <c r="G9" i="2" s="1"/>
  <c r="F8" i="1"/>
  <c r="I7" i="1"/>
  <c r="G8" i="1" s="1"/>
  <c r="E43" i="1"/>
  <c r="B44" i="1" s="1"/>
  <c r="F9" i="2" l="1"/>
  <c r="H9" i="2"/>
  <c r="I9" i="2" s="1"/>
  <c r="G10" i="2" s="1"/>
  <c r="H8" i="1"/>
  <c r="E44" i="1"/>
  <c r="B45" i="1" s="1"/>
  <c r="E45" i="1" s="1"/>
  <c r="F10" i="2" l="1"/>
  <c r="H10" i="2"/>
  <c r="I10" i="2" s="1"/>
  <c r="G11" i="2" s="1"/>
  <c r="F9" i="1"/>
  <c r="I8" i="1"/>
  <c r="G9" i="1" s="1"/>
  <c r="F11" i="2" l="1"/>
  <c r="H11" i="2" s="1"/>
  <c r="I11" i="2" s="1"/>
  <c r="G12" i="2" s="1"/>
  <c r="H9" i="1"/>
  <c r="F12" i="2" l="1"/>
  <c r="H12" i="2"/>
  <c r="F10" i="1"/>
  <c r="I9" i="1"/>
  <c r="G10" i="1" s="1"/>
  <c r="I12" i="2" l="1"/>
  <c r="G13" i="2" s="1"/>
  <c r="F13" i="2"/>
  <c r="H10" i="1"/>
  <c r="H13" i="2" l="1"/>
  <c r="I13" i="2" s="1"/>
  <c r="G14" i="2" s="1"/>
  <c r="F11" i="1"/>
  <c r="I10" i="1"/>
  <c r="G11" i="1" s="1"/>
  <c r="F14" i="2" l="1"/>
  <c r="H14" i="2" s="1"/>
  <c r="I14" i="2" s="1"/>
  <c r="G15" i="2" s="1"/>
  <c r="H11" i="1"/>
  <c r="F15" i="2" l="1"/>
  <c r="H15" i="2" s="1"/>
  <c r="I15" i="2" s="1"/>
  <c r="G16" i="2" s="1"/>
  <c r="F12" i="1"/>
  <c r="I11" i="1"/>
  <c r="G12" i="1" s="1"/>
  <c r="F16" i="2" l="1"/>
  <c r="H16" i="2"/>
  <c r="I16" i="2" s="1"/>
  <c r="G17" i="2" s="1"/>
  <c r="H12" i="1"/>
  <c r="F17" i="2" l="1"/>
  <c r="H17" i="2"/>
  <c r="I17" i="2" s="1"/>
  <c r="G18" i="2" s="1"/>
  <c r="F13" i="1"/>
  <c r="I12" i="1"/>
  <c r="G13" i="1" s="1"/>
  <c r="F18" i="2" l="1"/>
  <c r="H18" i="2" s="1"/>
  <c r="I18" i="2" s="1"/>
  <c r="G19" i="2" s="1"/>
  <c r="H13" i="1"/>
  <c r="F19" i="2" l="1"/>
  <c r="H19" i="2" s="1"/>
  <c r="I19" i="2" s="1"/>
  <c r="G20" i="2" s="1"/>
  <c r="F14" i="1"/>
  <c r="I13" i="1"/>
  <c r="G14" i="1" s="1"/>
  <c r="F20" i="2" l="1"/>
  <c r="H20" i="2" s="1"/>
  <c r="F21" i="2" s="1"/>
  <c r="H14" i="1"/>
  <c r="I20" i="2" l="1"/>
  <c r="G21" i="2" s="1"/>
  <c r="H21" i="2"/>
  <c r="F15" i="1"/>
  <c r="I14" i="1"/>
  <c r="G15" i="1" s="1"/>
  <c r="I21" i="2" l="1"/>
  <c r="G22" i="2" s="1"/>
  <c r="F22" i="2"/>
  <c r="H15" i="1"/>
  <c r="H22" i="2" l="1"/>
  <c r="I22" i="2" s="1"/>
  <c r="G23" i="2" s="1"/>
  <c r="F16" i="1"/>
  <c r="I15" i="1"/>
  <c r="G16" i="1" s="1"/>
  <c r="F23" i="2" l="1"/>
  <c r="H23" i="2" s="1"/>
  <c r="I23" i="2" s="1"/>
  <c r="G24" i="2" s="1"/>
  <c r="H16" i="1"/>
  <c r="F24" i="2" l="1"/>
  <c r="H24" i="2" s="1"/>
  <c r="I24" i="2" s="1"/>
  <c r="G25" i="2" s="1"/>
  <c r="F17" i="1"/>
  <c r="I16" i="1"/>
  <c r="G17" i="1" s="1"/>
  <c r="F25" i="2" l="1"/>
  <c r="H25" i="2"/>
  <c r="F26" i="2" s="1"/>
  <c r="H17" i="1"/>
  <c r="I25" i="2" l="1"/>
  <c r="G26" i="2" s="1"/>
  <c r="H26" i="2" s="1"/>
  <c r="F18" i="1"/>
  <c r="I17" i="1"/>
  <c r="G18" i="1" s="1"/>
  <c r="I26" i="2" l="1"/>
  <c r="G27" i="2" s="1"/>
  <c r="F27" i="2"/>
  <c r="H18" i="1"/>
  <c r="H27" i="2" l="1"/>
  <c r="F28" i="2" s="1"/>
  <c r="F19" i="1"/>
  <c r="I18" i="1"/>
  <c r="G19" i="1" s="1"/>
  <c r="I27" i="2" l="1"/>
  <c r="G28" i="2" s="1"/>
  <c r="H28" i="2" s="1"/>
  <c r="H19" i="1"/>
  <c r="I28" i="2" l="1"/>
  <c r="G29" i="2" s="1"/>
  <c r="F29" i="2"/>
  <c r="H29" i="2" s="1"/>
  <c r="F20" i="1"/>
  <c r="I19" i="1"/>
  <c r="G20" i="1" s="1"/>
  <c r="I29" i="2" l="1"/>
  <c r="G30" i="2" s="1"/>
  <c r="F30" i="2"/>
  <c r="H20" i="1"/>
  <c r="H30" i="2" l="1"/>
  <c r="I30" i="2" s="1"/>
  <c r="G31" i="2" s="1"/>
  <c r="F21" i="1"/>
  <c r="I20" i="1"/>
  <c r="G21" i="1" s="1"/>
  <c r="F31" i="2" l="1"/>
  <c r="H31" i="2"/>
  <c r="I31" i="2" s="1"/>
  <c r="G32" i="2" s="1"/>
  <c r="H21" i="1"/>
  <c r="F32" i="2" l="1"/>
  <c r="H32" i="2" s="1"/>
  <c r="F33" i="2" s="1"/>
  <c r="F22" i="1"/>
  <c r="I21" i="1"/>
  <c r="G22" i="1" s="1"/>
  <c r="I32" i="2" l="1"/>
  <c r="G33" i="2" s="1"/>
  <c r="H33" i="2" s="1"/>
  <c r="I33" i="2" s="1"/>
  <c r="H22" i="1"/>
  <c r="F23" i="1" l="1"/>
  <c r="I22" i="1"/>
  <c r="G23" i="1" s="1"/>
  <c r="H23" i="1" l="1"/>
  <c r="F24" i="1" l="1"/>
  <c r="I23" i="1"/>
  <c r="G24" i="1" s="1"/>
  <c r="H24" i="1" l="1"/>
  <c r="F25" i="1" l="1"/>
  <c r="I24" i="1"/>
  <c r="G25" i="1" s="1"/>
  <c r="H25" i="1" l="1"/>
  <c r="F26" i="1" l="1"/>
  <c r="I25" i="1"/>
  <c r="G26" i="1" s="1"/>
  <c r="H26" i="1" l="1"/>
  <c r="F27" i="1" l="1"/>
  <c r="I26" i="1"/>
  <c r="G27" i="1" s="1"/>
  <c r="H27" i="1" l="1"/>
  <c r="F28" i="1" l="1"/>
  <c r="I27" i="1"/>
  <c r="G28" i="1" s="1"/>
  <c r="H28" i="1" l="1"/>
  <c r="F29" i="1" l="1"/>
  <c r="I28" i="1"/>
  <c r="G29" i="1" s="1"/>
  <c r="H29" i="1" l="1"/>
  <c r="F30" i="1" l="1"/>
  <c r="I29" i="1"/>
  <c r="G30" i="1" s="1"/>
  <c r="H30" i="1" l="1"/>
  <c r="F31" i="1" l="1"/>
  <c r="I30" i="1"/>
  <c r="G31" i="1" s="1"/>
  <c r="H31" i="1" l="1"/>
  <c r="J47" i="2" l="1"/>
  <c r="F32" i="1"/>
  <c r="I31" i="1"/>
  <c r="G32" i="1" s="1"/>
  <c r="H32" i="1" l="1"/>
  <c r="F33" i="1" l="1"/>
  <c r="I32" i="1"/>
  <c r="G33" i="1" s="1"/>
  <c r="H33" i="1" l="1"/>
  <c r="F34" i="1" l="1"/>
  <c r="I33" i="1"/>
  <c r="G34" i="1" s="1"/>
  <c r="H34" i="1" l="1"/>
  <c r="F35" i="1" l="1"/>
  <c r="I34" i="1"/>
  <c r="G35" i="1" s="1"/>
  <c r="H35" i="1" l="1"/>
  <c r="F36" i="1" l="1"/>
  <c r="I35" i="1"/>
  <c r="G36" i="1" s="1"/>
  <c r="H36" i="1" l="1"/>
  <c r="F37" i="1" l="1"/>
  <c r="I36" i="1"/>
  <c r="G37" i="1" s="1"/>
  <c r="H37" i="1" l="1"/>
  <c r="F38" i="1" l="1"/>
  <c r="I37" i="1"/>
  <c r="G38" i="1" s="1"/>
  <c r="H38" i="1" l="1"/>
  <c r="F39" i="1" l="1"/>
  <c r="I38" i="1"/>
  <c r="G39" i="1" s="1"/>
  <c r="H39" i="1" l="1"/>
  <c r="F40" i="1" l="1"/>
  <c r="I39" i="1"/>
  <c r="G40" i="1" s="1"/>
  <c r="H40" i="1" l="1"/>
  <c r="F41" i="1" l="1"/>
  <c r="I40" i="1"/>
  <c r="G41" i="1" s="1"/>
  <c r="H41" i="1" l="1"/>
  <c r="F42" i="1" l="1"/>
  <c r="I41" i="1"/>
  <c r="G42" i="1" s="1"/>
  <c r="H42" i="1" l="1"/>
  <c r="F43" i="1" l="1"/>
  <c r="I42" i="1"/>
  <c r="G43" i="1" s="1"/>
  <c r="H43" i="1" l="1"/>
  <c r="F44" i="1" l="1"/>
  <c r="I43" i="1"/>
  <c r="G44" i="1" s="1"/>
  <c r="H44" i="1" l="1"/>
  <c r="F45" i="1" l="1"/>
  <c r="I44" i="1"/>
  <c r="G45" i="1" s="1"/>
  <c r="H45" i="1" l="1"/>
  <c r="F46" i="1" l="1"/>
  <c r="I45" i="1"/>
  <c r="G46" i="1" s="1"/>
  <c r="I46" i="1" l="1"/>
</calcChain>
</file>

<file path=xl/sharedStrings.xml><?xml version="1.0" encoding="utf-8"?>
<sst xmlns="http://schemas.openxmlformats.org/spreadsheetml/2006/main" count="21" uniqueCount="11">
  <si>
    <t>期初净资产</t>
    <phoneticPr fontId="1" type="noConversion"/>
  </si>
  <si>
    <t>净转入</t>
    <phoneticPr fontId="1" type="noConversion"/>
  </si>
  <si>
    <t>盈亏</t>
    <phoneticPr fontId="1" type="noConversion"/>
  </si>
  <si>
    <t>期末净资产</t>
    <phoneticPr fontId="1" type="noConversion"/>
  </si>
  <si>
    <t>期初净值</t>
    <phoneticPr fontId="1" type="noConversion"/>
  </si>
  <si>
    <t>期初份额</t>
    <phoneticPr fontId="1" type="noConversion"/>
  </si>
  <si>
    <t>期末净值</t>
    <phoneticPr fontId="1" type="noConversion"/>
  </si>
  <si>
    <t>期末份额</t>
    <phoneticPr fontId="1" type="noConversion"/>
  </si>
  <si>
    <t>日期</t>
    <phoneticPr fontId="1" type="noConversion"/>
  </si>
  <si>
    <t>注释：在 PC 端天天基金网查询对账单比较方便</t>
    <phoneticPr fontId="1" type="noConversion"/>
  </si>
  <si>
    <t>年化收益率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</si>
</sst>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80" fontId="0" fillId="0" borderId="0" xfId="0" applyNumberFormat="1"/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80" fontId="3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80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80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股票账户月报!$H$1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股票账户月报!$A$2:$A$47</c:f>
              <c:numCache>
                <c:formatCode>m/d/yyyy</c:formatCode>
                <c:ptCount val="4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股票账户月报!$H$2:$H$47</c:f>
              <c:numCache>
                <c:formatCode>0.0000</c:formatCode>
                <c:ptCount val="46"/>
                <c:pt idx="0">
                  <c:v>0.97196400000000005</c:v>
                </c:pt>
                <c:pt idx="1">
                  <c:v>1.0185385466951451</c:v>
                </c:pt>
                <c:pt idx="2">
                  <c:v>1.130295175997565</c:v>
                </c:pt>
                <c:pt idx="3">
                  <c:v>1.1100782592613117</c:v>
                </c:pt>
                <c:pt idx="4">
                  <c:v>1.1344143287671185</c:v>
                </c:pt>
                <c:pt idx="5">
                  <c:v>0.98586781490219955</c:v>
                </c:pt>
                <c:pt idx="6">
                  <c:v>0.99213531158842916</c:v>
                </c:pt>
                <c:pt idx="7">
                  <c:v>0.99435138027229231</c:v>
                </c:pt>
                <c:pt idx="8">
                  <c:v>0.9937279151282582</c:v>
                </c:pt>
                <c:pt idx="9">
                  <c:v>1.0014123409976114</c:v>
                </c:pt>
                <c:pt idx="10">
                  <c:v>1.0171946338369562</c:v>
                </c:pt>
                <c:pt idx="11">
                  <c:v>1.0143856132537425</c:v>
                </c:pt>
                <c:pt idx="12">
                  <c:v>1.0239658591583436</c:v>
                </c:pt>
                <c:pt idx="13">
                  <c:v>1.0266514033267751</c:v>
                </c:pt>
                <c:pt idx="14">
                  <c:v>1.0297439835751379</c:v>
                </c:pt>
                <c:pt idx="15">
                  <c:v>1.0537015538012742</c:v>
                </c:pt>
                <c:pt idx="16">
                  <c:v>1.0504408503690901</c:v>
                </c:pt>
                <c:pt idx="17">
                  <c:v>1.0637146709706924</c:v>
                </c:pt>
                <c:pt idx="18">
                  <c:v>1.0598526522129532</c:v>
                </c:pt>
                <c:pt idx="19">
                  <c:v>1.053230581071305</c:v>
                </c:pt>
                <c:pt idx="20">
                  <c:v>1.0314144704090003</c:v>
                </c:pt>
                <c:pt idx="21">
                  <c:v>0.98970451368186441</c:v>
                </c:pt>
                <c:pt idx="22">
                  <c:v>0.92637851422196582</c:v>
                </c:pt>
                <c:pt idx="23">
                  <c:v>0.94310965534938285</c:v>
                </c:pt>
                <c:pt idx="24">
                  <c:v>0.84537168503981919</c:v>
                </c:pt>
                <c:pt idx="25">
                  <c:v>0.96437816877645333</c:v>
                </c:pt>
                <c:pt idx="26">
                  <c:v>0.95753375049817946</c:v>
                </c:pt>
                <c:pt idx="27">
                  <c:v>0.98252669370074364</c:v>
                </c:pt>
                <c:pt idx="28">
                  <c:v>1.0498006642249567</c:v>
                </c:pt>
                <c:pt idx="29">
                  <c:v>1.0232089047646971</c:v>
                </c:pt>
                <c:pt idx="30">
                  <c:v>0.98177717727387981</c:v>
                </c:pt>
                <c:pt idx="31">
                  <c:v>0.99550643122811178</c:v>
                </c:pt>
                <c:pt idx="32">
                  <c:v>1.0499995378885427</c:v>
                </c:pt>
                <c:pt idx="33">
                  <c:v>1.0510202537338242</c:v>
                </c:pt>
                <c:pt idx="34">
                  <c:v>1.0268128541413513</c:v>
                </c:pt>
                <c:pt idx="35">
                  <c:v>1.0276546272728058</c:v>
                </c:pt>
                <c:pt idx="36">
                  <c:v>0.99592934022660862</c:v>
                </c:pt>
                <c:pt idx="37">
                  <c:v>0.99760342086376586</c:v>
                </c:pt>
                <c:pt idx="38">
                  <c:v>0.89923322391422889</c:v>
                </c:pt>
                <c:pt idx="39">
                  <c:v>0.92802498760768004</c:v>
                </c:pt>
                <c:pt idx="40">
                  <c:v>0.87695791761212794</c:v>
                </c:pt>
                <c:pt idx="41">
                  <c:v>0.8825680203408407</c:v>
                </c:pt>
                <c:pt idx="42">
                  <c:v>1.0960867656960289</c:v>
                </c:pt>
                <c:pt idx="43">
                  <c:v>1.1718189333626166</c:v>
                </c:pt>
                <c:pt idx="44">
                  <c:v>1.2131321712625271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B-4966-B043-36D0CF92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448495"/>
        <c:axId val="1620946831"/>
      </c:lineChart>
      <c:dateAx>
        <c:axId val="1628448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946831"/>
        <c:crosses val="autoZero"/>
        <c:auto val="1"/>
        <c:lblOffset val="100"/>
        <c:baseTimeUnit val="months"/>
      </c:dateAx>
      <c:valAx>
        <c:axId val="16209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4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天天基金账户月报!$H$1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天天基金账户月报!$A$2:$A$47</c:f>
              <c:numCache>
                <c:formatCode>m/d/yyyy</c:formatCode>
                <c:ptCount val="46"/>
                <c:pt idx="0">
                  <c:v>42643</c:v>
                </c:pt>
                <c:pt idx="1">
                  <c:v>42674</c:v>
                </c:pt>
                <c:pt idx="2">
                  <c:v>42704</c:v>
                </c:pt>
                <c:pt idx="3">
                  <c:v>42735</c:v>
                </c:pt>
                <c:pt idx="4">
                  <c:v>42766</c:v>
                </c:pt>
                <c:pt idx="5">
                  <c:v>42794</c:v>
                </c:pt>
                <c:pt idx="6">
                  <c:v>42825</c:v>
                </c:pt>
                <c:pt idx="7">
                  <c:v>42855</c:v>
                </c:pt>
                <c:pt idx="8">
                  <c:v>42886</c:v>
                </c:pt>
                <c:pt idx="9">
                  <c:v>42916</c:v>
                </c:pt>
                <c:pt idx="10">
                  <c:v>42947</c:v>
                </c:pt>
                <c:pt idx="11">
                  <c:v>42978</c:v>
                </c:pt>
                <c:pt idx="12">
                  <c:v>43008</c:v>
                </c:pt>
                <c:pt idx="13">
                  <c:v>43039</c:v>
                </c:pt>
                <c:pt idx="14">
                  <c:v>43069</c:v>
                </c:pt>
                <c:pt idx="15">
                  <c:v>43100</c:v>
                </c:pt>
                <c:pt idx="16">
                  <c:v>43131</c:v>
                </c:pt>
                <c:pt idx="17">
                  <c:v>43159</c:v>
                </c:pt>
                <c:pt idx="18">
                  <c:v>43190</c:v>
                </c:pt>
                <c:pt idx="19">
                  <c:v>43220</c:v>
                </c:pt>
                <c:pt idx="20">
                  <c:v>43251</c:v>
                </c:pt>
                <c:pt idx="21">
                  <c:v>43281</c:v>
                </c:pt>
                <c:pt idx="22">
                  <c:v>43312</c:v>
                </c:pt>
                <c:pt idx="23">
                  <c:v>43343</c:v>
                </c:pt>
                <c:pt idx="24">
                  <c:v>43373</c:v>
                </c:pt>
                <c:pt idx="25">
                  <c:v>43404</c:v>
                </c:pt>
                <c:pt idx="26">
                  <c:v>43434</c:v>
                </c:pt>
                <c:pt idx="27">
                  <c:v>43465</c:v>
                </c:pt>
                <c:pt idx="28">
                  <c:v>43496</c:v>
                </c:pt>
                <c:pt idx="29">
                  <c:v>43524</c:v>
                </c:pt>
                <c:pt idx="30">
                  <c:v>43555</c:v>
                </c:pt>
                <c:pt idx="31">
                  <c:v>43585</c:v>
                </c:pt>
              </c:numCache>
            </c:numRef>
          </c:cat>
          <c:val>
            <c:numRef>
              <c:f>天天基金账户月报!$H$2:$H$47</c:f>
              <c:numCache>
                <c:formatCode>0.0000</c:formatCode>
                <c:ptCount val="46"/>
                <c:pt idx="0">
                  <c:v>1.0067411764705883</c:v>
                </c:pt>
                <c:pt idx="1">
                  <c:v>1.0126149603262711</c:v>
                </c:pt>
                <c:pt idx="2">
                  <c:v>0.99587265453459306</c:v>
                </c:pt>
                <c:pt idx="3">
                  <c:v>1.0616042620717114</c:v>
                </c:pt>
                <c:pt idx="4">
                  <c:v>1.1182422443776474</c:v>
                </c:pt>
                <c:pt idx="5">
                  <c:v>1.0424630789959159</c:v>
                </c:pt>
                <c:pt idx="6">
                  <c:v>1.052181669698675</c:v>
                </c:pt>
                <c:pt idx="7">
                  <c:v>1.0437585533621858</c:v>
                </c:pt>
                <c:pt idx="8">
                  <c:v>1.0274600333252764</c:v>
                </c:pt>
                <c:pt idx="9">
                  <c:v>1.0598898362327192</c:v>
                </c:pt>
                <c:pt idx="10">
                  <c:v>1.0430360637771614</c:v>
                </c:pt>
                <c:pt idx="11">
                  <c:v>1.0556428652089869</c:v>
                </c:pt>
                <c:pt idx="12">
                  <c:v>1.0696665837399184</c:v>
                </c:pt>
                <c:pt idx="13">
                  <c:v>1.0987501921268146</c:v>
                </c:pt>
                <c:pt idx="14">
                  <c:v>1.0651046644275868</c:v>
                </c:pt>
                <c:pt idx="15">
                  <c:v>1.0792486156940599</c:v>
                </c:pt>
                <c:pt idx="16">
                  <c:v>1.066009194469649</c:v>
                </c:pt>
                <c:pt idx="17">
                  <c:v>1.0417500564978088</c:v>
                </c:pt>
                <c:pt idx="18">
                  <c:v>1.0742827082546511</c:v>
                </c:pt>
                <c:pt idx="19">
                  <c:v>1.064126250838914</c:v>
                </c:pt>
                <c:pt idx="20">
                  <c:v>1.0855439364585711</c:v>
                </c:pt>
                <c:pt idx="21">
                  <c:v>1.0144191617170277</c:v>
                </c:pt>
                <c:pt idx="22">
                  <c:v>1.0287601243099931</c:v>
                </c:pt>
                <c:pt idx="23">
                  <c:v>0.97678666141932569</c:v>
                </c:pt>
                <c:pt idx="24">
                  <c:v>0.98308526269985341</c:v>
                </c:pt>
                <c:pt idx="25">
                  <c:v>0.96311670616201472</c:v>
                </c:pt>
                <c:pt idx="26">
                  <c:v>0.96904055264089162</c:v>
                </c:pt>
                <c:pt idx="27">
                  <c:v>0.94165096874120624</c:v>
                </c:pt>
                <c:pt idx="28">
                  <c:v>0.94739370889609731</c:v>
                </c:pt>
                <c:pt idx="29">
                  <c:v>1.04601240207654</c:v>
                </c:pt>
                <c:pt idx="30">
                  <c:v>1.091821580661966</c:v>
                </c:pt>
                <c:pt idx="31">
                  <c:v>1.1190094099619161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008-801B-5217817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86911"/>
        <c:axId val="1704976495"/>
      </c:lineChart>
      <c:dateAx>
        <c:axId val="16997869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976495"/>
        <c:crosses val="autoZero"/>
        <c:auto val="1"/>
        <c:lblOffset val="100"/>
        <c:baseTimeUnit val="months"/>
      </c:dateAx>
      <c:valAx>
        <c:axId val="17049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</xdr:row>
      <xdr:rowOff>66681</xdr:rowOff>
    </xdr:from>
    <xdr:to>
      <xdr:col>15</xdr:col>
      <xdr:colOff>538162</xdr:colOff>
      <xdr:row>16</xdr:row>
      <xdr:rowOff>95256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8A62F0-4B97-41D1-B364-CBF1AF90D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1</xdr:row>
      <xdr:rowOff>66675</xdr:rowOff>
    </xdr:from>
    <xdr:to>
      <xdr:col>15</xdr:col>
      <xdr:colOff>528637</xdr:colOff>
      <xdr:row>16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1BCD88-8913-48B4-9B36-5068B8726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workbookViewId="0">
      <pane ySplit="1" topLeftCell="A2" activePane="bottomLeft" state="frozen"/>
      <selection pane="bottomLeft" activeCell="J53" sqref="J53"/>
    </sheetView>
  </sheetViews>
  <sheetFormatPr defaultRowHeight="14.25" x14ac:dyDescent="0.2"/>
  <cols>
    <col min="1" max="1" width="11.125" style="2" bestFit="1" customWidth="1"/>
    <col min="2" max="3" width="11" bestFit="1" customWidth="1"/>
    <col min="4" max="4" width="9.875" bestFit="1" customWidth="1"/>
    <col min="5" max="5" width="11" bestFit="1" customWidth="1"/>
    <col min="6" max="6" width="9" bestFit="1" customWidth="1"/>
    <col min="8" max="8" width="9" bestFit="1" customWidth="1"/>
    <col min="9" max="10" width="11" bestFit="1" customWidth="1"/>
  </cols>
  <sheetData>
    <row r="1" spans="1:10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</row>
    <row r="2" spans="1:10" x14ac:dyDescent="0.2">
      <c r="A2" s="3">
        <v>42247</v>
      </c>
      <c r="B2" s="5">
        <v>0</v>
      </c>
      <c r="C2" s="5">
        <v>25000</v>
      </c>
      <c r="D2" s="5">
        <v>-700.9</v>
      </c>
      <c r="E2" s="5">
        <f>SUM(B2:D2)</f>
        <v>24299.1</v>
      </c>
      <c r="F2" s="9">
        <v>1</v>
      </c>
      <c r="G2" s="8">
        <f>C2</f>
        <v>25000</v>
      </c>
      <c r="H2" s="6">
        <f>(SUM(D$2:D2)/(F2*G2))+1</f>
        <v>0.97196400000000005</v>
      </c>
      <c r="I2" s="8">
        <f>G2</f>
        <v>25000</v>
      </c>
    </row>
    <row r="3" spans="1:10" x14ac:dyDescent="0.2">
      <c r="A3" s="3">
        <v>42277</v>
      </c>
      <c r="B3" s="5">
        <f>E2</f>
        <v>24299.1</v>
      </c>
      <c r="C3" s="5">
        <v>20000</v>
      </c>
      <c r="D3" s="5">
        <v>1151.3699999999999</v>
      </c>
      <c r="E3" s="5">
        <f t="shared" ref="E3:E45" si="0">SUM(B3:D3)</f>
        <v>45450.47</v>
      </c>
      <c r="F3" s="6">
        <f>H2</f>
        <v>0.97196400000000005</v>
      </c>
      <c r="G3" s="4">
        <f>I2</f>
        <v>25000</v>
      </c>
      <c r="H3" s="6">
        <f>(SUM(D$2:D3)/(F3*G3))+1</f>
        <v>1.0185385466951451</v>
      </c>
      <c r="I3" s="4">
        <f>C3/H3+I2</f>
        <v>44635.977513952763</v>
      </c>
    </row>
    <row r="4" spans="1:10" x14ac:dyDescent="0.2">
      <c r="A4" s="3">
        <v>42308</v>
      </c>
      <c r="B4" s="5">
        <f t="shared" ref="B4:B46" si="1">E3</f>
        <v>45450.47</v>
      </c>
      <c r="C4" s="5">
        <v>40000</v>
      </c>
      <c r="D4" s="5">
        <v>5473.2</v>
      </c>
      <c r="E4" s="5">
        <f t="shared" si="0"/>
        <v>90923.67</v>
      </c>
      <c r="F4" s="6">
        <f t="shared" ref="F4:F46" si="2">H3</f>
        <v>1.0185385466951451</v>
      </c>
      <c r="G4" s="4">
        <f t="shared" ref="G4:G46" si="3">I3</f>
        <v>44635.977513952763</v>
      </c>
      <c r="H4" s="6">
        <f>(SUM(D$2:D4)/(F4*G4))+1</f>
        <v>1.130295175997565</v>
      </c>
      <c r="I4" s="4">
        <f t="shared" ref="I4:I46" si="4">C4/H4+I3</f>
        <v>80024.963373064471</v>
      </c>
    </row>
    <row r="5" spans="1:10" x14ac:dyDescent="0.2">
      <c r="A5" s="3">
        <v>42338</v>
      </c>
      <c r="B5" s="5">
        <f t="shared" si="1"/>
        <v>90923.67</v>
      </c>
      <c r="C5" s="5">
        <v>129200</v>
      </c>
      <c r="D5" s="5">
        <v>4033.11</v>
      </c>
      <c r="E5" s="5">
        <f t="shared" si="0"/>
        <v>224156.77999999997</v>
      </c>
      <c r="F5" s="6">
        <f t="shared" si="2"/>
        <v>1.130295175997565</v>
      </c>
      <c r="G5" s="4">
        <f t="shared" si="3"/>
        <v>80024.963373064471</v>
      </c>
      <c r="H5" s="6">
        <f>(SUM(D$2:D5)/(F5*G5))+1</f>
        <v>1.1100782592613117</v>
      </c>
      <c r="I5" s="4">
        <f t="shared" si="4"/>
        <v>196413.15395520831</v>
      </c>
    </row>
    <row r="6" spans="1:10" x14ac:dyDescent="0.2">
      <c r="A6" s="3">
        <v>42369</v>
      </c>
      <c r="B6" s="5">
        <f t="shared" si="1"/>
        <v>224156.77999999997</v>
      </c>
      <c r="C6" s="5">
        <v>15000</v>
      </c>
      <c r="D6" s="5">
        <v>19350.11</v>
      </c>
      <c r="E6" s="5">
        <f t="shared" si="0"/>
        <v>258506.88999999996</v>
      </c>
      <c r="F6" s="6">
        <f t="shared" si="2"/>
        <v>1.1100782592613117</v>
      </c>
      <c r="G6" s="4">
        <f t="shared" si="3"/>
        <v>196413.15395520831</v>
      </c>
      <c r="H6" s="6">
        <f>(SUM(D$2:D6)/(F6*G6))+1</f>
        <v>1.1344143287671185</v>
      </c>
      <c r="I6" s="4">
        <f t="shared" si="4"/>
        <v>209635.83602085357</v>
      </c>
    </row>
    <row r="7" spans="1:10" x14ac:dyDescent="0.2">
      <c r="A7" s="3">
        <v>42400</v>
      </c>
      <c r="B7" s="5">
        <f t="shared" si="1"/>
        <v>258506.88999999996</v>
      </c>
      <c r="C7" s="5">
        <v>130000</v>
      </c>
      <c r="D7" s="5">
        <v>-32667.72</v>
      </c>
      <c r="E7" s="5">
        <f t="shared" si="0"/>
        <v>355839.16999999993</v>
      </c>
      <c r="F7" s="6">
        <f t="shared" si="2"/>
        <v>1.1344143287671185</v>
      </c>
      <c r="G7" s="4">
        <f t="shared" si="3"/>
        <v>209635.83602085357</v>
      </c>
      <c r="H7" s="6">
        <f>(SUM(D$2:D7)/(F7*G7))+1</f>
        <v>0.98586781490219955</v>
      </c>
      <c r="I7" s="4">
        <f t="shared" si="4"/>
        <v>341499.35568844341</v>
      </c>
    </row>
    <row r="8" spans="1:10" x14ac:dyDescent="0.2">
      <c r="A8" s="3">
        <v>42429</v>
      </c>
      <c r="B8" s="5">
        <f t="shared" si="1"/>
        <v>355839.16999999993</v>
      </c>
      <c r="C8" s="5">
        <v>50000</v>
      </c>
      <c r="D8" s="5">
        <v>713</v>
      </c>
      <c r="E8" s="5">
        <f t="shared" si="0"/>
        <v>406552.16999999993</v>
      </c>
      <c r="F8" s="6">
        <f t="shared" si="2"/>
        <v>0.98586781490219955</v>
      </c>
      <c r="G8" s="4">
        <f t="shared" si="3"/>
        <v>341499.35568844341</v>
      </c>
      <c r="H8" s="6">
        <f>(SUM(D$2:D8)/(F8*G8))+1</f>
        <v>0.99213531158842916</v>
      </c>
      <c r="I8" s="4">
        <f t="shared" si="4"/>
        <v>391895.70729087654</v>
      </c>
    </row>
    <row r="9" spans="1:10" x14ac:dyDescent="0.2">
      <c r="A9" s="3">
        <v>42460</v>
      </c>
      <c r="B9" s="5">
        <f t="shared" si="1"/>
        <v>406552.16999999993</v>
      </c>
      <c r="C9" s="5">
        <v>-202800</v>
      </c>
      <c r="D9" s="5">
        <v>451.57</v>
      </c>
      <c r="E9" s="5">
        <f t="shared" si="0"/>
        <v>204203.73999999993</v>
      </c>
      <c r="F9" s="6">
        <f t="shared" si="2"/>
        <v>0.99213531158842916</v>
      </c>
      <c r="G9" s="4">
        <f t="shared" si="3"/>
        <v>391895.70729087654</v>
      </c>
      <c r="H9" s="6">
        <f>(SUM(D$2:D9)/(F9*G9))+1</f>
        <v>0.99435138027229231</v>
      </c>
      <c r="I9" s="4">
        <f t="shared" si="4"/>
        <v>187943.65973152642</v>
      </c>
    </row>
    <row r="10" spans="1:10" x14ac:dyDescent="0.2">
      <c r="A10" s="3">
        <v>42490</v>
      </c>
      <c r="B10" s="5">
        <f t="shared" si="1"/>
        <v>204203.73999999993</v>
      </c>
      <c r="C10" s="5">
        <v>130000</v>
      </c>
      <c r="D10" s="5">
        <v>1024.1199999999999</v>
      </c>
      <c r="E10" s="5">
        <f t="shared" si="0"/>
        <v>335227.85999999993</v>
      </c>
      <c r="F10" s="6">
        <f t="shared" si="2"/>
        <v>0.99435138027229231</v>
      </c>
      <c r="G10" s="4">
        <f t="shared" si="3"/>
        <v>187943.65973152642</v>
      </c>
      <c r="H10" s="6">
        <f>(SUM(D$2:D10)/(F10*G10))+1</f>
        <v>0.9937279151282582</v>
      </c>
      <c r="I10" s="4">
        <f t="shared" si="4"/>
        <v>318764.17711954925</v>
      </c>
    </row>
    <row r="11" spans="1:10" x14ac:dyDescent="0.2">
      <c r="A11" s="3">
        <v>42521</v>
      </c>
      <c r="B11" s="5">
        <f t="shared" si="1"/>
        <v>335227.85999999993</v>
      </c>
      <c r="C11" s="5">
        <v>12000</v>
      </c>
      <c r="D11" s="5">
        <v>1619.52</v>
      </c>
      <c r="E11" s="5">
        <f t="shared" si="0"/>
        <v>348847.37999999995</v>
      </c>
      <c r="F11" s="6">
        <f t="shared" si="2"/>
        <v>0.9937279151282582</v>
      </c>
      <c r="G11" s="4">
        <f t="shared" si="3"/>
        <v>318764.17711954925</v>
      </c>
      <c r="H11" s="6">
        <f>(SUM(D$2:D11)/(F11*G11))+1</f>
        <v>1.0014123409976114</v>
      </c>
      <c r="I11" s="4">
        <f t="shared" si="4"/>
        <v>330747.25293030421</v>
      </c>
    </row>
    <row r="12" spans="1:10" x14ac:dyDescent="0.2">
      <c r="A12" s="3">
        <v>42551</v>
      </c>
      <c r="B12" s="5">
        <f t="shared" si="1"/>
        <v>348847.37999999995</v>
      </c>
      <c r="C12" s="5">
        <v>126100</v>
      </c>
      <c r="D12" s="5">
        <v>5247.73</v>
      </c>
      <c r="E12" s="5">
        <f t="shared" si="0"/>
        <v>480195.10999999993</v>
      </c>
      <c r="F12" s="6">
        <f t="shared" si="2"/>
        <v>1.0014123409976114</v>
      </c>
      <c r="G12" s="4">
        <f t="shared" si="3"/>
        <v>330747.25293030421</v>
      </c>
      <c r="H12" s="6">
        <f>(SUM(D$2:D12)/(F12*G12))+1</f>
        <v>1.0171946338369562</v>
      </c>
      <c r="I12" s="4">
        <f t="shared" si="4"/>
        <v>454715.66153696255</v>
      </c>
    </row>
    <row r="13" spans="1:10" x14ac:dyDescent="0.2">
      <c r="A13" s="3">
        <v>42582</v>
      </c>
      <c r="B13" s="5">
        <f t="shared" si="1"/>
        <v>480195.10999999993</v>
      </c>
      <c r="C13" s="5">
        <v>13500</v>
      </c>
      <c r="D13" s="5">
        <v>958.73</v>
      </c>
      <c r="E13" s="5">
        <f t="shared" si="0"/>
        <v>494653.83999999991</v>
      </c>
      <c r="F13" s="6">
        <f t="shared" si="2"/>
        <v>1.0171946338369562</v>
      </c>
      <c r="G13" s="4">
        <f t="shared" si="3"/>
        <v>454715.66153696255</v>
      </c>
      <c r="H13" s="6">
        <f>(SUM(D$2:D13)/(F13*G13))+1</f>
        <v>1.0143856132537425</v>
      </c>
      <c r="I13" s="4">
        <f t="shared" si="4"/>
        <v>468024.20990714047</v>
      </c>
    </row>
    <row r="14" spans="1:10" x14ac:dyDescent="0.2">
      <c r="A14" s="3">
        <v>42613</v>
      </c>
      <c r="B14" s="5">
        <f t="shared" si="1"/>
        <v>494653.83999999991</v>
      </c>
      <c r="C14" s="5">
        <v>7000</v>
      </c>
      <c r="D14" s="5">
        <v>4724.12</v>
      </c>
      <c r="E14" s="5">
        <f t="shared" si="0"/>
        <v>506377.9599999999</v>
      </c>
      <c r="F14" s="6">
        <f t="shared" si="2"/>
        <v>1.0143856132537425</v>
      </c>
      <c r="G14" s="4">
        <f t="shared" si="3"/>
        <v>468024.20990714047</v>
      </c>
      <c r="H14" s="6">
        <f>(SUM(D$2:D14)/(F14*G14))+1</f>
        <v>1.0239658591583436</v>
      </c>
      <c r="I14" s="4">
        <f t="shared" si="4"/>
        <v>474860.37532944634</v>
      </c>
    </row>
    <row r="15" spans="1:10" x14ac:dyDescent="0.2">
      <c r="A15" s="3">
        <v>42643</v>
      </c>
      <c r="B15" s="5">
        <f t="shared" si="1"/>
        <v>506377.9599999999</v>
      </c>
      <c r="C15" s="5">
        <v>0</v>
      </c>
      <c r="D15" s="5">
        <v>1581.04</v>
      </c>
      <c r="E15" s="5">
        <f t="shared" si="0"/>
        <v>507958.99999999988</v>
      </c>
      <c r="F15" s="6">
        <f t="shared" si="2"/>
        <v>1.0239658591583436</v>
      </c>
      <c r="G15" s="4">
        <f t="shared" si="3"/>
        <v>474860.37532944634</v>
      </c>
      <c r="H15" s="6">
        <f>(SUM(D$2:D15)/(F15*G15))+1</f>
        <v>1.0266514033267751</v>
      </c>
      <c r="I15" s="4">
        <f t="shared" si="4"/>
        <v>474860.37532944634</v>
      </c>
    </row>
    <row r="16" spans="1:10" x14ac:dyDescent="0.2">
      <c r="A16" s="3">
        <v>42674</v>
      </c>
      <c r="B16" s="5">
        <f t="shared" si="1"/>
        <v>507958.99999999988</v>
      </c>
      <c r="C16" s="5">
        <v>17000</v>
      </c>
      <c r="D16" s="5">
        <v>1541.67</v>
      </c>
      <c r="E16" s="5">
        <f t="shared" si="0"/>
        <v>526500.66999999993</v>
      </c>
      <c r="F16" s="6">
        <f t="shared" si="2"/>
        <v>1.0266514033267751</v>
      </c>
      <c r="G16" s="4">
        <f t="shared" si="3"/>
        <v>474860.37532944634</v>
      </c>
      <c r="H16" s="6">
        <f>(SUM(D$2:D16)/(F16*G16))+1</f>
        <v>1.0297439835751379</v>
      </c>
      <c r="I16" s="4">
        <f t="shared" si="4"/>
        <v>491369.33315892372</v>
      </c>
    </row>
    <row r="17" spans="1:9" x14ac:dyDescent="0.2">
      <c r="A17" s="3">
        <v>42704</v>
      </c>
      <c r="B17" s="5">
        <f t="shared" si="1"/>
        <v>526500.66999999993</v>
      </c>
      <c r="C17" s="5">
        <v>18000</v>
      </c>
      <c r="D17" s="5">
        <v>12671.49</v>
      </c>
      <c r="E17" s="5">
        <f t="shared" si="0"/>
        <v>557172.15999999992</v>
      </c>
      <c r="F17" s="6">
        <f t="shared" si="2"/>
        <v>1.0297439835751379</v>
      </c>
      <c r="G17" s="4">
        <f t="shared" si="3"/>
        <v>491369.33315892372</v>
      </c>
      <c r="H17" s="6">
        <f>(SUM(D$2:D17)/(F17*G17))+1</f>
        <v>1.0537015538012742</v>
      </c>
      <c r="I17" s="4">
        <f t="shared" si="4"/>
        <v>508451.96906760603</v>
      </c>
    </row>
    <row r="18" spans="1:9" x14ac:dyDescent="0.2">
      <c r="A18" s="3">
        <v>42735</v>
      </c>
      <c r="B18" s="5">
        <f t="shared" si="1"/>
        <v>557172.15999999992</v>
      </c>
      <c r="C18" s="5">
        <v>400</v>
      </c>
      <c r="D18" s="5">
        <v>-148.13999999999999</v>
      </c>
      <c r="E18" s="5">
        <f t="shared" si="0"/>
        <v>557424.0199999999</v>
      </c>
      <c r="F18" s="6">
        <f t="shared" si="2"/>
        <v>1.0537015538012742</v>
      </c>
      <c r="G18" s="4">
        <f t="shared" si="3"/>
        <v>508451.96906760603</v>
      </c>
      <c r="H18" s="6">
        <f>(SUM(D$2:D18)/(F18*G18))+1</f>
        <v>1.0504408503690901</v>
      </c>
      <c r="I18" s="4">
        <f t="shared" si="4"/>
        <v>508832.7615699725</v>
      </c>
    </row>
    <row r="19" spans="1:9" x14ac:dyDescent="0.2">
      <c r="A19" s="3">
        <v>42766</v>
      </c>
      <c r="B19" s="5">
        <f t="shared" si="1"/>
        <v>557424.0199999999</v>
      </c>
      <c r="C19" s="5">
        <v>0</v>
      </c>
      <c r="D19" s="5">
        <v>7031.39</v>
      </c>
      <c r="E19" s="5">
        <f t="shared" si="0"/>
        <v>564455.40999999992</v>
      </c>
      <c r="F19" s="6">
        <f t="shared" si="2"/>
        <v>1.0504408503690901</v>
      </c>
      <c r="G19" s="4">
        <f t="shared" si="3"/>
        <v>508832.7615699725</v>
      </c>
      <c r="H19" s="6">
        <f>(SUM(D$2:D19)/(F19*G19))+1</f>
        <v>1.0637146709706924</v>
      </c>
      <c r="I19" s="4">
        <f t="shared" si="4"/>
        <v>508832.7615699725</v>
      </c>
    </row>
    <row r="20" spans="1:9" x14ac:dyDescent="0.2">
      <c r="A20" s="3">
        <v>42794</v>
      </c>
      <c r="B20" s="5">
        <f t="shared" si="1"/>
        <v>564455.40999999992</v>
      </c>
      <c r="C20" s="5">
        <v>6200</v>
      </c>
      <c r="D20" s="5">
        <v>-1659.99</v>
      </c>
      <c r="E20" s="5">
        <f t="shared" si="0"/>
        <v>568995.41999999993</v>
      </c>
      <c r="F20" s="6">
        <f t="shared" si="2"/>
        <v>1.0637146709706924</v>
      </c>
      <c r="G20" s="4">
        <f t="shared" si="3"/>
        <v>508832.7615699725</v>
      </c>
      <c r="H20" s="6">
        <f>(SUM(D$2:D20)/(F20*G20))+1</f>
        <v>1.0598526522129532</v>
      </c>
      <c r="I20" s="4">
        <f t="shared" si="4"/>
        <v>514682.63134862005</v>
      </c>
    </row>
    <row r="21" spans="1:9" x14ac:dyDescent="0.2">
      <c r="A21" s="3">
        <v>42825</v>
      </c>
      <c r="B21" s="5">
        <f t="shared" si="1"/>
        <v>568995.41999999993</v>
      </c>
      <c r="C21" s="5">
        <v>0</v>
      </c>
      <c r="D21" s="5">
        <v>-3358.79</v>
      </c>
      <c r="E21" s="5">
        <f t="shared" si="0"/>
        <v>565636.62999999989</v>
      </c>
      <c r="F21" s="6">
        <f t="shared" si="2"/>
        <v>1.0598526522129532</v>
      </c>
      <c r="G21" s="4">
        <f t="shared" si="3"/>
        <v>514682.63134862005</v>
      </c>
      <c r="H21" s="6">
        <f>(SUM(D$2:D21)/(F21*G21))+1</f>
        <v>1.053230581071305</v>
      </c>
      <c r="I21" s="4">
        <f t="shared" si="4"/>
        <v>514682.63134862005</v>
      </c>
    </row>
    <row r="22" spans="1:9" x14ac:dyDescent="0.2">
      <c r="A22" s="3">
        <v>42855</v>
      </c>
      <c r="B22" s="5">
        <f t="shared" si="1"/>
        <v>565636.62999999989</v>
      </c>
      <c r="C22" s="5">
        <v>-11880</v>
      </c>
      <c r="D22" s="5">
        <v>-12007.49</v>
      </c>
      <c r="E22" s="5">
        <f t="shared" si="0"/>
        <v>541749.1399999999</v>
      </c>
      <c r="F22" s="6">
        <f t="shared" si="2"/>
        <v>1.053230581071305</v>
      </c>
      <c r="G22" s="4">
        <f t="shared" si="3"/>
        <v>514682.63134862005</v>
      </c>
      <c r="H22" s="6">
        <f>(SUM(D$2:D22)/(F22*G22))+1</f>
        <v>1.0314144704090003</v>
      </c>
      <c r="I22" s="4">
        <f t="shared" si="4"/>
        <v>503164.46833963197</v>
      </c>
    </row>
    <row r="23" spans="1:9" x14ac:dyDescent="0.2">
      <c r="A23" s="3">
        <v>42886</v>
      </c>
      <c r="B23" s="5">
        <f t="shared" si="1"/>
        <v>541749.1399999999</v>
      </c>
      <c r="C23" s="5">
        <v>-15279</v>
      </c>
      <c r="D23" s="5">
        <v>-22372.2</v>
      </c>
      <c r="E23" s="5">
        <f t="shared" si="0"/>
        <v>504097.93999999989</v>
      </c>
      <c r="F23" s="6">
        <f t="shared" si="2"/>
        <v>1.0314144704090003</v>
      </c>
      <c r="G23" s="4">
        <f t="shared" si="3"/>
        <v>503164.46833963197</v>
      </c>
      <c r="H23" s="6">
        <f>(SUM(D$2:D23)/(F23*G23))+1</f>
        <v>0.98970451368186441</v>
      </c>
      <c r="I23" s="4">
        <f t="shared" si="4"/>
        <v>487726.52722813841</v>
      </c>
    </row>
    <row r="24" spans="1:9" x14ac:dyDescent="0.2">
      <c r="A24" s="3">
        <v>42916</v>
      </c>
      <c r="B24" s="5">
        <f t="shared" si="1"/>
        <v>504097.93999999989</v>
      </c>
      <c r="C24" s="5">
        <v>0</v>
      </c>
      <c r="D24" s="5">
        <v>-30194.41</v>
      </c>
      <c r="E24" s="5">
        <f t="shared" si="0"/>
        <v>473903.52999999991</v>
      </c>
      <c r="F24" s="6">
        <f t="shared" si="2"/>
        <v>0.98970451368186441</v>
      </c>
      <c r="G24" s="4">
        <f t="shared" si="3"/>
        <v>487726.52722813841</v>
      </c>
      <c r="H24" s="6">
        <f>(SUM(D$2:D24)/(F24*G24))+1</f>
        <v>0.92637851422196582</v>
      </c>
      <c r="I24" s="4">
        <f t="shared" si="4"/>
        <v>487726.52722813841</v>
      </c>
    </row>
    <row r="25" spans="1:9" x14ac:dyDescent="0.2">
      <c r="A25" s="3">
        <v>42947</v>
      </c>
      <c r="B25" s="5">
        <f t="shared" si="1"/>
        <v>473903.52999999991</v>
      </c>
      <c r="C25" s="5">
        <v>0</v>
      </c>
      <c r="D25" s="5">
        <v>9833.31</v>
      </c>
      <c r="E25" s="5">
        <f t="shared" si="0"/>
        <v>483736.83999999991</v>
      </c>
      <c r="F25" s="6">
        <f t="shared" si="2"/>
        <v>0.92637851422196582</v>
      </c>
      <c r="G25" s="4">
        <f t="shared" si="3"/>
        <v>487726.52722813841</v>
      </c>
      <c r="H25" s="6">
        <f>(SUM(D$2:D25)/(F25*G25))+1</f>
        <v>0.94310965534938285</v>
      </c>
      <c r="I25" s="4">
        <f t="shared" si="4"/>
        <v>487726.52722813841</v>
      </c>
    </row>
    <row r="26" spans="1:9" x14ac:dyDescent="0.2">
      <c r="A26" s="3">
        <v>42978</v>
      </c>
      <c r="B26" s="5">
        <f t="shared" si="1"/>
        <v>483736.83999999991</v>
      </c>
      <c r="C26" s="5">
        <v>25000</v>
      </c>
      <c r="D26" s="5">
        <v>-45421.71</v>
      </c>
      <c r="E26" s="5">
        <f t="shared" si="0"/>
        <v>463315.12999999989</v>
      </c>
      <c r="F26" s="6">
        <f t="shared" si="2"/>
        <v>0.94310965534938285</v>
      </c>
      <c r="G26" s="4">
        <f t="shared" si="3"/>
        <v>487726.52722813841</v>
      </c>
      <c r="H26" s="6">
        <f>(SUM(D$2:D26)/(F26*G26))+1</f>
        <v>0.84537168503981919</v>
      </c>
      <c r="I26" s="4">
        <f t="shared" si="4"/>
        <v>517299.31804005499</v>
      </c>
    </row>
    <row r="27" spans="1:9" x14ac:dyDescent="0.2">
      <c r="A27" s="3">
        <v>43008</v>
      </c>
      <c r="B27" s="5">
        <f t="shared" si="1"/>
        <v>463315.12999999989</v>
      </c>
      <c r="C27" s="5">
        <v>0</v>
      </c>
      <c r="D27" s="5">
        <v>55548.08</v>
      </c>
      <c r="E27" s="5">
        <f t="shared" si="0"/>
        <v>518863.2099999999</v>
      </c>
      <c r="F27" s="6">
        <f t="shared" si="2"/>
        <v>0.84537168503981919</v>
      </c>
      <c r="G27" s="4">
        <f t="shared" si="3"/>
        <v>517299.31804005499</v>
      </c>
      <c r="H27" s="6">
        <f>(SUM(D$2:D27)/(F27*G27))+1</f>
        <v>0.96437816877645333</v>
      </c>
      <c r="I27" s="4">
        <f t="shared" si="4"/>
        <v>517299.31804005499</v>
      </c>
    </row>
    <row r="28" spans="1:9" x14ac:dyDescent="0.2">
      <c r="A28" s="3">
        <v>43039</v>
      </c>
      <c r="B28" s="5">
        <f t="shared" si="1"/>
        <v>518863.2099999999</v>
      </c>
      <c r="C28" s="5">
        <v>0</v>
      </c>
      <c r="D28" s="5">
        <v>-5607.44</v>
      </c>
      <c r="E28" s="5">
        <f t="shared" si="0"/>
        <v>513255.7699999999</v>
      </c>
      <c r="F28" s="6">
        <f t="shared" si="2"/>
        <v>0.96437816877645333</v>
      </c>
      <c r="G28" s="4">
        <f t="shared" si="3"/>
        <v>517299.31804005499</v>
      </c>
      <c r="H28" s="6">
        <f>(SUM(D$2:D28)/(F28*G28))+1</f>
        <v>0.95753375049817946</v>
      </c>
      <c r="I28" s="4">
        <f t="shared" si="4"/>
        <v>517299.31804005499</v>
      </c>
    </row>
    <row r="29" spans="1:9" x14ac:dyDescent="0.2">
      <c r="A29" s="3">
        <v>43069</v>
      </c>
      <c r="B29" s="5">
        <f t="shared" si="1"/>
        <v>513255.7699999999</v>
      </c>
      <c r="C29" s="5">
        <v>7600</v>
      </c>
      <c r="D29" s="5">
        <v>12530.15</v>
      </c>
      <c r="E29" s="5">
        <f t="shared" si="0"/>
        <v>533385.91999999993</v>
      </c>
      <c r="F29" s="6">
        <f t="shared" si="2"/>
        <v>0.95753375049817946</v>
      </c>
      <c r="G29" s="4">
        <f t="shared" si="3"/>
        <v>517299.31804005499</v>
      </c>
      <c r="H29" s="6">
        <f>(SUM(D$2:D29)/(F29*G29))+1</f>
        <v>0.98252669370074364</v>
      </c>
      <c r="I29" s="4">
        <f t="shared" si="4"/>
        <v>525034.47683902271</v>
      </c>
    </row>
    <row r="30" spans="1:9" x14ac:dyDescent="0.2">
      <c r="A30" s="3">
        <v>43100</v>
      </c>
      <c r="B30" s="5">
        <f t="shared" si="1"/>
        <v>533385.91999999993</v>
      </c>
      <c r="C30" s="5">
        <v>4500</v>
      </c>
      <c r="D30" s="5">
        <v>34345.269999999997</v>
      </c>
      <c r="E30" s="5">
        <f t="shared" si="0"/>
        <v>572231.18999999994</v>
      </c>
      <c r="F30" s="6">
        <f t="shared" si="2"/>
        <v>0.98252669370074364</v>
      </c>
      <c r="G30" s="4">
        <f t="shared" si="3"/>
        <v>525034.47683902271</v>
      </c>
      <c r="H30" s="6">
        <f>(SUM(D$2:D30)/(F30*G30))+1</f>
        <v>1.0498006642249567</v>
      </c>
      <c r="I30" s="4">
        <f t="shared" si="4"/>
        <v>529321.00489463436</v>
      </c>
    </row>
    <row r="31" spans="1:9" x14ac:dyDescent="0.2">
      <c r="A31" s="3">
        <v>43131</v>
      </c>
      <c r="B31" s="5">
        <f t="shared" si="1"/>
        <v>572231.18999999994</v>
      </c>
      <c r="C31" s="5">
        <v>110000</v>
      </c>
      <c r="D31" s="5">
        <v>-12793.43</v>
      </c>
      <c r="E31" s="5">
        <f t="shared" si="0"/>
        <v>669437.75999999989</v>
      </c>
      <c r="F31" s="6">
        <f t="shared" si="2"/>
        <v>1.0498006642249567</v>
      </c>
      <c r="G31" s="4">
        <f t="shared" si="3"/>
        <v>529321.00489463436</v>
      </c>
      <c r="H31" s="6">
        <f>(SUM(D$2:D31)/(F31*G31))+1</f>
        <v>1.0232089047646971</v>
      </c>
      <c r="I31" s="4">
        <f t="shared" si="4"/>
        <v>636825.93325068324</v>
      </c>
    </row>
    <row r="32" spans="1:9" x14ac:dyDescent="0.2">
      <c r="A32" s="3">
        <v>43159</v>
      </c>
      <c r="B32" s="5">
        <f t="shared" si="1"/>
        <v>669437.75999999989</v>
      </c>
      <c r="C32" s="5">
        <v>10000</v>
      </c>
      <c r="D32" s="5">
        <v>-24770.86</v>
      </c>
      <c r="E32" s="5">
        <f t="shared" si="0"/>
        <v>654666.89999999991</v>
      </c>
      <c r="F32" s="6">
        <f t="shared" si="2"/>
        <v>1.0232089047646971</v>
      </c>
      <c r="G32" s="4">
        <f t="shared" si="3"/>
        <v>636825.93325068324</v>
      </c>
      <c r="H32" s="6">
        <f>(SUM(D$2:D32)/(F32*G32))+1</f>
        <v>0.98177717727387981</v>
      </c>
      <c r="I32" s="4">
        <f t="shared" si="4"/>
        <v>647011.5438265648</v>
      </c>
    </row>
    <row r="33" spans="1:10" x14ac:dyDescent="0.2">
      <c r="A33" s="3">
        <v>43190</v>
      </c>
      <c r="B33" s="5">
        <f t="shared" si="1"/>
        <v>654666.89999999991</v>
      </c>
      <c r="C33" s="5">
        <v>0</v>
      </c>
      <c r="D33" s="5">
        <v>9019.69</v>
      </c>
      <c r="E33" s="5">
        <f t="shared" si="0"/>
        <v>663686.58999999985</v>
      </c>
      <c r="F33" s="6">
        <f t="shared" si="2"/>
        <v>0.98177717727387981</v>
      </c>
      <c r="G33" s="4">
        <f t="shared" si="3"/>
        <v>647011.5438265648</v>
      </c>
      <c r="H33" s="6">
        <f>(SUM(D$2:D33)/(F33*G33))+1</f>
        <v>0.99550643122811178</v>
      </c>
      <c r="I33" s="4">
        <f t="shared" si="4"/>
        <v>647011.5438265648</v>
      </c>
    </row>
    <row r="34" spans="1:10" x14ac:dyDescent="0.2">
      <c r="A34" s="3">
        <v>43220</v>
      </c>
      <c r="B34" s="5">
        <f t="shared" si="1"/>
        <v>663686.58999999985</v>
      </c>
      <c r="C34" s="5">
        <v>-4717</v>
      </c>
      <c r="D34" s="5">
        <v>35059.32</v>
      </c>
      <c r="E34" s="5">
        <f t="shared" si="0"/>
        <v>694028.9099999998</v>
      </c>
      <c r="F34" s="6">
        <f t="shared" si="2"/>
        <v>0.99550643122811178</v>
      </c>
      <c r="G34" s="4">
        <f t="shared" si="3"/>
        <v>647011.5438265648</v>
      </c>
      <c r="H34" s="6">
        <f>(SUM(D$2:D34)/(F34*G34))+1</f>
        <v>1.0499995378885427</v>
      </c>
      <c r="I34" s="4">
        <f t="shared" si="4"/>
        <v>642519.16089705843</v>
      </c>
    </row>
    <row r="35" spans="1:10" x14ac:dyDescent="0.2">
      <c r="A35" s="3">
        <v>43251</v>
      </c>
      <c r="B35" s="5">
        <f t="shared" si="1"/>
        <v>694028.9099999998</v>
      </c>
      <c r="C35" s="5">
        <v>-27872</v>
      </c>
      <c r="D35" s="5">
        <v>2215.64</v>
      </c>
      <c r="E35" s="5">
        <f t="shared" si="0"/>
        <v>668372.54999999981</v>
      </c>
      <c r="F35" s="6">
        <f t="shared" si="2"/>
        <v>1.0499995378885427</v>
      </c>
      <c r="G35" s="4">
        <f t="shared" si="3"/>
        <v>642519.16089705843</v>
      </c>
      <c r="H35" s="6">
        <f>(SUM(D$2:D35)/(F35*G35))+1</f>
        <v>1.0510202537338242</v>
      </c>
      <c r="I35" s="4">
        <f t="shared" si="4"/>
        <v>616000.16670928453</v>
      </c>
    </row>
    <row r="36" spans="1:10" x14ac:dyDescent="0.2">
      <c r="A36" s="3">
        <v>43281</v>
      </c>
      <c r="B36" s="5">
        <f t="shared" si="1"/>
        <v>668372.54999999981</v>
      </c>
      <c r="C36" s="5">
        <v>-30000</v>
      </c>
      <c r="D36" s="5">
        <v>-17061.14</v>
      </c>
      <c r="E36" s="5">
        <f t="shared" si="0"/>
        <v>621311.4099999998</v>
      </c>
      <c r="F36" s="6">
        <f t="shared" si="2"/>
        <v>1.0510202537338242</v>
      </c>
      <c r="G36" s="4">
        <f t="shared" si="3"/>
        <v>616000.16670928453</v>
      </c>
      <c r="H36" s="6">
        <f>(SUM(D$2:D36)/(F36*G36))+1</f>
        <v>1.0268128541413513</v>
      </c>
      <c r="I36" s="4">
        <f t="shared" si="4"/>
        <v>586783.54765450384</v>
      </c>
    </row>
    <row r="37" spans="1:10" x14ac:dyDescent="0.2">
      <c r="A37" s="3">
        <v>43312</v>
      </c>
      <c r="B37" s="5">
        <f t="shared" si="1"/>
        <v>621311.4099999998</v>
      </c>
      <c r="C37" s="5">
        <v>-153636.5</v>
      </c>
      <c r="D37" s="5">
        <v>-697.03</v>
      </c>
      <c r="E37" s="5">
        <f t="shared" si="0"/>
        <v>466977.87999999977</v>
      </c>
      <c r="F37" s="6">
        <f t="shared" si="2"/>
        <v>1.0268128541413513</v>
      </c>
      <c r="G37" s="4">
        <f t="shared" si="3"/>
        <v>586783.54765450384</v>
      </c>
      <c r="H37" s="6">
        <f>(SUM(D$2:D37)/(F37*G37))+1</f>
        <v>1.0276546272728058</v>
      </c>
      <c r="I37" s="4">
        <f t="shared" si="4"/>
        <v>437281.47183772753</v>
      </c>
    </row>
    <row r="38" spans="1:10" x14ac:dyDescent="0.2">
      <c r="A38" s="3">
        <v>43343</v>
      </c>
      <c r="B38" s="5">
        <f t="shared" si="1"/>
        <v>466977.87999999977</v>
      </c>
      <c r="C38" s="5">
        <v>4000</v>
      </c>
      <c r="D38" s="5">
        <v>-18491.63</v>
      </c>
      <c r="E38" s="5">
        <f t="shared" si="0"/>
        <v>452486.24999999977</v>
      </c>
      <c r="F38" s="6">
        <f t="shared" si="2"/>
        <v>1.0276546272728058</v>
      </c>
      <c r="G38" s="4">
        <f t="shared" si="3"/>
        <v>437281.47183772753</v>
      </c>
      <c r="H38" s="6">
        <f>(SUM(D$2:D38)/(F38*G38))+1</f>
        <v>0.99592934022660862</v>
      </c>
      <c r="I38" s="4">
        <f t="shared" si="4"/>
        <v>441297.82102881558</v>
      </c>
    </row>
    <row r="39" spans="1:10" x14ac:dyDescent="0.2">
      <c r="A39" s="3">
        <v>43373</v>
      </c>
      <c r="B39" s="5">
        <f t="shared" si="1"/>
        <v>452486.24999999977</v>
      </c>
      <c r="C39" s="5">
        <v>-136795.16</v>
      </c>
      <c r="D39" s="5">
        <v>775.95</v>
      </c>
      <c r="E39" s="5">
        <f t="shared" si="0"/>
        <v>316467.03999999975</v>
      </c>
      <c r="F39" s="6">
        <f t="shared" si="2"/>
        <v>0.99592934022660862</v>
      </c>
      <c r="G39" s="4">
        <f t="shared" si="3"/>
        <v>441297.82102881558</v>
      </c>
      <c r="H39" s="6">
        <f>(SUM(D$2:D39)/(F39*G39))+1</f>
        <v>0.99760342086376586</v>
      </c>
      <c r="I39" s="4">
        <f t="shared" si="4"/>
        <v>304174.03301939077</v>
      </c>
    </row>
    <row r="40" spans="1:10" x14ac:dyDescent="0.2">
      <c r="A40" s="3">
        <v>43404</v>
      </c>
      <c r="B40" s="5">
        <f t="shared" si="1"/>
        <v>316467.03999999975</v>
      </c>
      <c r="C40" s="5">
        <v>12800</v>
      </c>
      <c r="D40" s="5">
        <v>-29523.88</v>
      </c>
      <c r="E40" s="5">
        <f t="shared" si="0"/>
        <v>299743.15999999974</v>
      </c>
      <c r="F40" s="6">
        <f t="shared" si="2"/>
        <v>0.99760342086376586</v>
      </c>
      <c r="G40" s="4">
        <f t="shared" si="3"/>
        <v>304174.03301939077</v>
      </c>
      <c r="H40" s="6">
        <f>(SUM(D$2:D40)/(F40*G40))+1</f>
        <v>0.89923322391422889</v>
      </c>
      <c r="I40" s="4">
        <f t="shared" si="4"/>
        <v>318408.3825291692</v>
      </c>
    </row>
    <row r="41" spans="1:10" x14ac:dyDescent="0.2">
      <c r="A41" s="3">
        <v>43434</v>
      </c>
      <c r="B41" s="5">
        <f t="shared" si="1"/>
        <v>299743.15999999974</v>
      </c>
      <c r="C41" s="5">
        <v>0</v>
      </c>
      <c r="D41" s="5">
        <v>9969.0499999999993</v>
      </c>
      <c r="E41" s="5">
        <f t="shared" si="0"/>
        <v>309712.20999999973</v>
      </c>
      <c r="F41" s="6">
        <f t="shared" si="2"/>
        <v>0.89923322391422889</v>
      </c>
      <c r="G41" s="4">
        <f t="shared" si="3"/>
        <v>318408.3825291692</v>
      </c>
      <c r="H41" s="6">
        <f>(SUM(D$2:D41)/(F41*G41))+1</f>
        <v>0.92802498760768004</v>
      </c>
      <c r="I41" s="4">
        <f t="shared" si="4"/>
        <v>318408.3825291692</v>
      </c>
    </row>
    <row r="42" spans="1:10" x14ac:dyDescent="0.2">
      <c r="A42" s="3">
        <v>43465</v>
      </c>
      <c r="B42" s="5">
        <f t="shared" si="1"/>
        <v>309712.20999999973</v>
      </c>
      <c r="C42" s="5">
        <v>0</v>
      </c>
      <c r="D42" s="5">
        <v>-15749.69</v>
      </c>
      <c r="E42" s="5">
        <f t="shared" si="0"/>
        <v>293962.51999999973</v>
      </c>
      <c r="F42" s="6">
        <f t="shared" si="2"/>
        <v>0.92802498760768004</v>
      </c>
      <c r="G42" s="4">
        <f t="shared" si="3"/>
        <v>318408.3825291692</v>
      </c>
      <c r="H42" s="6">
        <f>(SUM(D$2:D42)/(F42*G42))+1</f>
        <v>0.87695791761212794</v>
      </c>
      <c r="I42" s="4">
        <f t="shared" si="4"/>
        <v>318408.3825291692</v>
      </c>
    </row>
    <row r="43" spans="1:10" x14ac:dyDescent="0.2">
      <c r="A43" s="3">
        <v>43496</v>
      </c>
      <c r="B43" s="5">
        <f t="shared" si="1"/>
        <v>293962.51999999973</v>
      </c>
      <c r="C43" s="5">
        <v>0</v>
      </c>
      <c r="D43" s="5">
        <v>3567.2</v>
      </c>
      <c r="E43" s="5">
        <f t="shared" si="0"/>
        <v>297529.71999999974</v>
      </c>
      <c r="F43" s="6">
        <f t="shared" si="2"/>
        <v>0.87695791761212794</v>
      </c>
      <c r="G43" s="4">
        <f t="shared" si="3"/>
        <v>318408.3825291692</v>
      </c>
      <c r="H43" s="6">
        <f>(SUM(D$2:D43)/(F43*G43))+1</f>
        <v>0.8825680203408407</v>
      </c>
      <c r="I43" s="4">
        <f t="shared" si="4"/>
        <v>318408.3825291692</v>
      </c>
    </row>
    <row r="44" spans="1:10" x14ac:dyDescent="0.2">
      <c r="A44" s="3">
        <v>43524</v>
      </c>
      <c r="B44" s="5">
        <f t="shared" si="1"/>
        <v>297529.71999999974</v>
      </c>
      <c r="C44" s="5">
        <v>0</v>
      </c>
      <c r="D44" s="5">
        <v>59792.639999999999</v>
      </c>
      <c r="E44" s="5">
        <f t="shared" si="0"/>
        <v>357322.35999999975</v>
      </c>
      <c r="F44" s="6">
        <f t="shared" si="2"/>
        <v>0.8825680203408407</v>
      </c>
      <c r="G44" s="4">
        <f t="shared" si="3"/>
        <v>318408.3825291692</v>
      </c>
      <c r="H44" s="6">
        <f>(SUM(D$2:D44)/(F44*G44))+1</f>
        <v>1.0960867656960289</v>
      </c>
      <c r="I44" s="4">
        <f t="shared" si="4"/>
        <v>318408.3825291692</v>
      </c>
    </row>
    <row r="45" spans="1:10" x14ac:dyDescent="0.2">
      <c r="A45" s="3">
        <v>43555</v>
      </c>
      <c r="B45" s="5">
        <f t="shared" si="1"/>
        <v>357322.35999999975</v>
      </c>
      <c r="C45" s="5">
        <v>-8831</v>
      </c>
      <c r="D45" s="5">
        <v>32963.339999999997</v>
      </c>
      <c r="E45" s="5">
        <f t="shared" si="0"/>
        <v>381454.69999999972</v>
      </c>
      <c r="F45" s="6">
        <f t="shared" si="2"/>
        <v>1.0960867656960289</v>
      </c>
      <c r="G45" s="4">
        <f t="shared" si="3"/>
        <v>318408.3825291692</v>
      </c>
      <c r="H45" s="6">
        <f>(SUM(D$2:D45)/(F45*G45))+1</f>
        <v>1.1718189333626166</v>
      </c>
      <c r="I45" s="4">
        <f t="shared" si="4"/>
        <v>310872.23530661257</v>
      </c>
    </row>
    <row r="46" spans="1:10" x14ac:dyDescent="0.2">
      <c r="A46" s="3">
        <v>43585</v>
      </c>
      <c r="B46" s="5">
        <f t="shared" si="1"/>
        <v>381454.69999999972</v>
      </c>
      <c r="C46" s="5">
        <v>0</v>
      </c>
      <c r="D46" s="5">
        <v>17675.7</v>
      </c>
      <c r="E46" s="5">
        <v>398074.8</v>
      </c>
      <c r="F46" s="6">
        <f t="shared" si="2"/>
        <v>1.1718189333626166</v>
      </c>
      <c r="G46" s="4">
        <f t="shared" si="3"/>
        <v>310872.23530661257</v>
      </c>
      <c r="H46" s="6">
        <f>(SUM(D$2:D46)/(F46*G46))+1</f>
        <v>1.2131321712625271</v>
      </c>
      <c r="I46" s="4">
        <f t="shared" si="4"/>
        <v>310872.23530661257</v>
      </c>
      <c r="J46" t="s">
        <v>10</v>
      </c>
    </row>
    <row r="47" spans="1:10" x14ac:dyDescent="0.2">
      <c r="J47" s="6">
        <f>H46^(1/YEARFRAC(A46,A2))</f>
        <v>1.0541053868375856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E3B0-8DFB-4320-94CE-6A1DBDC28148}">
  <dimension ref="A1:K47"/>
  <sheetViews>
    <sheetView tabSelected="1" topLeftCell="A13" workbookViewId="0">
      <selection activeCell="D39" sqref="D39"/>
    </sheetView>
  </sheetViews>
  <sheetFormatPr defaultRowHeight="14.25" x14ac:dyDescent="0.2"/>
  <cols>
    <col min="1" max="1" width="11.125" style="2" bestFit="1" customWidth="1"/>
    <col min="2" max="5" width="11" bestFit="1" customWidth="1"/>
    <col min="9" max="10" width="11" bestFit="1" customWidth="1"/>
  </cols>
  <sheetData>
    <row r="1" spans="1:11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6" t="s">
        <v>9</v>
      </c>
    </row>
    <row r="2" spans="1:11" x14ac:dyDescent="0.2">
      <c r="A2" s="10">
        <v>42643</v>
      </c>
      <c r="B2" s="11">
        <v>0</v>
      </c>
      <c r="C2" s="11">
        <v>3400</v>
      </c>
      <c r="D2" s="11">
        <v>22.92</v>
      </c>
      <c r="E2" s="11">
        <f>SUM(B2:D2)</f>
        <v>3422.92</v>
      </c>
      <c r="F2" s="12">
        <v>1</v>
      </c>
      <c r="G2" s="13">
        <f>C2</f>
        <v>3400</v>
      </c>
      <c r="H2" s="14">
        <f>(SUM(D$2:D2)/(F2*G2))+1</f>
        <v>1.0067411764705883</v>
      </c>
      <c r="I2" s="13">
        <f>G2</f>
        <v>3400</v>
      </c>
    </row>
    <row r="3" spans="1:11" x14ac:dyDescent="0.2">
      <c r="A3" s="10">
        <v>42674</v>
      </c>
      <c r="B3" s="11">
        <f>E2</f>
        <v>3422.92</v>
      </c>
      <c r="C3" s="11">
        <v>0</v>
      </c>
      <c r="D3" s="11">
        <f>43.18-D2</f>
        <v>20.259999999999998</v>
      </c>
      <c r="E3" s="11">
        <f t="shared" ref="E3:E45" si="0">SUM(B3:D3)</f>
        <v>3443.1800000000003</v>
      </c>
      <c r="F3" s="14">
        <f>H2</f>
        <v>1.0067411764705883</v>
      </c>
      <c r="G3" s="15">
        <f>I2</f>
        <v>3400</v>
      </c>
      <c r="H3" s="14">
        <f>(SUM(D$2:D3)/(F3*G3))+1</f>
        <v>1.0126149603262711</v>
      </c>
      <c r="I3" s="15">
        <f>C3/H3+I2</f>
        <v>3400</v>
      </c>
    </row>
    <row r="4" spans="1:11" x14ac:dyDescent="0.2">
      <c r="A4" s="10">
        <v>42704</v>
      </c>
      <c r="B4" s="11">
        <f t="shared" ref="B4:B33" si="1">E3</f>
        <v>3443.1800000000003</v>
      </c>
      <c r="C4" s="11">
        <v>0</v>
      </c>
      <c r="D4" s="11">
        <f>-62.34+4.95</f>
        <v>-57.39</v>
      </c>
      <c r="E4" s="11">
        <f t="shared" ref="E4:E33" si="2">SUM(B4:D4)</f>
        <v>3385.7900000000004</v>
      </c>
      <c r="F4" s="14">
        <f t="shared" ref="F4:F33" si="3">H3</f>
        <v>1.0126149603262711</v>
      </c>
      <c r="G4" s="15">
        <f t="shared" ref="G4:G33" si="4">I3</f>
        <v>3400</v>
      </c>
      <c r="H4" s="14">
        <f>(SUM(D$2:D4)/(F4*G4))+1</f>
        <v>0.99587265453459306</v>
      </c>
      <c r="I4" s="15">
        <f t="shared" ref="I4:I33" si="5">C4/H4+I3</f>
        <v>3400</v>
      </c>
    </row>
    <row r="5" spans="1:11" x14ac:dyDescent="0.2">
      <c r="A5" s="10">
        <v>42735</v>
      </c>
      <c r="B5" s="11">
        <f t="shared" si="1"/>
        <v>3385.7900000000004</v>
      </c>
      <c r="C5" s="11">
        <v>0</v>
      </c>
      <c r="D5" s="11">
        <v>222.8</v>
      </c>
      <c r="E5" s="11">
        <f t="shared" si="2"/>
        <v>3608.5900000000006</v>
      </c>
      <c r="F5" s="14">
        <f t="shared" si="3"/>
        <v>0.99587265453459306</v>
      </c>
      <c r="G5" s="15">
        <f t="shared" si="4"/>
        <v>3400</v>
      </c>
      <c r="H5" s="14">
        <f>(SUM(D$2:D5)/(F5*G5))+1</f>
        <v>1.0616042620717114</v>
      </c>
      <c r="I5" s="15">
        <f t="shared" si="5"/>
        <v>3400</v>
      </c>
    </row>
    <row r="6" spans="1:11" x14ac:dyDescent="0.2">
      <c r="A6" s="3">
        <v>42766</v>
      </c>
      <c r="B6" s="5">
        <f t="shared" si="1"/>
        <v>3608.5900000000006</v>
      </c>
      <c r="C6" s="5">
        <v>15320</v>
      </c>
      <c r="D6" s="5">
        <f>E6-C6-B6</f>
        <v>218.20000000000027</v>
      </c>
      <c r="E6" s="5">
        <v>19146.79</v>
      </c>
      <c r="F6" s="6">
        <f t="shared" si="3"/>
        <v>1.0616042620717114</v>
      </c>
      <c r="G6" s="4">
        <f t="shared" si="4"/>
        <v>3400</v>
      </c>
      <c r="H6" s="6">
        <f>(SUM(D$2:D6)/(F6*G6))+1</f>
        <v>1.1182422443776474</v>
      </c>
      <c r="I6" s="4">
        <f t="shared" si="5"/>
        <v>17100.072660487152</v>
      </c>
    </row>
    <row r="7" spans="1:11" x14ac:dyDescent="0.2">
      <c r="A7" s="3">
        <v>42794</v>
      </c>
      <c r="B7" s="5">
        <f t="shared" si="1"/>
        <v>19146.79</v>
      </c>
      <c r="C7" s="5">
        <v>3960</v>
      </c>
      <c r="D7" s="5">
        <f t="shared" ref="D7:D33" si="6">E7-C7-B7</f>
        <v>385.18999999999869</v>
      </c>
      <c r="E7" s="5">
        <v>23491.98</v>
      </c>
      <c r="F7" s="6">
        <f t="shared" si="3"/>
        <v>1.1182422443776474</v>
      </c>
      <c r="G7" s="4">
        <f t="shared" si="4"/>
        <v>17100.072660487152</v>
      </c>
      <c r="H7" s="6">
        <f>(SUM(D$2:D7)/(F7*G7))+1</f>
        <v>1.0424630789959159</v>
      </c>
      <c r="I7" s="4">
        <f t="shared" si="5"/>
        <v>20898.768345531662</v>
      </c>
    </row>
    <row r="8" spans="1:11" x14ac:dyDescent="0.2">
      <c r="A8" s="3">
        <v>42825</v>
      </c>
      <c r="B8" s="5">
        <f t="shared" si="1"/>
        <v>23491.98</v>
      </c>
      <c r="C8" s="5">
        <v>0</v>
      </c>
      <c r="D8" s="5">
        <f t="shared" si="6"/>
        <v>324.86000000000058</v>
      </c>
      <c r="E8" s="5">
        <v>23816.84</v>
      </c>
      <c r="F8" s="6">
        <f t="shared" si="3"/>
        <v>1.0424630789959159</v>
      </c>
      <c r="G8" s="4">
        <f t="shared" si="4"/>
        <v>20898.768345531662</v>
      </c>
      <c r="H8" s="6">
        <f>(SUM(D$2:D8)/(F8*G8))+1</f>
        <v>1.052181669698675</v>
      </c>
      <c r="I8" s="4">
        <f t="shared" si="5"/>
        <v>20898.768345531662</v>
      </c>
    </row>
    <row r="9" spans="1:11" x14ac:dyDescent="0.2">
      <c r="A9" s="3">
        <v>42855</v>
      </c>
      <c r="B9" s="5">
        <f t="shared" si="1"/>
        <v>23816.84</v>
      </c>
      <c r="C9" s="5">
        <v>15840</v>
      </c>
      <c r="D9" s="5">
        <f t="shared" si="6"/>
        <v>-174.61999999999898</v>
      </c>
      <c r="E9" s="5">
        <v>39482.22</v>
      </c>
      <c r="F9" s="6">
        <f t="shared" si="3"/>
        <v>1.052181669698675</v>
      </c>
      <c r="G9" s="4">
        <f t="shared" si="4"/>
        <v>20898.768345531662</v>
      </c>
      <c r="H9" s="6">
        <f>(SUM(D$2:D9)/(F9*G9))+1</f>
        <v>1.0437585533621858</v>
      </c>
      <c r="I9" s="4">
        <f t="shared" si="5"/>
        <v>36074.691885488028</v>
      </c>
    </row>
    <row r="10" spans="1:11" x14ac:dyDescent="0.2">
      <c r="A10" s="3">
        <v>42886</v>
      </c>
      <c r="B10" s="5">
        <f t="shared" si="1"/>
        <v>39482.22</v>
      </c>
      <c r="C10" s="5">
        <v>15840</v>
      </c>
      <c r="D10" s="5">
        <f t="shared" si="6"/>
        <v>71.739999999997963</v>
      </c>
      <c r="E10" s="5">
        <v>55393.96</v>
      </c>
      <c r="F10" s="6">
        <f t="shared" si="3"/>
        <v>1.0437585533621858</v>
      </c>
      <c r="G10" s="4">
        <f t="shared" si="4"/>
        <v>36074.691885488028</v>
      </c>
      <c r="H10" s="6">
        <f>(SUM(D$2:D10)/(F10*G10))+1</f>
        <v>1.0274600333252764</v>
      </c>
      <c r="I10" s="4">
        <f t="shared" si="5"/>
        <v>51491.349941505403</v>
      </c>
    </row>
    <row r="11" spans="1:11" x14ac:dyDescent="0.2">
      <c r="A11" s="3">
        <v>42916</v>
      </c>
      <c r="B11" s="5">
        <f t="shared" si="1"/>
        <v>55393.96</v>
      </c>
      <c r="C11" s="5">
        <v>0</v>
      </c>
      <c r="D11" s="5">
        <f t="shared" si="6"/>
        <v>2134.5299999999988</v>
      </c>
      <c r="E11" s="5">
        <v>57528.49</v>
      </c>
      <c r="F11" s="6">
        <f t="shared" si="3"/>
        <v>1.0274600333252764</v>
      </c>
      <c r="G11" s="4">
        <f t="shared" si="4"/>
        <v>51491.349941505403</v>
      </c>
      <c r="H11" s="6">
        <f>(SUM(D$2:D11)/(F11*G11))+1</f>
        <v>1.0598898362327192</v>
      </c>
      <c r="I11" s="4">
        <f t="shared" si="5"/>
        <v>51491.349941505403</v>
      </c>
    </row>
    <row r="12" spans="1:11" x14ac:dyDescent="0.2">
      <c r="A12" s="3">
        <v>42947</v>
      </c>
      <c r="B12" s="5">
        <f t="shared" si="1"/>
        <v>57528.49</v>
      </c>
      <c r="C12" s="5">
        <v>0</v>
      </c>
      <c r="D12" s="5">
        <f t="shared" si="6"/>
        <v>-819.79000000000087</v>
      </c>
      <c r="E12" s="5">
        <v>56708.7</v>
      </c>
      <c r="F12" s="6">
        <f t="shared" si="3"/>
        <v>1.0598898362327192</v>
      </c>
      <c r="G12" s="4">
        <f t="shared" si="4"/>
        <v>51491.349941505403</v>
      </c>
      <c r="H12" s="6">
        <f>(SUM(D$2:D12)/(F12*G12))+1</f>
        <v>1.0430360637771614</v>
      </c>
      <c r="I12" s="4">
        <f t="shared" si="5"/>
        <v>51491.349941505403</v>
      </c>
    </row>
    <row r="13" spans="1:11" x14ac:dyDescent="0.2">
      <c r="A13" s="3">
        <v>42978</v>
      </c>
      <c r="B13" s="5">
        <f t="shared" si="1"/>
        <v>56708.7</v>
      </c>
      <c r="C13" s="5">
        <v>0</v>
      </c>
      <c r="D13" s="5">
        <f t="shared" si="6"/>
        <v>639.7300000000032</v>
      </c>
      <c r="E13" s="5">
        <v>57348.43</v>
      </c>
      <c r="F13" s="6">
        <f t="shared" si="3"/>
        <v>1.0430360637771614</v>
      </c>
      <c r="G13" s="4">
        <f t="shared" si="4"/>
        <v>51491.349941505403</v>
      </c>
      <c r="H13" s="6">
        <f>(SUM(D$2:D13)/(F13*G13))+1</f>
        <v>1.0556428652089869</v>
      </c>
      <c r="I13" s="4">
        <f t="shared" si="5"/>
        <v>51491.349941505403</v>
      </c>
    </row>
    <row r="14" spans="1:11" x14ac:dyDescent="0.2">
      <c r="A14" s="3">
        <v>43008</v>
      </c>
      <c r="B14" s="5">
        <f t="shared" si="1"/>
        <v>57348.43</v>
      </c>
      <c r="C14" s="5">
        <v>0</v>
      </c>
      <c r="D14" s="5">
        <f t="shared" si="6"/>
        <v>798.40000000000146</v>
      </c>
      <c r="E14" s="5">
        <v>58146.83</v>
      </c>
      <c r="F14" s="6">
        <f t="shared" si="3"/>
        <v>1.0556428652089869</v>
      </c>
      <c r="G14" s="4">
        <f t="shared" si="4"/>
        <v>51491.349941505403</v>
      </c>
      <c r="H14" s="6">
        <f>(SUM(D$2:D14)/(F14*G14))+1</f>
        <v>1.0696665837399184</v>
      </c>
      <c r="I14" s="4">
        <f t="shared" si="5"/>
        <v>51491.349941505403</v>
      </c>
    </row>
    <row r="15" spans="1:11" x14ac:dyDescent="0.2">
      <c r="A15" s="3">
        <v>43039</v>
      </c>
      <c r="B15" s="5">
        <f t="shared" si="1"/>
        <v>58146.83</v>
      </c>
      <c r="C15" s="5">
        <v>0</v>
      </c>
      <c r="D15" s="5">
        <f t="shared" si="6"/>
        <v>1652.1899999999951</v>
      </c>
      <c r="E15" s="5">
        <v>59799.02</v>
      </c>
      <c r="F15" s="6">
        <f t="shared" si="3"/>
        <v>1.0696665837399184</v>
      </c>
      <c r="G15" s="4">
        <f t="shared" si="4"/>
        <v>51491.349941505403</v>
      </c>
      <c r="H15" s="6">
        <f>(SUM(D$2:D15)/(F15*G15))+1</f>
        <v>1.0987501921268146</v>
      </c>
      <c r="I15" s="4">
        <f t="shared" si="5"/>
        <v>51491.349941505403</v>
      </c>
    </row>
    <row r="16" spans="1:11" x14ac:dyDescent="0.2">
      <c r="A16" s="3">
        <v>43069</v>
      </c>
      <c r="B16" s="5">
        <f t="shared" si="1"/>
        <v>59799.02</v>
      </c>
      <c r="C16" s="5">
        <v>3960</v>
      </c>
      <c r="D16" s="5">
        <f t="shared" si="6"/>
        <v>-1755.6499999999942</v>
      </c>
      <c r="E16" s="5">
        <v>62003.37</v>
      </c>
      <c r="F16" s="6">
        <f t="shared" si="3"/>
        <v>1.0987501921268146</v>
      </c>
      <c r="G16" s="4">
        <f t="shared" si="4"/>
        <v>51491.349941505403</v>
      </c>
      <c r="H16" s="6">
        <f>(SUM(D$2:D16)/(F16*G16))+1</f>
        <v>1.0651046644275868</v>
      </c>
      <c r="I16" s="4">
        <f t="shared" si="5"/>
        <v>55209.294414247153</v>
      </c>
    </row>
    <row r="17" spans="1:9" x14ac:dyDescent="0.2">
      <c r="A17" s="3">
        <v>43100</v>
      </c>
      <c r="B17" s="5">
        <f t="shared" si="1"/>
        <v>62003.37</v>
      </c>
      <c r="C17" s="5">
        <v>0</v>
      </c>
      <c r="D17" s="5">
        <f t="shared" si="6"/>
        <v>976.73999999999796</v>
      </c>
      <c r="E17" s="5">
        <v>62980.11</v>
      </c>
      <c r="F17" s="6">
        <f t="shared" si="3"/>
        <v>1.0651046644275868</v>
      </c>
      <c r="G17" s="4">
        <f t="shared" si="4"/>
        <v>55209.294414247153</v>
      </c>
      <c r="H17" s="6">
        <f>(SUM(D$2:D17)/(F17*G17))+1</f>
        <v>1.0792486156940599</v>
      </c>
      <c r="I17" s="4">
        <f t="shared" si="5"/>
        <v>55209.294414247153</v>
      </c>
    </row>
    <row r="18" spans="1:9" x14ac:dyDescent="0.2">
      <c r="A18" s="3">
        <v>43131</v>
      </c>
      <c r="B18" s="5">
        <f t="shared" si="1"/>
        <v>62980.11</v>
      </c>
      <c r="C18" s="7">
        <v>1318.48155</v>
      </c>
      <c r="D18" s="5">
        <f t="shared" si="6"/>
        <v>-726.98154999999679</v>
      </c>
      <c r="E18" s="5">
        <v>63571.61</v>
      </c>
      <c r="F18" s="6">
        <f t="shared" si="3"/>
        <v>1.0792486156940599</v>
      </c>
      <c r="G18" s="4">
        <f t="shared" si="4"/>
        <v>55209.294414247153</v>
      </c>
      <c r="H18" s="6">
        <f>(SUM(D$2:D18)/(F18*G18))+1</f>
        <v>1.066009194469649</v>
      </c>
      <c r="I18" s="4">
        <f t="shared" si="5"/>
        <v>56446.13323031005</v>
      </c>
    </row>
    <row r="19" spans="1:9" x14ac:dyDescent="0.2">
      <c r="A19" s="3">
        <v>43159</v>
      </c>
      <c r="B19" s="5">
        <f t="shared" si="1"/>
        <v>63571.61</v>
      </c>
      <c r="C19" s="5">
        <v>0</v>
      </c>
      <c r="D19" s="5">
        <f t="shared" si="6"/>
        <v>-1420.9400000000023</v>
      </c>
      <c r="E19" s="5">
        <v>62150.67</v>
      </c>
      <c r="F19" s="6">
        <f t="shared" si="3"/>
        <v>1.066009194469649</v>
      </c>
      <c r="G19" s="4">
        <f t="shared" si="4"/>
        <v>56446.13323031005</v>
      </c>
      <c r="H19" s="6">
        <f>(SUM(D$2:D19)/(F19*G19))+1</f>
        <v>1.0417500564978088</v>
      </c>
      <c r="I19" s="4">
        <f t="shared" si="5"/>
        <v>56446.13323031005</v>
      </c>
    </row>
    <row r="20" spans="1:9" x14ac:dyDescent="0.2">
      <c r="A20" s="3">
        <v>43190</v>
      </c>
      <c r="B20" s="5">
        <f t="shared" si="1"/>
        <v>62150.67</v>
      </c>
      <c r="C20" s="5">
        <v>0</v>
      </c>
      <c r="D20" s="5">
        <f t="shared" si="6"/>
        <v>1855.8400000000038</v>
      </c>
      <c r="E20" s="5">
        <v>64006.51</v>
      </c>
      <c r="F20" s="6">
        <f t="shared" si="3"/>
        <v>1.0417500564978088</v>
      </c>
      <c r="G20" s="4">
        <f t="shared" si="4"/>
        <v>56446.13323031005</v>
      </c>
      <c r="H20" s="6">
        <f>(SUM(D$2:D20)/(F20*G20))+1</f>
        <v>1.0742827082546511</v>
      </c>
      <c r="I20" s="4">
        <f t="shared" si="5"/>
        <v>56446.13323031005</v>
      </c>
    </row>
    <row r="21" spans="1:9" x14ac:dyDescent="0.2">
      <c r="A21" s="3">
        <v>43220</v>
      </c>
      <c r="B21" s="5">
        <f t="shared" si="1"/>
        <v>64006.51</v>
      </c>
      <c r="C21" s="5">
        <v>15927.75</v>
      </c>
      <c r="D21" s="5">
        <f t="shared" si="6"/>
        <v>-479.47000000000844</v>
      </c>
      <c r="E21" s="5">
        <v>79454.789999999994</v>
      </c>
      <c r="F21" s="6">
        <f t="shared" si="3"/>
        <v>1.0742827082546511</v>
      </c>
      <c r="G21" s="4">
        <f t="shared" si="4"/>
        <v>56446.13323031005</v>
      </c>
      <c r="H21" s="6">
        <f>(SUM(D$2:D21)/(F21*G21))+1</f>
        <v>1.064126250838914</v>
      </c>
      <c r="I21" s="4">
        <f t="shared" si="5"/>
        <v>71414.047035127107</v>
      </c>
    </row>
    <row r="22" spans="1:9" x14ac:dyDescent="0.2">
      <c r="A22" s="3">
        <v>43251</v>
      </c>
      <c r="B22" s="5">
        <f t="shared" si="1"/>
        <v>79454.789999999994</v>
      </c>
      <c r="C22" s="5">
        <v>25600</v>
      </c>
      <c r="D22" s="5">
        <f t="shared" si="6"/>
        <v>2612.2300000000105</v>
      </c>
      <c r="E22" s="5">
        <v>107667.02</v>
      </c>
      <c r="F22" s="6">
        <f t="shared" si="3"/>
        <v>1.064126250838914</v>
      </c>
      <c r="G22" s="4">
        <f t="shared" si="4"/>
        <v>71414.047035127107</v>
      </c>
      <c r="H22" s="6">
        <f>(SUM(D$2:D22)/(F22*G22))+1</f>
        <v>1.0855439364585711</v>
      </c>
      <c r="I22" s="4">
        <f t="shared" si="5"/>
        <v>94996.694535804301</v>
      </c>
    </row>
    <row r="23" spans="1:9" x14ac:dyDescent="0.2">
      <c r="A23" s="3">
        <v>43281</v>
      </c>
      <c r="B23" s="5">
        <f t="shared" si="1"/>
        <v>107667.02</v>
      </c>
      <c r="C23" s="5">
        <v>39200</v>
      </c>
      <c r="D23" s="5">
        <f t="shared" si="6"/>
        <v>-5013.8400000000111</v>
      </c>
      <c r="E23" s="5">
        <v>141853.18</v>
      </c>
      <c r="F23" s="6">
        <f t="shared" si="3"/>
        <v>1.0855439364585711</v>
      </c>
      <c r="G23" s="4">
        <f t="shared" si="4"/>
        <v>94996.694535804301</v>
      </c>
      <c r="H23" s="6">
        <f>(SUM(D$2:D23)/(F23*G23))+1</f>
        <v>1.0144191617170277</v>
      </c>
      <c r="I23" s="4">
        <f t="shared" si="5"/>
        <v>133639.49770766991</v>
      </c>
    </row>
    <row r="24" spans="1:9" x14ac:dyDescent="0.2">
      <c r="A24" s="3">
        <v>43312</v>
      </c>
      <c r="B24" s="5">
        <f t="shared" si="1"/>
        <v>141853.18</v>
      </c>
      <c r="C24" s="5">
        <v>165543.29000000018</v>
      </c>
      <c r="D24" s="5">
        <f t="shared" si="6"/>
        <v>2411.9599999998172</v>
      </c>
      <c r="E24" s="5">
        <v>309808.43</v>
      </c>
      <c r="F24" s="6">
        <f t="shared" si="3"/>
        <v>1.0144191617170277</v>
      </c>
      <c r="G24" s="4">
        <f t="shared" si="4"/>
        <v>133639.49770766991</v>
      </c>
      <c r="H24" s="6">
        <f>(SUM(D$2:D24)/(F24*G24))+1</f>
        <v>1.0287601243099931</v>
      </c>
      <c r="I24" s="4">
        <f t="shared" si="5"/>
        <v>294554.84239118674</v>
      </c>
    </row>
    <row r="25" spans="1:9" x14ac:dyDescent="0.2">
      <c r="A25" s="3">
        <v>43343</v>
      </c>
      <c r="B25" s="5">
        <f t="shared" si="1"/>
        <v>309808.43</v>
      </c>
      <c r="C25" s="5">
        <v>0</v>
      </c>
      <c r="D25" s="5">
        <f t="shared" si="6"/>
        <v>-10933.159999999974</v>
      </c>
      <c r="E25" s="5">
        <v>298875.27</v>
      </c>
      <c r="F25" s="6">
        <f t="shared" si="3"/>
        <v>1.0287601243099931</v>
      </c>
      <c r="G25" s="4">
        <f t="shared" si="4"/>
        <v>294554.84239118674</v>
      </c>
      <c r="H25" s="6">
        <f>(SUM(D$2:D25)/(F25*G25))+1</f>
        <v>0.97678666141932569</v>
      </c>
      <c r="I25" s="4">
        <f t="shared" si="5"/>
        <v>294554.84239118674</v>
      </c>
    </row>
    <row r="26" spans="1:9" x14ac:dyDescent="0.2">
      <c r="A26" s="3">
        <v>43373</v>
      </c>
      <c r="B26" s="5">
        <f t="shared" si="1"/>
        <v>298875.27</v>
      </c>
      <c r="C26" s="5">
        <v>153849.14000000001</v>
      </c>
      <c r="D26" s="5">
        <f t="shared" si="6"/>
        <v>2167.5899999999674</v>
      </c>
      <c r="E26" s="5">
        <v>454892</v>
      </c>
      <c r="F26" s="6">
        <f t="shared" si="3"/>
        <v>0.97678666141932569</v>
      </c>
      <c r="G26" s="4">
        <f t="shared" si="4"/>
        <v>294554.84239118674</v>
      </c>
      <c r="H26" s="6">
        <f>(SUM(D$2:D26)/(F26*G26))+1</f>
        <v>0.98308526269985341</v>
      </c>
      <c r="I26" s="4">
        <f t="shared" si="5"/>
        <v>451051.0750551605</v>
      </c>
    </row>
    <row r="27" spans="1:9" x14ac:dyDescent="0.2">
      <c r="A27" s="3">
        <v>43404</v>
      </c>
      <c r="B27" s="5">
        <f t="shared" si="1"/>
        <v>454892</v>
      </c>
      <c r="C27" s="5">
        <v>-3904.8300000000008</v>
      </c>
      <c r="D27" s="5">
        <f t="shared" si="6"/>
        <v>-11488.190000000002</v>
      </c>
      <c r="E27" s="5">
        <v>439498.98</v>
      </c>
      <c r="F27" s="6">
        <f t="shared" si="3"/>
        <v>0.98308526269985341</v>
      </c>
      <c r="G27" s="4">
        <f t="shared" si="4"/>
        <v>451051.0750551605</v>
      </c>
      <c r="H27" s="6">
        <f>(SUM(D$2:D27)/(F27*G27))+1</f>
        <v>0.96311670616201472</v>
      </c>
      <c r="I27" s="4">
        <f t="shared" si="5"/>
        <v>446996.70659179887</v>
      </c>
    </row>
    <row r="28" spans="1:9" x14ac:dyDescent="0.2">
      <c r="A28" s="3">
        <v>43434</v>
      </c>
      <c r="B28" s="5">
        <f t="shared" si="1"/>
        <v>439498.98</v>
      </c>
      <c r="C28" s="5">
        <v>9000.7599999999966</v>
      </c>
      <c r="D28" s="5">
        <f t="shared" si="6"/>
        <v>3026.5</v>
      </c>
      <c r="E28" s="5">
        <v>451526.24</v>
      </c>
      <c r="F28" s="6">
        <f t="shared" si="3"/>
        <v>0.96311670616201472</v>
      </c>
      <c r="G28" s="4">
        <f t="shared" si="4"/>
        <v>446996.70659179887</v>
      </c>
      <c r="H28" s="6">
        <f>(SUM(D$2:D28)/(F28*G28))+1</f>
        <v>0.96904055264089162</v>
      </c>
      <c r="I28" s="4">
        <f t="shared" si="5"/>
        <v>456285.02788595995</v>
      </c>
    </row>
    <row r="29" spans="1:9" x14ac:dyDescent="0.2">
      <c r="A29" s="3">
        <v>43465</v>
      </c>
      <c r="B29" s="5">
        <f t="shared" si="1"/>
        <v>451526.24</v>
      </c>
      <c r="C29" s="5">
        <v>-110391.78999999998</v>
      </c>
      <c r="D29" s="5">
        <f t="shared" si="6"/>
        <v>-12471.179999999993</v>
      </c>
      <c r="E29" s="5">
        <v>328663.27</v>
      </c>
      <c r="F29" s="6">
        <f t="shared" si="3"/>
        <v>0.96904055264089162</v>
      </c>
      <c r="G29" s="4">
        <f t="shared" si="4"/>
        <v>456285.02788595995</v>
      </c>
      <c r="H29" s="6">
        <f>(SUM(D$2:D29)/(F29*G29))+1</f>
        <v>0.94165096874120624</v>
      </c>
      <c r="I29" s="4">
        <f t="shared" si="5"/>
        <v>339052.85411400377</v>
      </c>
    </row>
    <row r="30" spans="1:9" x14ac:dyDescent="0.2">
      <c r="A30" s="3">
        <v>43496</v>
      </c>
      <c r="B30" s="5">
        <f t="shared" si="1"/>
        <v>328663.27</v>
      </c>
      <c r="C30" s="5">
        <v>29786.399999999991</v>
      </c>
      <c r="D30" s="5">
        <f t="shared" si="6"/>
        <v>9003.9500000000116</v>
      </c>
      <c r="E30" s="5">
        <v>367453.62</v>
      </c>
      <c r="F30" s="6">
        <f t="shared" si="3"/>
        <v>0.94165096874120624</v>
      </c>
      <c r="G30" s="4">
        <f t="shared" si="4"/>
        <v>339052.85411400377</v>
      </c>
      <c r="H30" s="6">
        <f>(SUM(D$2:D30)/(F30*G30))+1</f>
        <v>0.94739370889609731</v>
      </c>
      <c r="I30" s="4">
        <f t="shared" si="5"/>
        <v>370493.21488514199</v>
      </c>
    </row>
    <row r="31" spans="1:9" x14ac:dyDescent="0.2">
      <c r="A31" s="3">
        <v>43524</v>
      </c>
      <c r="B31" s="5">
        <f t="shared" si="1"/>
        <v>367453.62</v>
      </c>
      <c r="C31" s="5">
        <v>23760.289999999994</v>
      </c>
      <c r="D31" s="5">
        <f t="shared" si="6"/>
        <v>32946.070000000007</v>
      </c>
      <c r="E31" s="5">
        <v>424159.98</v>
      </c>
      <c r="F31" s="6">
        <f t="shared" si="3"/>
        <v>0.94739370889609731</v>
      </c>
      <c r="G31" s="4">
        <f t="shared" si="4"/>
        <v>370493.21488514199</v>
      </c>
      <c r="H31" s="6">
        <f>(SUM(D$2:D31)/(F31*G31))+1</f>
        <v>1.04601240207654</v>
      </c>
      <c r="I31" s="4">
        <f t="shared" si="5"/>
        <v>393208.32796872605</v>
      </c>
    </row>
    <row r="32" spans="1:9" x14ac:dyDescent="0.2">
      <c r="A32" s="3">
        <v>43555</v>
      </c>
      <c r="B32" s="5">
        <f t="shared" si="1"/>
        <v>424159.98</v>
      </c>
      <c r="C32" s="5">
        <v>18495.859999999997</v>
      </c>
      <c r="D32" s="5">
        <f t="shared" si="6"/>
        <v>21615.800000000047</v>
      </c>
      <c r="E32" s="5">
        <v>464271.64</v>
      </c>
      <c r="F32" s="6">
        <f t="shared" si="3"/>
        <v>1.04601240207654</v>
      </c>
      <c r="G32" s="4">
        <f t="shared" si="4"/>
        <v>393208.32796872605</v>
      </c>
      <c r="H32" s="6">
        <f>(SUM(D$2:D32)/(F32*G32))+1</f>
        <v>1.091821580661966</v>
      </c>
      <c r="I32" s="4">
        <f t="shared" si="5"/>
        <v>410148.69654871512</v>
      </c>
    </row>
    <row r="33" spans="1:10" x14ac:dyDescent="0.2">
      <c r="A33" s="3">
        <v>43585</v>
      </c>
      <c r="B33" s="5">
        <f t="shared" si="1"/>
        <v>464271.64</v>
      </c>
      <c r="C33" s="5">
        <v>12895.12</v>
      </c>
      <c r="D33" s="5">
        <f t="shared" si="6"/>
        <v>15527.219999999972</v>
      </c>
      <c r="E33" s="5">
        <v>492693.98</v>
      </c>
      <c r="F33" s="6">
        <f t="shared" si="3"/>
        <v>1.091821580661966</v>
      </c>
      <c r="G33" s="4">
        <f t="shared" si="4"/>
        <v>410148.69654871512</v>
      </c>
      <c r="H33" s="6">
        <f>(SUM(D$2:D33)/(F33*G33))+1</f>
        <v>1.1190094099619161</v>
      </c>
      <c r="I33" s="4">
        <f t="shared" si="5"/>
        <v>421672.38874039997</v>
      </c>
      <c r="J33" t="s">
        <v>10</v>
      </c>
    </row>
    <row r="34" spans="1:10" x14ac:dyDescent="0.2">
      <c r="B34" s="5"/>
      <c r="C34" s="5"/>
      <c r="D34" s="5"/>
      <c r="E34" s="5"/>
      <c r="F34" s="6"/>
      <c r="G34" s="4"/>
      <c r="H34" s="6"/>
      <c r="I34" s="4"/>
      <c r="J34" s="6">
        <f>H33^(1/YEARFRAC(A33,A2))</f>
        <v>1.0444878265987783</v>
      </c>
    </row>
    <row r="35" spans="1:10" x14ac:dyDescent="0.2">
      <c r="B35" s="5"/>
      <c r="C35" s="5"/>
      <c r="D35" s="5"/>
      <c r="E35" s="5"/>
      <c r="F35" s="6"/>
      <c r="G35" s="4"/>
      <c r="H35" s="6"/>
      <c r="I35" s="4"/>
    </row>
    <row r="36" spans="1:10" x14ac:dyDescent="0.2">
      <c r="B36" s="5"/>
      <c r="C36" s="5"/>
      <c r="D36" s="5"/>
      <c r="E36" s="5"/>
      <c r="F36" s="6"/>
      <c r="G36" s="4"/>
      <c r="H36" s="6"/>
      <c r="I36" s="4"/>
    </row>
    <row r="37" spans="1:10" x14ac:dyDescent="0.2">
      <c r="B37" s="5"/>
      <c r="C37" s="5"/>
      <c r="D37" s="5"/>
      <c r="E37" s="5"/>
      <c r="F37" s="6"/>
      <c r="G37" s="4"/>
      <c r="H37" s="6"/>
      <c r="I37" s="4"/>
    </row>
    <row r="38" spans="1:10" x14ac:dyDescent="0.2">
      <c r="B38" s="5"/>
      <c r="C38" s="5"/>
      <c r="D38" s="5"/>
      <c r="E38" s="5"/>
      <c r="F38" s="6"/>
      <c r="G38" s="4"/>
      <c r="H38" s="6"/>
      <c r="I38" s="4"/>
    </row>
    <row r="39" spans="1:10" x14ac:dyDescent="0.2">
      <c r="B39" s="5"/>
      <c r="C39" s="5"/>
      <c r="D39" s="5"/>
      <c r="E39" s="5"/>
      <c r="F39" s="6"/>
      <c r="G39" s="4"/>
      <c r="H39" s="6"/>
      <c r="I39" s="4"/>
    </row>
    <row r="40" spans="1:10" x14ac:dyDescent="0.2">
      <c r="B40" s="5"/>
      <c r="C40" s="5"/>
      <c r="D40" s="5"/>
      <c r="E40" s="5"/>
      <c r="F40" s="6"/>
      <c r="G40" s="4"/>
      <c r="H40" s="6"/>
      <c r="I40" s="4"/>
    </row>
    <row r="41" spans="1:10" x14ac:dyDescent="0.2">
      <c r="B41" s="5"/>
      <c r="C41" s="5"/>
      <c r="D41" s="5"/>
      <c r="E41" s="5"/>
      <c r="F41" s="6"/>
      <c r="G41" s="4"/>
      <c r="H41" s="6"/>
      <c r="I41" s="4"/>
    </row>
    <row r="42" spans="1:10" x14ac:dyDescent="0.2">
      <c r="B42" s="5"/>
      <c r="C42" s="5"/>
      <c r="D42" s="5"/>
      <c r="E42" s="5"/>
      <c r="F42" s="6"/>
      <c r="G42" s="4"/>
      <c r="H42" s="6"/>
      <c r="I42" s="4"/>
    </row>
    <row r="43" spans="1:10" x14ac:dyDescent="0.2">
      <c r="B43" s="5"/>
      <c r="C43" s="5"/>
      <c r="D43" s="5"/>
      <c r="E43" s="5"/>
      <c r="F43" s="6"/>
      <c r="G43" s="4"/>
      <c r="H43" s="6"/>
      <c r="I43" s="4"/>
    </row>
    <row r="44" spans="1:10" x14ac:dyDescent="0.2">
      <c r="B44" s="5"/>
      <c r="C44" s="5"/>
      <c r="D44" s="5"/>
      <c r="E44" s="5"/>
      <c r="F44" s="6"/>
      <c r="G44" s="4"/>
      <c r="H44" s="6"/>
      <c r="I44" s="4"/>
    </row>
    <row r="45" spans="1:10" x14ac:dyDescent="0.2">
      <c r="B45" s="5"/>
      <c r="C45" s="5"/>
      <c r="D45" s="5"/>
      <c r="E45" s="5"/>
      <c r="F45" s="6"/>
      <c r="G45" s="4"/>
      <c r="H45" s="6"/>
      <c r="I45" s="4"/>
    </row>
    <row r="46" spans="1:10" x14ac:dyDescent="0.2">
      <c r="B46" s="5"/>
      <c r="C46" s="5"/>
      <c r="D46" s="5"/>
      <c r="E46" s="5"/>
      <c r="F46" s="6"/>
      <c r="G46" s="4"/>
      <c r="H46" s="6"/>
      <c r="I46" s="4"/>
    </row>
    <row r="47" spans="1:10" x14ac:dyDescent="0.2">
      <c r="J47" s="6" t="e">
        <f>H46^(1/YEARFRAC(A33,#REF!))</f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股票账户月报</vt:lpstr>
      <vt:lpstr>天天基金账户月报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2019-04-11T00:36:21Z</dcterms:modified>
</cp:coreProperties>
</file>