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lsm" ContentType="application/vnd.ms-excel.sheet.macroEnabled.12"/>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filterPrivacy="1" defaultThemeVersion="166925"/>
  <xr:revisionPtr revIDLastSave="1703" documentId="13_ncr:40009_{F731AD81-B5B6-4852-B2E1-7FC025D61C58}" xr6:coauthVersionLast="47" xr6:coauthVersionMax="47" xr10:uidLastSave="{6B0CB56F-41E7-43D3-A183-7E8B7AE9ACBB}"/>
  <bookViews>
    <workbookView xWindow="47220" yWindow="4545" windowWidth="27075" windowHeight="12660" activeTab="2" xr2:uid="{00000000-000D-0000-FFFF-FFFF00000000}"/>
  </bookViews>
  <sheets>
    <sheet name="LawData" sheetId="4" r:id="rId1"/>
    <sheet name="SummaryTable_Full" sheetId="5" r:id="rId2"/>
    <sheet name="SummaryTable" sheetId="2" r:id="rId3"/>
    <sheet name="SummaryTable_Sample" sheetId="3" state="hidden" r:id="rId4"/>
  </sheets>
  <definedNames>
    <definedName name="_xlnm._FilterDatabase" localSheetId="0" hidden="1">LawData!$A$1:$V$135</definedName>
    <definedName name="LawTable">LawData!$A$1:$V$135</definedName>
    <definedName name="_xlnm.Print_Area" localSheetId="2">SummaryTable!$A$1:$I$21</definedName>
    <definedName name="_xlnm.Print_Area" localSheetId="1">SummaryTable_Full!$A$1:$J$82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K3" i="4" l="1"/>
  <c r="AL3" i="4" s="1"/>
  <c r="AK4" i="4"/>
  <c r="AL4" i="4" s="1"/>
  <c r="AK5" i="4"/>
  <c r="AL5" i="4" s="1"/>
  <c r="AK6" i="4"/>
  <c r="AL6" i="4" s="1"/>
  <c r="AK7" i="4"/>
  <c r="AL7" i="4" s="1"/>
  <c r="AK8" i="4"/>
  <c r="AL8" i="4" s="1"/>
  <c r="AM8" i="4" s="1"/>
  <c r="AK9" i="4"/>
  <c r="AL9" i="4" s="1"/>
  <c r="AK10" i="4"/>
  <c r="AL10" i="4" s="1"/>
  <c r="AK11" i="4"/>
  <c r="AL11" i="4" s="1"/>
  <c r="AK12" i="4"/>
  <c r="AL12" i="4" s="1"/>
  <c r="AK13" i="4"/>
  <c r="AL13" i="4" s="1"/>
  <c r="AK14" i="4"/>
  <c r="AL14" i="4" s="1"/>
  <c r="AK15" i="4"/>
  <c r="AL15" i="4" s="1"/>
  <c r="AK16" i="4"/>
  <c r="AL16" i="4" s="1"/>
  <c r="AK17" i="4"/>
  <c r="AL17" i="4" s="1"/>
  <c r="AK18" i="4"/>
  <c r="AL18" i="4" s="1"/>
  <c r="AK19" i="4"/>
  <c r="AL19" i="4" s="1"/>
  <c r="AK20" i="4"/>
  <c r="AL20" i="4" s="1"/>
  <c r="AK21" i="4"/>
  <c r="AL21" i="4" s="1"/>
  <c r="AK22" i="4"/>
  <c r="AL22" i="4" s="1"/>
  <c r="AK23" i="4"/>
  <c r="AL23" i="4" s="1"/>
  <c r="AK24" i="4"/>
  <c r="AL24" i="4" s="1"/>
  <c r="AK25" i="4"/>
  <c r="AL25" i="4" s="1"/>
  <c r="AK26" i="4"/>
  <c r="AL26" i="4" s="1"/>
  <c r="AK27" i="4"/>
  <c r="AL27" i="4" s="1"/>
  <c r="AK28" i="4"/>
  <c r="AL28" i="4" s="1"/>
  <c r="AK29" i="4"/>
  <c r="AL29" i="4" s="1"/>
  <c r="AK30" i="4"/>
  <c r="AL30" i="4" s="1"/>
  <c r="AK31" i="4"/>
  <c r="AL31" i="4" s="1"/>
  <c r="AK32" i="4"/>
  <c r="AL32" i="4" s="1"/>
  <c r="AK33" i="4"/>
  <c r="AL33" i="4" s="1"/>
  <c r="AK34" i="4"/>
  <c r="AL34" i="4" s="1"/>
  <c r="AK35" i="4"/>
  <c r="AL35" i="4" s="1"/>
  <c r="AK36" i="4"/>
  <c r="AL36" i="4" s="1"/>
  <c r="AK37" i="4"/>
  <c r="AL37" i="4" s="1"/>
  <c r="AK38" i="4"/>
  <c r="AL38" i="4" s="1"/>
  <c r="AK39" i="4"/>
  <c r="AL39" i="4" s="1"/>
  <c r="AK40" i="4"/>
  <c r="AL40" i="4" s="1"/>
  <c r="AK41" i="4"/>
  <c r="AL41" i="4" s="1"/>
  <c r="AK42" i="4"/>
  <c r="AL42" i="4" s="1"/>
  <c r="AK43" i="4"/>
  <c r="AL43" i="4" s="1"/>
  <c r="AK44" i="4"/>
  <c r="AL44" i="4" s="1"/>
  <c r="AK45" i="4"/>
  <c r="AL45" i="4" s="1"/>
  <c r="AK46" i="4"/>
  <c r="AL46" i="4" s="1"/>
  <c r="AK47" i="4"/>
  <c r="AL47" i="4" s="1"/>
  <c r="AK48" i="4"/>
  <c r="AL48" i="4" s="1"/>
  <c r="AK49" i="4"/>
  <c r="AL49" i="4" s="1"/>
  <c r="AK50" i="4"/>
  <c r="AL50" i="4" s="1"/>
  <c r="AK51" i="4"/>
  <c r="AL51" i="4" s="1"/>
  <c r="AK52" i="4"/>
  <c r="AL52" i="4" s="1"/>
  <c r="AK53" i="4"/>
  <c r="AL53" i="4" s="1"/>
  <c r="AK54" i="4"/>
  <c r="AL54" i="4" s="1"/>
  <c r="AK55" i="4"/>
  <c r="AL55" i="4" s="1"/>
  <c r="AK56" i="4"/>
  <c r="AL56" i="4" s="1"/>
  <c r="AK57" i="4"/>
  <c r="AL57" i="4" s="1"/>
  <c r="AK58" i="4"/>
  <c r="AL58" i="4" s="1"/>
  <c r="AK59" i="4"/>
  <c r="AL59" i="4" s="1"/>
  <c r="AK60" i="4"/>
  <c r="AL60" i="4" s="1"/>
  <c r="AK61" i="4"/>
  <c r="AL61" i="4" s="1"/>
  <c r="AK62" i="4"/>
  <c r="AL62" i="4" s="1"/>
  <c r="AK63" i="4"/>
  <c r="AL63" i="4" s="1"/>
  <c r="AK64" i="4"/>
  <c r="AL64" i="4" s="1"/>
  <c r="AK65" i="4"/>
  <c r="AL65" i="4" s="1"/>
  <c r="AK66" i="4"/>
  <c r="AL66" i="4" s="1"/>
  <c r="AK67" i="4"/>
  <c r="AL67" i="4" s="1"/>
  <c r="AK68" i="4"/>
  <c r="AL68" i="4" s="1"/>
  <c r="AK69" i="4"/>
  <c r="AL69" i="4" s="1"/>
  <c r="AK70" i="4"/>
  <c r="AL70" i="4" s="1"/>
  <c r="AK71" i="4"/>
  <c r="AL71" i="4" s="1"/>
  <c r="AK72" i="4"/>
  <c r="AL72" i="4" s="1"/>
  <c r="AK73" i="4"/>
  <c r="AL73" i="4" s="1"/>
  <c r="AK74" i="4"/>
  <c r="AL74" i="4" s="1"/>
  <c r="AK75" i="4"/>
  <c r="AL75" i="4" s="1"/>
  <c r="AK76" i="4"/>
  <c r="AL76" i="4" s="1"/>
  <c r="AK77" i="4"/>
  <c r="AL77" i="4" s="1"/>
  <c r="AK78" i="4"/>
  <c r="AL78" i="4" s="1"/>
  <c r="AK79" i="4"/>
  <c r="AL79" i="4" s="1"/>
  <c r="AK80" i="4"/>
  <c r="AL80" i="4" s="1"/>
  <c r="AK81" i="4"/>
  <c r="AL81" i="4" s="1"/>
  <c r="AK82" i="4"/>
  <c r="AL82" i="4" s="1"/>
  <c r="AK83" i="4"/>
  <c r="AL83" i="4" s="1"/>
  <c r="AK84" i="4"/>
  <c r="AL84" i="4" s="1"/>
  <c r="AK85" i="4"/>
  <c r="AL85" i="4" s="1"/>
  <c r="AK86" i="4"/>
  <c r="AL86" i="4" s="1"/>
  <c r="AK87" i="4"/>
  <c r="AL87" i="4" s="1"/>
  <c r="AK88" i="4"/>
  <c r="AL88" i="4" s="1"/>
  <c r="AK89" i="4"/>
  <c r="AL89" i="4" s="1"/>
  <c r="AK90" i="4"/>
  <c r="AL90" i="4" s="1"/>
  <c r="AK91" i="4"/>
  <c r="AL91" i="4" s="1"/>
  <c r="AK92" i="4"/>
  <c r="AL92" i="4" s="1"/>
  <c r="AK93" i="4"/>
  <c r="AL93" i="4" s="1"/>
  <c r="AK94" i="4"/>
  <c r="AL94" i="4" s="1"/>
  <c r="AK95" i="4"/>
  <c r="AL95" i="4" s="1"/>
  <c r="AK96" i="4"/>
  <c r="AL96" i="4" s="1"/>
  <c r="AK97" i="4"/>
  <c r="AL97" i="4" s="1"/>
  <c r="AK98" i="4"/>
  <c r="AL98" i="4" s="1"/>
  <c r="AK99" i="4"/>
  <c r="AL99" i="4" s="1"/>
  <c r="AK100" i="4"/>
  <c r="AL100" i="4" s="1"/>
  <c r="AK101" i="4"/>
  <c r="AL101" i="4" s="1"/>
  <c r="AK102" i="4"/>
  <c r="AL102" i="4" s="1"/>
  <c r="AK103" i="4"/>
  <c r="AL103" i="4" s="1"/>
  <c r="AK104" i="4"/>
  <c r="AL104" i="4" s="1"/>
  <c r="AK105" i="4"/>
  <c r="AL105" i="4" s="1"/>
  <c r="AK106" i="4"/>
  <c r="AL106" i="4" s="1"/>
  <c r="AK107" i="4"/>
  <c r="AL107" i="4" s="1"/>
  <c r="AK108" i="4"/>
  <c r="AL108" i="4" s="1"/>
  <c r="AK109" i="4"/>
  <c r="AL109" i="4" s="1"/>
  <c r="AK110" i="4"/>
  <c r="AL110" i="4" s="1"/>
  <c r="AK111" i="4"/>
  <c r="AL111" i="4" s="1"/>
  <c r="AK112" i="4"/>
  <c r="AL112" i="4" s="1"/>
  <c r="AK113" i="4"/>
  <c r="AL113" i="4" s="1"/>
  <c r="AK114" i="4"/>
  <c r="AL114" i="4" s="1"/>
  <c r="AK115" i="4"/>
  <c r="AL115" i="4" s="1"/>
  <c r="AK116" i="4"/>
  <c r="AL116" i="4" s="1"/>
  <c r="AK117" i="4"/>
  <c r="AL117" i="4" s="1"/>
  <c r="AK118" i="4"/>
  <c r="AL118" i="4" s="1"/>
  <c r="AK119" i="4"/>
  <c r="AL119" i="4" s="1"/>
  <c r="AK120" i="4"/>
  <c r="AL120" i="4" s="1"/>
  <c r="AK121" i="4"/>
  <c r="AL121" i="4" s="1"/>
  <c r="AK122" i="4"/>
  <c r="AL122" i="4" s="1"/>
  <c r="AK123" i="4"/>
  <c r="AL123" i="4" s="1"/>
  <c r="AK124" i="4"/>
  <c r="AL124" i="4" s="1"/>
  <c r="AK125" i="4"/>
  <c r="AL125" i="4" s="1"/>
  <c r="AK126" i="4"/>
  <c r="AL126" i="4" s="1"/>
  <c r="AK127" i="4"/>
  <c r="AL127" i="4" s="1"/>
  <c r="AK128" i="4"/>
  <c r="AL128" i="4" s="1"/>
  <c r="AK129" i="4"/>
  <c r="AL129" i="4" s="1"/>
  <c r="AK130" i="4"/>
  <c r="AL130" i="4" s="1"/>
  <c r="AK131" i="4"/>
  <c r="AL131" i="4" s="1"/>
  <c r="AK132" i="4"/>
  <c r="AL132" i="4" s="1"/>
  <c r="AK133" i="4"/>
  <c r="AL133" i="4" s="1"/>
  <c r="AK134" i="4"/>
  <c r="AL134" i="4" s="1"/>
  <c r="AK135" i="4"/>
  <c r="AL135" i="4" s="1"/>
  <c r="AK136" i="4"/>
  <c r="AL136" i="4" s="1"/>
  <c r="AK137" i="4"/>
  <c r="AL137" i="4" s="1"/>
  <c r="AK138" i="4"/>
  <c r="AL138" i="4" s="1"/>
  <c r="AK139" i="4"/>
  <c r="AL139" i="4" s="1"/>
  <c r="AK140" i="4"/>
  <c r="AL140" i="4" s="1"/>
  <c r="AK141" i="4"/>
  <c r="AL141" i="4" s="1"/>
  <c r="AK142" i="4"/>
  <c r="AL142" i="4" s="1"/>
  <c r="AK143" i="4"/>
  <c r="AL143" i="4" s="1"/>
  <c r="AK144" i="4"/>
  <c r="AL144" i="4" s="1"/>
  <c r="AK145" i="4"/>
  <c r="AL145" i="4" s="1"/>
  <c r="AK146" i="4"/>
  <c r="AL146" i="4" s="1"/>
  <c r="AK147" i="4"/>
  <c r="AL147" i="4" s="1"/>
  <c r="AK148" i="4"/>
  <c r="AL148" i="4" s="1"/>
  <c r="AK149" i="4"/>
  <c r="AL149" i="4" s="1"/>
  <c r="AK150" i="4"/>
  <c r="AL150" i="4" s="1"/>
  <c r="AK2" i="4"/>
  <c r="AL2" i="4" s="1"/>
  <c r="AM2" i="4" s="1"/>
  <c r="D9" i="2" a="1"/>
  <c r="D9" i="2" s="1"/>
  <c r="H18" i="2" a="1"/>
  <c r="H18" i="2" s="1"/>
  <c r="H17" i="2" a="1"/>
  <c r="H17" i="2" s="1"/>
  <c r="H16" i="2" a="1"/>
  <c r="H16" i="2" s="1"/>
  <c r="H15" i="2" a="1"/>
  <c r="H15" i="2" s="1"/>
  <c r="H13" i="2" a="1"/>
  <c r="H13" i="2" s="1"/>
  <c r="H12" i="2" a="1"/>
  <c r="H12" i="2" s="1"/>
  <c r="H11" i="2" a="1"/>
  <c r="H11" i="2" s="1"/>
  <c r="H10" i="2" a="1"/>
  <c r="H10" i="2" s="1"/>
  <c r="H9" i="2" a="1"/>
  <c r="H9" i="2" s="1"/>
  <c r="H8" i="2" a="1"/>
  <c r="H8" i="2" s="1"/>
  <c r="H7" i="2" a="1"/>
  <c r="H7" i="2" s="1"/>
  <c r="H6" i="2" a="1"/>
  <c r="H6" i="2" s="1"/>
  <c r="F17" i="2" a="1"/>
  <c r="F17" i="2" s="1"/>
  <c r="F18" i="2" a="1"/>
  <c r="F18" i="2" s="1"/>
  <c r="F16" i="2" a="1"/>
  <c r="F16" i="2" s="1"/>
  <c r="F13" i="2" a="1"/>
  <c r="F13" i="2" s="1"/>
  <c r="F12" i="2" a="1"/>
  <c r="F12" i="2" s="1"/>
  <c r="D13" i="2" a="1"/>
  <c r="D13" i="2" s="1"/>
  <c r="D12" i="2" a="1"/>
  <c r="D12" i="2" s="1"/>
  <c r="S11" i="2"/>
  <c r="S12" i="2"/>
  <c r="S13" i="2"/>
  <c r="S14" i="2"/>
  <c r="S15" i="2"/>
  <c r="S16" i="2"/>
  <c r="S17" i="2"/>
  <c r="S18" i="2"/>
  <c r="S19" i="2"/>
  <c r="S20" i="2"/>
  <c r="S10" i="2"/>
  <c r="F15" i="2" a="1"/>
  <c r="F15" i="2" s="1"/>
  <c r="F11" i="2" a="1"/>
  <c r="F11" i="2" s="1"/>
  <c r="F10" i="2" a="1"/>
  <c r="F10" i="2" s="1"/>
  <c r="F9" i="2" a="1"/>
  <c r="F9" i="2" s="1"/>
  <c r="F8" i="2" a="1"/>
  <c r="F8" i="2" s="1"/>
  <c r="F7" i="2" a="1"/>
  <c r="F7" i="2" s="1"/>
  <c r="F6" i="2" a="1"/>
  <c r="F6" i="2" s="1"/>
  <c r="D17" i="2" a="1"/>
  <c r="D17" i="2" s="1"/>
  <c r="D18" i="2" a="1"/>
  <c r="D18" i="2" s="1"/>
  <c r="D16" i="2" a="1"/>
  <c r="D16" i="2" s="1"/>
  <c r="D15" i="2" a="1"/>
  <c r="D15" i="2" s="1"/>
  <c r="D10" i="2" a="1"/>
  <c r="D10" i="2" s="1"/>
  <c r="D8" i="2" a="1"/>
  <c r="D8" i="2" s="1"/>
  <c r="D7" i="2" a="1"/>
  <c r="D7" i="2" s="1"/>
  <c r="D6" i="2" a="1"/>
  <c r="D6" i="2" s="1"/>
  <c r="D11" i="2" a="1"/>
  <c r="D11" i="2" s="1"/>
  <c r="S7" i="2"/>
  <c r="Q4" i="5"/>
  <c r="H4" i="2" a="1"/>
  <c r="H4" i="2" s="1"/>
  <c r="F4" i="2" a="1"/>
  <c r="F4" i="2" s="1"/>
  <c r="D4" i="2" a="1"/>
  <c r="D4" i="2" s="1"/>
  <c r="AJ150" i="4"/>
  <c r="AI150" i="4"/>
  <c r="AH150" i="4"/>
  <c r="AG150" i="4"/>
  <c r="AF150" i="4"/>
  <c r="AE150" i="4"/>
  <c r="AD150" i="4"/>
  <c r="AC150" i="4"/>
  <c r="AB150" i="4"/>
  <c r="AA150" i="4"/>
  <c r="Z150" i="4"/>
  <c r="Y150" i="4"/>
  <c r="X150" i="4"/>
  <c r="AJ149" i="4"/>
  <c r="AI149" i="4"/>
  <c r="AH149" i="4"/>
  <c r="AG149" i="4"/>
  <c r="AF149" i="4"/>
  <c r="AE149" i="4"/>
  <c r="AD149" i="4"/>
  <c r="AC149" i="4"/>
  <c r="AB149" i="4"/>
  <c r="AA149" i="4"/>
  <c r="Z149" i="4"/>
  <c r="Y149" i="4"/>
  <c r="X149" i="4"/>
  <c r="AJ148" i="4"/>
  <c r="AI148" i="4"/>
  <c r="AH148" i="4"/>
  <c r="AG148" i="4"/>
  <c r="AF148" i="4"/>
  <c r="AE148" i="4"/>
  <c r="AD148" i="4"/>
  <c r="AC148" i="4"/>
  <c r="AB148" i="4"/>
  <c r="AA148" i="4"/>
  <c r="Z148" i="4"/>
  <c r="Y148" i="4"/>
  <c r="X148" i="4"/>
  <c r="AJ147" i="4"/>
  <c r="AI147" i="4"/>
  <c r="AH147" i="4"/>
  <c r="AG147" i="4"/>
  <c r="AF147" i="4"/>
  <c r="AE147" i="4"/>
  <c r="AD147" i="4"/>
  <c r="AC147" i="4"/>
  <c r="AB147" i="4"/>
  <c r="AA147" i="4"/>
  <c r="Z147" i="4"/>
  <c r="Y147" i="4"/>
  <c r="X147" i="4"/>
  <c r="AJ146" i="4"/>
  <c r="AI146" i="4"/>
  <c r="AH146" i="4"/>
  <c r="AG146" i="4"/>
  <c r="AF146" i="4"/>
  <c r="AE146" i="4"/>
  <c r="AD146" i="4"/>
  <c r="AC146" i="4"/>
  <c r="AB146" i="4"/>
  <c r="AA146" i="4"/>
  <c r="Z146" i="4"/>
  <c r="Y146" i="4"/>
  <c r="X146" i="4"/>
  <c r="AJ145" i="4"/>
  <c r="AI145" i="4"/>
  <c r="AH145" i="4"/>
  <c r="AG145" i="4"/>
  <c r="AF145" i="4"/>
  <c r="AE145" i="4"/>
  <c r="AD145" i="4"/>
  <c r="AC145" i="4"/>
  <c r="AB145" i="4"/>
  <c r="AA145" i="4"/>
  <c r="Z145" i="4"/>
  <c r="Y145" i="4"/>
  <c r="X145" i="4"/>
  <c r="AJ144" i="4"/>
  <c r="AI144" i="4"/>
  <c r="AH144" i="4"/>
  <c r="AG144" i="4"/>
  <c r="AF144" i="4"/>
  <c r="AE144" i="4"/>
  <c r="AD144" i="4"/>
  <c r="AC144" i="4"/>
  <c r="AB144" i="4"/>
  <c r="AA144" i="4"/>
  <c r="Z144" i="4"/>
  <c r="Y144" i="4"/>
  <c r="X144" i="4"/>
  <c r="AJ143" i="4"/>
  <c r="AI143" i="4"/>
  <c r="AH143" i="4"/>
  <c r="AG143" i="4"/>
  <c r="AF143" i="4"/>
  <c r="AE143" i="4"/>
  <c r="AD143" i="4"/>
  <c r="AC143" i="4"/>
  <c r="AB143" i="4"/>
  <c r="AA143" i="4"/>
  <c r="Z143" i="4"/>
  <c r="Y143" i="4"/>
  <c r="X143" i="4"/>
  <c r="AJ142" i="4"/>
  <c r="AI142" i="4"/>
  <c r="AH142" i="4"/>
  <c r="AG142" i="4"/>
  <c r="AF142" i="4"/>
  <c r="AE142" i="4"/>
  <c r="AD142" i="4"/>
  <c r="AC142" i="4"/>
  <c r="AB142" i="4"/>
  <c r="AA142" i="4"/>
  <c r="Z142" i="4"/>
  <c r="Y142" i="4"/>
  <c r="X142" i="4"/>
  <c r="AJ141" i="4"/>
  <c r="AI141" i="4"/>
  <c r="AH141" i="4"/>
  <c r="AG141" i="4"/>
  <c r="AF141" i="4"/>
  <c r="AE141" i="4"/>
  <c r="AD141" i="4"/>
  <c r="AC141" i="4"/>
  <c r="AB141" i="4"/>
  <c r="AA141" i="4"/>
  <c r="Z141" i="4"/>
  <c r="Y141" i="4"/>
  <c r="X141" i="4"/>
  <c r="AJ140" i="4"/>
  <c r="AI140" i="4"/>
  <c r="AH140" i="4"/>
  <c r="AG140" i="4"/>
  <c r="AF140" i="4"/>
  <c r="AE140" i="4"/>
  <c r="AD140" i="4"/>
  <c r="AC140" i="4"/>
  <c r="AB140" i="4"/>
  <c r="AA140" i="4"/>
  <c r="Z140" i="4"/>
  <c r="Y140" i="4"/>
  <c r="X140" i="4"/>
  <c r="AJ139" i="4"/>
  <c r="AI139" i="4"/>
  <c r="AH139" i="4"/>
  <c r="AG139" i="4"/>
  <c r="AF139" i="4"/>
  <c r="AE139" i="4"/>
  <c r="AD139" i="4"/>
  <c r="AC139" i="4"/>
  <c r="AB139" i="4"/>
  <c r="AA139" i="4"/>
  <c r="Z139" i="4"/>
  <c r="Y139" i="4"/>
  <c r="X139" i="4"/>
  <c r="AJ138" i="4"/>
  <c r="AI138" i="4"/>
  <c r="AH138" i="4"/>
  <c r="AG138" i="4"/>
  <c r="AF138" i="4"/>
  <c r="AE138" i="4"/>
  <c r="AD138" i="4"/>
  <c r="AC138" i="4"/>
  <c r="AB138" i="4"/>
  <c r="AA138" i="4"/>
  <c r="Z138" i="4"/>
  <c r="Y138" i="4"/>
  <c r="X138" i="4"/>
  <c r="AJ137" i="4"/>
  <c r="AI137" i="4"/>
  <c r="AH137" i="4"/>
  <c r="AG137" i="4"/>
  <c r="AF137" i="4"/>
  <c r="AE137" i="4"/>
  <c r="AD137" i="4"/>
  <c r="AC137" i="4"/>
  <c r="AB137" i="4"/>
  <c r="AA137" i="4"/>
  <c r="Z137" i="4"/>
  <c r="Y137" i="4"/>
  <c r="X137" i="4"/>
  <c r="AJ136" i="4"/>
  <c r="AI136" i="4"/>
  <c r="AH136" i="4"/>
  <c r="AG136" i="4"/>
  <c r="AF136" i="4"/>
  <c r="AE136" i="4"/>
  <c r="AD136" i="4"/>
  <c r="AC136" i="4"/>
  <c r="AB136" i="4"/>
  <c r="AA136" i="4"/>
  <c r="Z136" i="4"/>
  <c r="Y136" i="4"/>
  <c r="X136" i="4"/>
  <c r="AJ135" i="4"/>
  <c r="AI135" i="4"/>
  <c r="AH135" i="4"/>
  <c r="AG135" i="4"/>
  <c r="AF135" i="4"/>
  <c r="AE135" i="4"/>
  <c r="AD135" i="4"/>
  <c r="AC135" i="4"/>
  <c r="AB135" i="4"/>
  <c r="AA135" i="4"/>
  <c r="Z135" i="4"/>
  <c r="Y135" i="4"/>
  <c r="X135" i="4"/>
  <c r="AJ134" i="4"/>
  <c r="AI134" i="4"/>
  <c r="AH134" i="4"/>
  <c r="AG134" i="4"/>
  <c r="AF134" i="4"/>
  <c r="AE134" i="4"/>
  <c r="AD134" i="4"/>
  <c r="AC134" i="4"/>
  <c r="AB134" i="4"/>
  <c r="AA134" i="4"/>
  <c r="Z134" i="4"/>
  <c r="Y134" i="4"/>
  <c r="X134" i="4"/>
  <c r="AJ133" i="4"/>
  <c r="AI133" i="4"/>
  <c r="AH133" i="4"/>
  <c r="AG133" i="4"/>
  <c r="AF133" i="4"/>
  <c r="AE133" i="4"/>
  <c r="AD133" i="4"/>
  <c r="AC133" i="4"/>
  <c r="AB133" i="4"/>
  <c r="AA133" i="4"/>
  <c r="Z133" i="4"/>
  <c r="Y133" i="4"/>
  <c r="X133" i="4"/>
  <c r="AJ132" i="4"/>
  <c r="AI132" i="4"/>
  <c r="AH132" i="4"/>
  <c r="AG132" i="4"/>
  <c r="AF132" i="4"/>
  <c r="AE132" i="4"/>
  <c r="AD132" i="4"/>
  <c r="AC132" i="4"/>
  <c r="AB132" i="4"/>
  <c r="AA132" i="4"/>
  <c r="Z132" i="4"/>
  <c r="Y132" i="4"/>
  <c r="X132" i="4"/>
  <c r="AJ131" i="4"/>
  <c r="AI131" i="4"/>
  <c r="AH131" i="4"/>
  <c r="AG131" i="4"/>
  <c r="AF131" i="4"/>
  <c r="AE131" i="4"/>
  <c r="AD131" i="4"/>
  <c r="AC131" i="4"/>
  <c r="AB131" i="4"/>
  <c r="AA131" i="4"/>
  <c r="Z131" i="4"/>
  <c r="Y131" i="4"/>
  <c r="X131" i="4"/>
  <c r="AJ130" i="4"/>
  <c r="AI130" i="4"/>
  <c r="AH130" i="4"/>
  <c r="AG130" i="4"/>
  <c r="AF130" i="4"/>
  <c r="AE130" i="4"/>
  <c r="AD130" i="4"/>
  <c r="AC130" i="4"/>
  <c r="AB130" i="4"/>
  <c r="AA130" i="4"/>
  <c r="Z130" i="4"/>
  <c r="Y130" i="4"/>
  <c r="X130" i="4"/>
  <c r="AJ129" i="4"/>
  <c r="AI129" i="4"/>
  <c r="AH129" i="4"/>
  <c r="AG129" i="4"/>
  <c r="AF129" i="4"/>
  <c r="AE129" i="4"/>
  <c r="AD129" i="4"/>
  <c r="AC129" i="4"/>
  <c r="AB129" i="4"/>
  <c r="AA129" i="4"/>
  <c r="Z129" i="4"/>
  <c r="Y129" i="4"/>
  <c r="X129" i="4"/>
  <c r="AJ128" i="4"/>
  <c r="AI128" i="4"/>
  <c r="AH128" i="4"/>
  <c r="AG128" i="4"/>
  <c r="AF128" i="4"/>
  <c r="AE128" i="4"/>
  <c r="AD128" i="4"/>
  <c r="AC128" i="4"/>
  <c r="AB128" i="4"/>
  <c r="AA128" i="4"/>
  <c r="Z128" i="4"/>
  <c r="Y128" i="4"/>
  <c r="X128" i="4"/>
  <c r="AJ127" i="4"/>
  <c r="AI127" i="4"/>
  <c r="AH127" i="4"/>
  <c r="AG127" i="4"/>
  <c r="AF127" i="4"/>
  <c r="AE127" i="4"/>
  <c r="AD127" i="4"/>
  <c r="AC127" i="4"/>
  <c r="AB127" i="4"/>
  <c r="AA127" i="4"/>
  <c r="Z127" i="4"/>
  <c r="Y127" i="4"/>
  <c r="X127" i="4"/>
  <c r="AJ126" i="4"/>
  <c r="AI126" i="4"/>
  <c r="AH126" i="4"/>
  <c r="AG126" i="4"/>
  <c r="AF126" i="4"/>
  <c r="AE126" i="4"/>
  <c r="AD126" i="4"/>
  <c r="AC126" i="4"/>
  <c r="AB126" i="4"/>
  <c r="AA126" i="4"/>
  <c r="Z126" i="4"/>
  <c r="Y126" i="4"/>
  <c r="X126" i="4"/>
  <c r="AJ125" i="4"/>
  <c r="AI125" i="4"/>
  <c r="AH125" i="4"/>
  <c r="AG125" i="4"/>
  <c r="AF125" i="4"/>
  <c r="AE125" i="4"/>
  <c r="AD125" i="4"/>
  <c r="AC125" i="4"/>
  <c r="AB125" i="4"/>
  <c r="AA125" i="4"/>
  <c r="Z125" i="4"/>
  <c r="Y125" i="4"/>
  <c r="X125" i="4"/>
  <c r="AJ124" i="4"/>
  <c r="AI124" i="4"/>
  <c r="AH124" i="4"/>
  <c r="AG124" i="4"/>
  <c r="AF124" i="4"/>
  <c r="AE124" i="4"/>
  <c r="AD124" i="4"/>
  <c r="AC124" i="4"/>
  <c r="AB124" i="4"/>
  <c r="AA124" i="4"/>
  <c r="Z124" i="4"/>
  <c r="Y124" i="4"/>
  <c r="X124" i="4"/>
  <c r="AJ123" i="4"/>
  <c r="AI123" i="4"/>
  <c r="AH123" i="4"/>
  <c r="AG123" i="4"/>
  <c r="AF123" i="4"/>
  <c r="AE123" i="4"/>
  <c r="AD123" i="4"/>
  <c r="AC123" i="4"/>
  <c r="AB123" i="4"/>
  <c r="AA123" i="4"/>
  <c r="Z123" i="4"/>
  <c r="Y123" i="4"/>
  <c r="X123" i="4"/>
  <c r="AJ122" i="4"/>
  <c r="AI122" i="4"/>
  <c r="AH122" i="4"/>
  <c r="AG122" i="4"/>
  <c r="AF122" i="4"/>
  <c r="AE122" i="4"/>
  <c r="AD122" i="4"/>
  <c r="AC122" i="4"/>
  <c r="AB122" i="4"/>
  <c r="AA122" i="4"/>
  <c r="Z122" i="4"/>
  <c r="Y122" i="4"/>
  <c r="X122" i="4"/>
  <c r="AJ121" i="4"/>
  <c r="AI121" i="4"/>
  <c r="AH121" i="4"/>
  <c r="AG121" i="4"/>
  <c r="AF121" i="4"/>
  <c r="AE121" i="4"/>
  <c r="AD121" i="4"/>
  <c r="AC121" i="4"/>
  <c r="AB121" i="4"/>
  <c r="AA121" i="4"/>
  <c r="Z121" i="4"/>
  <c r="Y121" i="4"/>
  <c r="X121" i="4"/>
  <c r="AJ120" i="4"/>
  <c r="AI120" i="4"/>
  <c r="AH120" i="4"/>
  <c r="AG120" i="4"/>
  <c r="AF120" i="4"/>
  <c r="AE120" i="4"/>
  <c r="AD120" i="4"/>
  <c r="AC120" i="4"/>
  <c r="AB120" i="4"/>
  <c r="AA120" i="4"/>
  <c r="Z120" i="4"/>
  <c r="Y120" i="4"/>
  <c r="X120" i="4"/>
  <c r="AJ119" i="4"/>
  <c r="AI119" i="4"/>
  <c r="AH119" i="4"/>
  <c r="AG119" i="4"/>
  <c r="AF119" i="4"/>
  <c r="AE119" i="4"/>
  <c r="AD119" i="4"/>
  <c r="AC119" i="4"/>
  <c r="AB119" i="4"/>
  <c r="AA119" i="4"/>
  <c r="Z119" i="4"/>
  <c r="Y119" i="4"/>
  <c r="X119" i="4"/>
  <c r="AJ118" i="4"/>
  <c r="AI118" i="4"/>
  <c r="AH118" i="4"/>
  <c r="AG118" i="4"/>
  <c r="AF118" i="4"/>
  <c r="AE118" i="4"/>
  <c r="AD118" i="4"/>
  <c r="AC118" i="4"/>
  <c r="AB118" i="4"/>
  <c r="AA118" i="4"/>
  <c r="Z118" i="4"/>
  <c r="Y118" i="4"/>
  <c r="X118" i="4"/>
  <c r="AJ117" i="4"/>
  <c r="AI117" i="4"/>
  <c r="AH117" i="4"/>
  <c r="AG117" i="4"/>
  <c r="AF117" i="4"/>
  <c r="AE117" i="4"/>
  <c r="AD117" i="4"/>
  <c r="AC117" i="4"/>
  <c r="AB117" i="4"/>
  <c r="AA117" i="4"/>
  <c r="Z117" i="4"/>
  <c r="Y117" i="4"/>
  <c r="X117" i="4"/>
  <c r="AJ116" i="4"/>
  <c r="AI116" i="4"/>
  <c r="AH116" i="4"/>
  <c r="AG116" i="4"/>
  <c r="AF116" i="4"/>
  <c r="AE116" i="4"/>
  <c r="AD116" i="4"/>
  <c r="AC116" i="4"/>
  <c r="AB116" i="4"/>
  <c r="AA116" i="4"/>
  <c r="Z116" i="4"/>
  <c r="Y116" i="4"/>
  <c r="X116" i="4"/>
  <c r="AJ115" i="4"/>
  <c r="AI115" i="4"/>
  <c r="AH115" i="4"/>
  <c r="AG115" i="4"/>
  <c r="AF115" i="4"/>
  <c r="AE115" i="4"/>
  <c r="AD115" i="4"/>
  <c r="AC115" i="4"/>
  <c r="AB115" i="4"/>
  <c r="AA115" i="4"/>
  <c r="Z115" i="4"/>
  <c r="Y115" i="4"/>
  <c r="X115" i="4"/>
  <c r="AJ114" i="4"/>
  <c r="AI114" i="4"/>
  <c r="AH114" i="4"/>
  <c r="AG114" i="4"/>
  <c r="AF114" i="4"/>
  <c r="AE114" i="4"/>
  <c r="AD114" i="4"/>
  <c r="AC114" i="4"/>
  <c r="AB114" i="4"/>
  <c r="AA114" i="4"/>
  <c r="Z114" i="4"/>
  <c r="Y114" i="4"/>
  <c r="X114" i="4"/>
  <c r="AJ113" i="4"/>
  <c r="AI113" i="4"/>
  <c r="AH113" i="4"/>
  <c r="AG113" i="4"/>
  <c r="AF113" i="4"/>
  <c r="AE113" i="4"/>
  <c r="AD113" i="4"/>
  <c r="AC113" i="4"/>
  <c r="AB113" i="4"/>
  <c r="AA113" i="4"/>
  <c r="Z113" i="4"/>
  <c r="Y113" i="4"/>
  <c r="X113" i="4"/>
  <c r="AJ112" i="4"/>
  <c r="AI112" i="4"/>
  <c r="AH112" i="4"/>
  <c r="AG112" i="4"/>
  <c r="AF112" i="4"/>
  <c r="AE112" i="4"/>
  <c r="AD112" i="4"/>
  <c r="AC112" i="4"/>
  <c r="AB112" i="4"/>
  <c r="AA112" i="4"/>
  <c r="Z112" i="4"/>
  <c r="Y112" i="4"/>
  <c r="X112" i="4"/>
  <c r="AJ111" i="4"/>
  <c r="AI111" i="4"/>
  <c r="AH111" i="4"/>
  <c r="AG111" i="4"/>
  <c r="AF111" i="4"/>
  <c r="AE111" i="4"/>
  <c r="AD111" i="4"/>
  <c r="AC111" i="4"/>
  <c r="AB111" i="4"/>
  <c r="AA111" i="4"/>
  <c r="Z111" i="4"/>
  <c r="Y111" i="4"/>
  <c r="X111" i="4"/>
  <c r="AJ110" i="4"/>
  <c r="AI110" i="4"/>
  <c r="AH110" i="4"/>
  <c r="AG110" i="4"/>
  <c r="AF110" i="4"/>
  <c r="AE110" i="4"/>
  <c r="AD110" i="4"/>
  <c r="AC110" i="4"/>
  <c r="AB110" i="4"/>
  <c r="AA110" i="4"/>
  <c r="Z110" i="4"/>
  <c r="Y110" i="4"/>
  <c r="X110" i="4"/>
  <c r="AJ109" i="4"/>
  <c r="AI109" i="4"/>
  <c r="AH109" i="4"/>
  <c r="AG109" i="4"/>
  <c r="AF109" i="4"/>
  <c r="AE109" i="4"/>
  <c r="AD109" i="4"/>
  <c r="AC109" i="4"/>
  <c r="AB109" i="4"/>
  <c r="AA109" i="4"/>
  <c r="Z109" i="4"/>
  <c r="Y109" i="4"/>
  <c r="X109" i="4"/>
  <c r="AJ108" i="4"/>
  <c r="AI108" i="4"/>
  <c r="AH108" i="4"/>
  <c r="AG108" i="4"/>
  <c r="AF108" i="4"/>
  <c r="AE108" i="4"/>
  <c r="AD108" i="4"/>
  <c r="AC108" i="4"/>
  <c r="AB108" i="4"/>
  <c r="AA108" i="4"/>
  <c r="Z108" i="4"/>
  <c r="Y108" i="4"/>
  <c r="X108" i="4"/>
  <c r="AJ107" i="4"/>
  <c r="AI107" i="4"/>
  <c r="AH107" i="4"/>
  <c r="AG107" i="4"/>
  <c r="AF107" i="4"/>
  <c r="AE107" i="4"/>
  <c r="AD107" i="4"/>
  <c r="AC107" i="4"/>
  <c r="AB107" i="4"/>
  <c r="AA107" i="4"/>
  <c r="Z107" i="4"/>
  <c r="Y107" i="4"/>
  <c r="X107" i="4"/>
  <c r="AJ106" i="4"/>
  <c r="AI106" i="4"/>
  <c r="AH106" i="4"/>
  <c r="AG106" i="4"/>
  <c r="AF106" i="4"/>
  <c r="AE106" i="4"/>
  <c r="AD106" i="4"/>
  <c r="AC106" i="4"/>
  <c r="AB106" i="4"/>
  <c r="AA106" i="4"/>
  <c r="Z106" i="4"/>
  <c r="Y106" i="4"/>
  <c r="X106" i="4"/>
  <c r="AJ105" i="4"/>
  <c r="AI105" i="4"/>
  <c r="AH105" i="4"/>
  <c r="AG105" i="4"/>
  <c r="AF105" i="4"/>
  <c r="AE105" i="4"/>
  <c r="AD105" i="4"/>
  <c r="AC105" i="4"/>
  <c r="AB105" i="4"/>
  <c r="AA105" i="4"/>
  <c r="Z105" i="4"/>
  <c r="Y105" i="4"/>
  <c r="X105" i="4"/>
  <c r="AJ104" i="4"/>
  <c r="AI104" i="4"/>
  <c r="AH104" i="4"/>
  <c r="AG104" i="4"/>
  <c r="AF104" i="4"/>
  <c r="AE104" i="4"/>
  <c r="AD104" i="4"/>
  <c r="AC104" i="4"/>
  <c r="AB104" i="4"/>
  <c r="AA104" i="4"/>
  <c r="Z104" i="4"/>
  <c r="Y104" i="4"/>
  <c r="X104" i="4"/>
  <c r="AJ103" i="4"/>
  <c r="AI103" i="4"/>
  <c r="AH103" i="4"/>
  <c r="AG103" i="4"/>
  <c r="AF103" i="4"/>
  <c r="AE103" i="4"/>
  <c r="AD103" i="4"/>
  <c r="AC103" i="4"/>
  <c r="AB103" i="4"/>
  <c r="AA103" i="4"/>
  <c r="Z103" i="4"/>
  <c r="Y103" i="4"/>
  <c r="X103" i="4"/>
  <c r="AJ102" i="4"/>
  <c r="AI102" i="4"/>
  <c r="AH102" i="4"/>
  <c r="AG102" i="4"/>
  <c r="AF102" i="4"/>
  <c r="AE102" i="4"/>
  <c r="AD102" i="4"/>
  <c r="AC102" i="4"/>
  <c r="AB102" i="4"/>
  <c r="AA102" i="4"/>
  <c r="Z102" i="4"/>
  <c r="Y102" i="4"/>
  <c r="X102" i="4"/>
  <c r="AJ101" i="4"/>
  <c r="AI101" i="4"/>
  <c r="AH101" i="4"/>
  <c r="AG101" i="4"/>
  <c r="AF101" i="4"/>
  <c r="AE101" i="4"/>
  <c r="AD101" i="4"/>
  <c r="AC101" i="4"/>
  <c r="AB101" i="4"/>
  <c r="AA101" i="4"/>
  <c r="Z101" i="4"/>
  <c r="Y101" i="4"/>
  <c r="X101" i="4"/>
  <c r="AJ100" i="4"/>
  <c r="AI100" i="4"/>
  <c r="AH100" i="4"/>
  <c r="AG100" i="4"/>
  <c r="AF100" i="4"/>
  <c r="AE100" i="4"/>
  <c r="AD100" i="4"/>
  <c r="AC100" i="4"/>
  <c r="AB100" i="4"/>
  <c r="AA100" i="4"/>
  <c r="Z100" i="4"/>
  <c r="Y100" i="4"/>
  <c r="X100" i="4"/>
  <c r="AJ99" i="4"/>
  <c r="AI99" i="4"/>
  <c r="AH99" i="4"/>
  <c r="AG99" i="4"/>
  <c r="AF99" i="4"/>
  <c r="AE99" i="4"/>
  <c r="AD99" i="4"/>
  <c r="AC99" i="4"/>
  <c r="AB99" i="4"/>
  <c r="AA99" i="4"/>
  <c r="Z99" i="4"/>
  <c r="Y99" i="4"/>
  <c r="X99" i="4"/>
  <c r="AJ98" i="4"/>
  <c r="AI98" i="4"/>
  <c r="AH98" i="4"/>
  <c r="AG98" i="4"/>
  <c r="AF98" i="4"/>
  <c r="AE98" i="4"/>
  <c r="AD98" i="4"/>
  <c r="AC98" i="4"/>
  <c r="AB98" i="4"/>
  <c r="AA98" i="4"/>
  <c r="Z98" i="4"/>
  <c r="Y98" i="4"/>
  <c r="X98" i="4"/>
  <c r="AJ97" i="4"/>
  <c r="AI97" i="4"/>
  <c r="AH97" i="4"/>
  <c r="AG97" i="4"/>
  <c r="AF97" i="4"/>
  <c r="AE97" i="4"/>
  <c r="AD97" i="4"/>
  <c r="AC97" i="4"/>
  <c r="AB97" i="4"/>
  <c r="AA97" i="4"/>
  <c r="Z97" i="4"/>
  <c r="Y97" i="4"/>
  <c r="X97" i="4"/>
  <c r="AJ96" i="4"/>
  <c r="AI96" i="4"/>
  <c r="AH96" i="4"/>
  <c r="AG96" i="4"/>
  <c r="AF96" i="4"/>
  <c r="AE96" i="4"/>
  <c r="AD96" i="4"/>
  <c r="AC96" i="4"/>
  <c r="AB96" i="4"/>
  <c r="AA96" i="4"/>
  <c r="Z96" i="4"/>
  <c r="Y96" i="4"/>
  <c r="X96" i="4"/>
  <c r="AJ95" i="4"/>
  <c r="AI95" i="4"/>
  <c r="AH95" i="4"/>
  <c r="AG95" i="4"/>
  <c r="AF95" i="4"/>
  <c r="AE95" i="4"/>
  <c r="AD95" i="4"/>
  <c r="AC95" i="4"/>
  <c r="AB95" i="4"/>
  <c r="AA95" i="4"/>
  <c r="Z95" i="4"/>
  <c r="Y95" i="4"/>
  <c r="X95" i="4"/>
  <c r="AJ94" i="4"/>
  <c r="AI94" i="4"/>
  <c r="AH94" i="4"/>
  <c r="AG94" i="4"/>
  <c r="AF94" i="4"/>
  <c r="AE94" i="4"/>
  <c r="AD94" i="4"/>
  <c r="AC94" i="4"/>
  <c r="AB94" i="4"/>
  <c r="AA94" i="4"/>
  <c r="Z94" i="4"/>
  <c r="Y94" i="4"/>
  <c r="X94" i="4"/>
  <c r="AJ93" i="4"/>
  <c r="AI93" i="4"/>
  <c r="AH93" i="4"/>
  <c r="AG93" i="4"/>
  <c r="AF93" i="4"/>
  <c r="AE93" i="4"/>
  <c r="AD93" i="4"/>
  <c r="AC93" i="4"/>
  <c r="AB93" i="4"/>
  <c r="AA93" i="4"/>
  <c r="Z93" i="4"/>
  <c r="Y93" i="4"/>
  <c r="X93" i="4"/>
  <c r="AJ92" i="4"/>
  <c r="AI92" i="4"/>
  <c r="AH92" i="4"/>
  <c r="AG92" i="4"/>
  <c r="AF92" i="4"/>
  <c r="AE92" i="4"/>
  <c r="AD92" i="4"/>
  <c r="AC92" i="4"/>
  <c r="AB92" i="4"/>
  <c r="AA92" i="4"/>
  <c r="Z92" i="4"/>
  <c r="Y92" i="4"/>
  <c r="X92" i="4"/>
  <c r="AJ91" i="4"/>
  <c r="AI91" i="4"/>
  <c r="AH91" i="4"/>
  <c r="AG91" i="4"/>
  <c r="AF91" i="4"/>
  <c r="AE91" i="4"/>
  <c r="AD91" i="4"/>
  <c r="AC91" i="4"/>
  <c r="AB91" i="4"/>
  <c r="AA91" i="4"/>
  <c r="Z91" i="4"/>
  <c r="Y91" i="4"/>
  <c r="X91" i="4"/>
  <c r="AJ90" i="4"/>
  <c r="AI90" i="4"/>
  <c r="AH90" i="4"/>
  <c r="AG90" i="4"/>
  <c r="AF90" i="4"/>
  <c r="AE90" i="4"/>
  <c r="AD90" i="4"/>
  <c r="AC90" i="4"/>
  <c r="AB90" i="4"/>
  <c r="AA90" i="4"/>
  <c r="Z90" i="4"/>
  <c r="Y90" i="4"/>
  <c r="X90" i="4"/>
  <c r="AJ89" i="4"/>
  <c r="AI89" i="4"/>
  <c r="AH89" i="4"/>
  <c r="AG89" i="4"/>
  <c r="AF89" i="4"/>
  <c r="AE89" i="4"/>
  <c r="AD89" i="4"/>
  <c r="AC89" i="4"/>
  <c r="AB89" i="4"/>
  <c r="AA89" i="4"/>
  <c r="Z89" i="4"/>
  <c r="Y89" i="4"/>
  <c r="X89" i="4"/>
  <c r="AJ88" i="4"/>
  <c r="AI88" i="4"/>
  <c r="AH88" i="4"/>
  <c r="AG88" i="4"/>
  <c r="AF88" i="4"/>
  <c r="AE88" i="4"/>
  <c r="AD88" i="4"/>
  <c r="AC88" i="4"/>
  <c r="AB88" i="4"/>
  <c r="AA88" i="4"/>
  <c r="Z88" i="4"/>
  <c r="Y88" i="4"/>
  <c r="X88" i="4"/>
  <c r="AJ87" i="4"/>
  <c r="AI87" i="4"/>
  <c r="AH87" i="4"/>
  <c r="AG87" i="4"/>
  <c r="AF87" i="4"/>
  <c r="AE87" i="4"/>
  <c r="AD87" i="4"/>
  <c r="AC87" i="4"/>
  <c r="AB87" i="4"/>
  <c r="AA87" i="4"/>
  <c r="Z87" i="4"/>
  <c r="Y87" i="4"/>
  <c r="X87" i="4"/>
  <c r="AJ86" i="4"/>
  <c r="AI86" i="4"/>
  <c r="AH86" i="4"/>
  <c r="AG86" i="4"/>
  <c r="AF86" i="4"/>
  <c r="AE86" i="4"/>
  <c r="AD86" i="4"/>
  <c r="AC86" i="4"/>
  <c r="AB86" i="4"/>
  <c r="AA86" i="4"/>
  <c r="Z86" i="4"/>
  <c r="Y86" i="4"/>
  <c r="X86" i="4"/>
  <c r="AJ85" i="4"/>
  <c r="AI85" i="4"/>
  <c r="AH85" i="4"/>
  <c r="AG85" i="4"/>
  <c r="AF85" i="4"/>
  <c r="AE85" i="4"/>
  <c r="AD85" i="4"/>
  <c r="AC85" i="4"/>
  <c r="AB85" i="4"/>
  <c r="AA85" i="4"/>
  <c r="Z85" i="4"/>
  <c r="Y85" i="4"/>
  <c r="X85" i="4"/>
  <c r="AJ84" i="4"/>
  <c r="AI84" i="4"/>
  <c r="AH84" i="4"/>
  <c r="AG84" i="4"/>
  <c r="AF84" i="4"/>
  <c r="AE84" i="4"/>
  <c r="AD84" i="4"/>
  <c r="AC84" i="4"/>
  <c r="AB84" i="4"/>
  <c r="AA84" i="4"/>
  <c r="Z84" i="4"/>
  <c r="Y84" i="4"/>
  <c r="X84" i="4"/>
  <c r="AJ83" i="4"/>
  <c r="AI83" i="4"/>
  <c r="AH83" i="4"/>
  <c r="AG83" i="4"/>
  <c r="AF83" i="4"/>
  <c r="AE83" i="4"/>
  <c r="AD83" i="4"/>
  <c r="AC83" i="4"/>
  <c r="AB83" i="4"/>
  <c r="AA83" i="4"/>
  <c r="Z83" i="4"/>
  <c r="Y83" i="4"/>
  <c r="X83" i="4"/>
  <c r="AJ82" i="4"/>
  <c r="AI82" i="4"/>
  <c r="AH82" i="4"/>
  <c r="AG82" i="4"/>
  <c r="AF82" i="4"/>
  <c r="AE82" i="4"/>
  <c r="AD82" i="4"/>
  <c r="AC82" i="4"/>
  <c r="AB82" i="4"/>
  <c r="AA82" i="4"/>
  <c r="Z82" i="4"/>
  <c r="Y82" i="4"/>
  <c r="X82" i="4"/>
  <c r="AJ81" i="4"/>
  <c r="AI81" i="4"/>
  <c r="AH81" i="4"/>
  <c r="AG81" i="4"/>
  <c r="AF81" i="4"/>
  <c r="AE81" i="4"/>
  <c r="AD81" i="4"/>
  <c r="AC81" i="4"/>
  <c r="AB81" i="4"/>
  <c r="AA81" i="4"/>
  <c r="Z81" i="4"/>
  <c r="Y81" i="4"/>
  <c r="X81" i="4"/>
  <c r="AJ80" i="4"/>
  <c r="AI80" i="4"/>
  <c r="AH80" i="4"/>
  <c r="AG80" i="4"/>
  <c r="AF80" i="4"/>
  <c r="AE80" i="4"/>
  <c r="AD80" i="4"/>
  <c r="AC80" i="4"/>
  <c r="AB80" i="4"/>
  <c r="AA80" i="4"/>
  <c r="Z80" i="4"/>
  <c r="Y80" i="4"/>
  <c r="X80" i="4"/>
  <c r="AJ79" i="4"/>
  <c r="AI79" i="4"/>
  <c r="AH79" i="4"/>
  <c r="AG79" i="4"/>
  <c r="AF79" i="4"/>
  <c r="AE79" i="4"/>
  <c r="AD79" i="4"/>
  <c r="AC79" i="4"/>
  <c r="AB79" i="4"/>
  <c r="AA79" i="4"/>
  <c r="Z79" i="4"/>
  <c r="Y79" i="4"/>
  <c r="X79" i="4"/>
  <c r="AJ78" i="4"/>
  <c r="AI78" i="4"/>
  <c r="AH78" i="4"/>
  <c r="AG78" i="4"/>
  <c r="AF78" i="4"/>
  <c r="AE78" i="4"/>
  <c r="AD78" i="4"/>
  <c r="AC78" i="4"/>
  <c r="AB78" i="4"/>
  <c r="AA78" i="4"/>
  <c r="Z78" i="4"/>
  <c r="Y78" i="4"/>
  <c r="X78" i="4"/>
  <c r="AJ77" i="4"/>
  <c r="AI77" i="4"/>
  <c r="AH77" i="4"/>
  <c r="AG77" i="4"/>
  <c r="AF77" i="4"/>
  <c r="AE77" i="4"/>
  <c r="AD77" i="4"/>
  <c r="AC77" i="4"/>
  <c r="AB77" i="4"/>
  <c r="AA77" i="4"/>
  <c r="Z77" i="4"/>
  <c r="Y77" i="4"/>
  <c r="X77" i="4"/>
  <c r="AJ76" i="4"/>
  <c r="AI76" i="4"/>
  <c r="AH76" i="4"/>
  <c r="AG76" i="4"/>
  <c r="AF76" i="4"/>
  <c r="AE76" i="4"/>
  <c r="AD76" i="4"/>
  <c r="AC76" i="4"/>
  <c r="AB76" i="4"/>
  <c r="AA76" i="4"/>
  <c r="Z76" i="4"/>
  <c r="Y76" i="4"/>
  <c r="X76" i="4"/>
  <c r="AJ75" i="4"/>
  <c r="AI75" i="4"/>
  <c r="AH75" i="4"/>
  <c r="AG75" i="4"/>
  <c r="AF75" i="4"/>
  <c r="AE75" i="4"/>
  <c r="AD75" i="4"/>
  <c r="AC75" i="4"/>
  <c r="AB75" i="4"/>
  <c r="AA75" i="4"/>
  <c r="Z75" i="4"/>
  <c r="Y75" i="4"/>
  <c r="X75" i="4"/>
  <c r="AJ74" i="4"/>
  <c r="AI74" i="4"/>
  <c r="AH74" i="4"/>
  <c r="AG74" i="4"/>
  <c r="AF74" i="4"/>
  <c r="AE74" i="4"/>
  <c r="AD74" i="4"/>
  <c r="AC74" i="4"/>
  <c r="AB74" i="4"/>
  <c r="AA74" i="4"/>
  <c r="Z74" i="4"/>
  <c r="Y74" i="4"/>
  <c r="X74" i="4"/>
  <c r="AJ73" i="4"/>
  <c r="AI73" i="4"/>
  <c r="AH73" i="4"/>
  <c r="AG73" i="4"/>
  <c r="AF73" i="4"/>
  <c r="AE73" i="4"/>
  <c r="AD73" i="4"/>
  <c r="AC73" i="4"/>
  <c r="AB73" i="4"/>
  <c r="AA73" i="4"/>
  <c r="Z73" i="4"/>
  <c r="Y73" i="4"/>
  <c r="X73" i="4"/>
  <c r="AJ72" i="4"/>
  <c r="AI72" i="4"/>
  <c r="AH72" i="4"/>
  <c r="AG72" i="4"/>
  <c r="AF72" i="4"/>
  <c r="AE72" i="4"/>
  <c r="AD72" i="4"/>
  <c r="AC72" i="4"/>
  <c r="AB72" i="4"/>
  <c r="AA72" i="4"/>
  <c r="Z72" i="4"/>
  <c r="Y72" i="4"/>
  <c r="X72" i="4"/>
  <c r="AJ71" i="4"/>
  <c r="AI71" i="4"/>
  <c r="AH71" i="4"/>
  <c r="AG71" i="4"/>
  <c r="AF71" i="4"/>
  <c r="AE71" i="4"/>
  <c r="AD71" i="4"/>
  <c r="AC71" i="4"/>
  <c r="AB71" i="4"/>
  <c r="AA71" i="4"/>
  <c r="Z71" i="4"/>
  <c r="Y71" i="4"/>
  <c r="X71" i="4"/>
  <c r="AJ70" i="4"/>
  <c r="AI70" i="4"/>
  <c r="AH70" i="4"/>
  <c r="AG70" i="4"/>
  <c r="AF70" i="4"/>
  <c r="AE70" i="4"/>
  <c r="AD70" i="4"/>
  <c r="AC70" i="4"/>
  <c r="AB70" i="4"/>
  <c r="AA70" i="4"/>
  <c r="Z70" i="4"/>
  <c r="Y70" i="4"/>
  <c r="X70" i="4"/>
  <c r="AJ69" i="4"/>
  <c r="AI69" i="4"/>
  <c r="AH69" i="4"/>
  <c r="AG69" i="4"/>
  <c r="AF69" i="4"/>
  <c r="AE69" i="4"/>
  <c r="AD69" i="4"/>
  <c r="AC69" i="4"/>
  <c r="AB69" i="4"/>
  <c r="AA69" i="4"/>
  <c r="Z69" i="4"/>
  <c r="Y69" i="4"/>
  <c r="X69" i="4"/>
  <c r="AJ68" i="4"/>
  <c r="AI68" i="4"/>
  <c r="AH68" i="4"/>
  <c r="AG68" i="4"/>
  <c r="AF68" i="4"/>
  <c r="AE68" i="4"/>
  <c r="AD68" i="4"/>
  <c r="AC68" i="4"/>
  <c r="AB68" i="4"/>
  <c r="AA68" i="4"/>
  <c r="Z68" i="4"/>
  <c r="Y68" i="4"/>
  <c r="X68" i="4"/>
  <c r="AJ67" i="4"/>
  <c r="AI67" i="4"/>
  <c r="AH67" i="4"/>
  <c r="AG67" i="4"/>
  <c r="AF67" i="4"/>
  <c r="AE67" i="4"/>
  <c r="AD67" i="4"/>
  <c r="AC67" i="4"/>
  <c r="AB67" i="4"/>
  <c r="AA67" i="4"/>
  <c r="Z67" i="4"/>
  <c r="Y67" i="4"/>
  <c r="X67" i="4"/>
  <c r="AJ66" i="4"/>
  <c r="AI66" i="4"/>
  <c r="AH66" i="4"/>
  <c r="AG66" i="4"/>
  <c r="AF66" i="4"/>
  <c r="AE66" i="4"/>
  <c r="AD66" i="4"/>
  <c r="AC66" i="4"/>
  <c r="AB66" i="4"/>
  <c r="AA66" i="4"/>
  <c r="Z66" i="4"/>
  <c r="Y66" i="4"/>
  <c r="X66" i="4"/>
  <c r="AJ65" i="4"/>
  <c r="AI65" i="4"/>
  <c r="AH65" i="4"/>
  <c r="AG65" i="4"/>
  <c r="AF65" i="4"/>
  <c r="AE65" i="4"/>
  <c r="AD65" i="4"/>
  <c r="AC65" i="4"/>
  <c r="AB65" i="4"/>
  <c r="AA65" i="4"/>
  <c r="Z65" i="4"/>
  <c r="Y65" i="4"/>
  <c r="X65" i="4"/>
  <c r="AJ64" i="4"/>
  <c r="AI64" i="4"/>
  <c r="AH64" i="4"/>
  <c r="AG64" i="4"/>
  <c r="AF64" i="4"/>
  <c r="AE64" i="4"/>
  <c r="AD64" i="4"/>
  <c r="AC64" i="4"/>
  <c r="AB64" i="4"/>
  <c r="AA64" i="4"/>
  <c r="Z64" i="4"/>
  <c r="Y64" i="4"/>
  <c r="X64" i="4"/>
  <c r="AJ63" i="4"/>
  <c r="AI63" i="4"/>
  <c r="AH63" i="4"/>
  <c r="AG63" i="4"/>
  <c r="AF63" i="4"/>
  <c r="AE63" i="4"/>
  <c r="AD63" i="4"/>
  <c r="AC63" i="4"/>
  <c r="AB63" i="4"/>
  <c r="AA63" i="4"/>
  <c r="Z63" i="4"/>
  <c r="Y63" i="4"/>
  <c r="X63" i="4"/>
  <c r="AJ62" i="4"/>
  <c r="AI62" i="4"/>
  <c r="AH62" i="4"/>
  <c r="AG62" i="4"/>
  <c r="AF62" i="4"/>
  <c r="AE62" i="4"/>
  <c r="AD62" i="4"/>
  <c r="AC62" i="4"/>
  <c r="AB62" i="4"/>
  <c r="AA62" i="4"/>
  <c r="Z62" i="4"/>
  <c r="Y62" i="4"/>
  <c r="X62" i="4"/>
  <c r="AJ61" i="4"/>
  <c r="AI61" i="4"/>
  <c r="AH61" i="4"/>
  <c r="AG61" i="4"/>
  <c r="AF61" i="4"/>
  <c r="AE61" i="4"/>
  <c r="AD61" i="4"/>
  <c r="AC61" i="4"/>
  <c r="AB61" i="4"/>
  <c r="AA61" i="4"/>
  <c r="Z61" i="4"/>
  <c r="Y61" i="4"/>
  <c r="X61" i="4"/>
  <c r="AJ60" i="4"/>
  <c r="AI60" i="4"/>
  <c r="AH60" i="4"/>
  <c r="AG60" i="4"/>
  <c r="AF60" i="4"/>
  <c r="AE60" i="4"/>
  <c r="AD60" i="4"/>
  <c r="AC60" i="4"/>
  <c r="AB60" i="4"/>
  <c r="AA60" i="4"/>
  <c r="Z60" i="4"/>
  <c r="Y60" i="4"/>
  <c r="X60" i="4"/>
  <c r="AJ59" i="4"/>
  <c r="AI59" i="4"/>
  <c r="AH59" i="4"/>
  <c r="AG59" i="4"/>
  <c r="AF59" i="4"/>
  <c r="AE59" i="4"/>
  <c r="AD59" i="4"/>
  <c r="AC59" i="4"/>
  <c r="AB59" i="4"/>
  <c r="AA59" i="4"/>
  <c r="Z59" i="4"/>
  <c r="Y59" i="4"/>
  <c r="X59" i="4"/>
  <c r="AJ58" i="4"/>
  <c r="AI58" i="4"/>
  <c r="AH58" i="4"/>
  <c r="AG58" i="4"/>
  <c r="AF58" i="4"/>
  <c r="AE58" i="4"/>
  <c r="AD58" i="4"/>
  <c r="AC58" i="4"/>
  <c r="AB58" i="4"/>
  <c r="AA58" i="4"/>
  <c r="Z58" i="4"/>
  <c r="Y58" i="4"/>
  <c r="X58" i="4"/>
  <c r="AJ57" i="4"/>
  <c r="AI57" i="4"/>
  <c r="AH57" i="4"/>
  <c r="AG57" i="4"/>
  <c r="AF57" i="4"/>
  <c r="AE57" i="4"/>
  <c r="AD57" i="4"/>
  <c r="AC57" i="4"/>
  <c r="AB57" i="4"/>
  <c r="AA57" i="4"/>
  <c r="Z57" i="4"/>
  <c r="Y57" i="4"/>
  <c r="X57" i="4"/>
  <c r="AJ56" i="4"/>
  <c r="AI56" i="4"/>
  <c r="AH56" i="4"/>
  <c r="AG56" i="4"/>
  <c r="AF56" i="4"/>
  <c r="AE56" i="4"/>
  <c r="AD56" i="4"/>
  <c r="AC56" i="4"/>
  <c r="AB56" i="4"/>
  <c r="AA56" i="4"/>
  <c r="Z56" i="4"/>
  <c r="Y56" i="4"/>
  <c r="X56" i="4"/>
  <c r="AJ55" i="4"/>
  <c r="AI55" i="4"/>
  <c r="AH55" i="4"/>
  <c r="AG55" i="4"/>
  <c r="AF55" i="4"/>
  <c r="AE55" i="4"/>
  <c r="AD55" i="4"/>
  <c r="AC55" i="4"/>
  <c r="AB55" i="4"/>
  <c r="AA55" i="4"/>
  <c r="Z55" i="4"/>
  <c r="Y55" i="4"/>
  <c r="X55" i="4"/>
  <c r="AJ54" i="4"/>
  <c r="AI54" i="4"/>
  <c r="AH54" i="4"/>
  <c r="AG54" i="4"/>
  <c r="AF54" i="4"/>
  <c r="AE54" i="4"/>
  <c r="AD54" i="4"/>
  <c r="AC54" i="4"/>
  <c r="AB54" i="4"/>
  <c r="AA54" i="4"/>
  <c r="Z54" i="4"/>
  <c r="Y54" i="4"/>
  <c r="X54" i="4"/>
  <c r="AJ53" i="4"/>
  <c r="AI53" i="4"/>
  <c r="AH53" i="4"/>
  <c r="AG53" i="4"/>
  <c r="AF53" i="4"/>
  <c r="AE53" i="4"/>
  <c r="AD53" i="4"/>
  <c r="AC53" i="4"/>
  <c r="AB53" i="4"/>
  <c r="AA53" i="4"/>
  <c r="Z53" i="4"/>
  <c r="Y53" i="4"/>
  <c r="X53" i="4"/>
  <c r="AJ52" i="4"/>
  <c r="AI52" i="4"/>
  <c r="AH52" i="4"/>
  <c r="AG52" i="4"/>
  <c r="AF52" i="4"/>
  <c r="AE52" i="4"/>
  <c r="AD52" i="4"/>
  <c r="AC52" i="4"/>
  <c r="AB52" i="4"/>
  <c r="AA52" i="4"/>
  <c r="Z52" i="4"/>
  <c r="Y52" i="4"/>
  <c r="X52" i="4"/>
  <c r="AJ51" i="4"/>
  <c r="AI51" i="4"/>
  <c r="AH51" i="4"/>
  <c r="AG51" i="4"/>
  <c r="AF51" i="4"/>
  <c r="AE51" i="4"/>
  <c r="AD51" i="4"/>
  <c r="AC51" i="4"/>
  <c r="AB51" i="4"/>
  <c r="AA51" i="4"/>
  <c r="Z51" i="4"/>
  <c r="Y51" i="4"/>
  <c r="X51" i="4"/>
  <c r="AJ50" i="4"/>
  <c r="AI50" i="4"/>
  <c r="AH50" i="4"/>
  <c r="AG50" i="4"/>
  <c r="AF50" i="4"/>
  <c r="AE50" i="4"/>
  <c r="AD50" i="4"/>
  <c r="AC50" i="4"/>
  <c r="AB50" i="4"/>
  <c r="AA50" i="4"/>
  <c r="Z50" i="4"/>
  <c r="Y50" i="4"/>
  <c r="X50" i="4"/>
  <c r="AJ49" i="4"/>
  <c r="AI49" i="4"/>
  <c r="AH49" i="4"/>
  <c r="AG49" i="4"/>
  <c r="AF49" i="4"/>
  <c r="AE49" i="4"/>
  <c r="AD49" i="4"/>
  <c r="AC49" i="4"/>
  <c r="AB49" i="4"/>
  <c r="AA49" i="4"/>
  <c r="Z49" i="4"/>
  <c r="Y49" i="4"/>
  <c r="X49" i="4"/>
  <c r="AJ48" i="4"/>
  <c r="AI48" i="4"/>
  <c r="AH48" i="4"/>
  <c r="AG48" i="4"/>
  <c r="AF48" i="4"/>
  <c r="AE48" i="4"/>
  <c r="AD48" i="4"/>
  <c r="AC48" i="4"/>
  <c r="AB48" i="4"/>
  <c r="AA48" i="4"/>
  <c r="Z48" i="4"/>
  <c r="Y48" i="4"/>
  <c r="X48" i="4"/>
  <c r="AJ47" i="4"/>
  <c r="AI47" i="4"/>
  <c r="AH47" i="4"/>
  <c r="AG47" i="4"/>
  <c r="AF47" i="4"/>
  <c r="AE47" i="4"/>
  <c r="AD47" i="4"/>
  <c r="AC47" i="4"/>
  <c r="AB47" i="4"/>
  <c r="AA47" i="4"/>
  <c r="Z47" i="4"/>
  <c r="Y47" i="4"/>
  <c r="X47" i="4"/>
  <c r="AJ46" i="4"/>
  <c r="AI46" i="4"/>
  <c r="AH46" i="4"/>
  <c r="AG46" i="4"/>
  <c r="AF46" i="4"/>
  <c r="AE46" i="4"/>
  <c r="AD46" i="4"/>
  <c r="AC46" i="4"/>
  <c r="AB46" i="4"/>
  <c r="AA46" i="4"/>
  <c r="Z46" i="4"/>
  <c r="Y46" i="4"/>
  <c r="X46" i="4"/>
  <c r="AJ45" i="4"/>
  <c r="AI45" i="4"/>
  <c r="AH45" i="4"/>
  <c r="AG45" i="4"/>
  <c r="AF45" i="4"/>
  <c r="AE45" i="4"/>
  <c r="AD45" i="4"/>
  <c r="AC45" i="4"/>
  <c r="AB45" i="4"/>
  <c r="AA45" i="4"/>
  <c r="Z45" i="4"/>
  <c r="Y45" i="4"/>
  <c r="X45" i="4"/>
  <c r="AJ44" i="4"/>
  <c r="AI44" i="4"/>
  <c r="AH44" i="4"/>
  <c r="AG44" i="4"/>
  <c r="AF44" i="4"/>
  <c r="AE44" i="4"/>
  <c r="AD44" i="4"/>
  <c r="AC44" i="4"/>
  <c r="AB44" i="4"/>
  <c r="AA44" i="4"/>
  <c r="Z44" i="4"/>
  <c r="Y44" i="4"/>
  <c r="X44" i="4"/>
  <c r="AJ43" i="4"/>
  <c r="AI43" i="4"/>
  <c r="AH43" i="4"/>
  <c r="AG43" i="4"/>
  <c r="AF43" i="4"/>
  <c r="AE43" i="4"/>
  <c r="AD43" i="4"/>
  <c r="AC43" i="4"/>
  <c r="AB43" i="4"/>
  <c r="AA43" i="4"/>
  <c r="Z43" i="4"/>
  <c r="Y43" i="4"/>
  <c r="X43" i="4"/>
  <c r="AJ42" i="4"/>
  <c r="AI42" i="4"/>
  <c r="AH42" i="4"/>
  <c r="AG42" i="4"/>
  <c r="AF42" i="4"/>
  <c r="AE42" i="4"/>
  <c r="AD42" i="4"/>
  <c r="AC42" i="4"/>
  <c r="AB42" i="4"/>
  <c r="AA42" i="4"/>
  <c r="Z42" i="4"/>
  <c r="Y42" i="4"/>
  <c r="X42" i="4"/>
  <c r="AJ41" i="4"/>
  <c r="AI41" i="4"/>
  <c r="AH41" i="4"/>
  <c r="AG41" i="4"/>
  <c r="AF41" i="4"/>
  <c r="AE41" i="4"/>
  <c r="AD41" i="4"/>
  <c r="AC41" i="4"/>
  <c r="AB41" i="4"/>
  <c r="AA41" i="4"/>
  <c r="Z41" i="4"/>
  <c r="Y41" i="4"/>
  <c r="X41" i="4"/>
  <c r="AJ40" i="4"/>
  <c r="AI40" i="4"/>
  <c r="AH40" i="4"/>
  <c r="AG40" i="4"/>
  <c r="AF40" i="4"/>
  <c r="AE40" i="4"/>
  <c r="AD40" i="4"/>
  <c r="AC40" i="4"/>
  <c r="AB40" i="4"/>
  <c r="AA40" i="4"/>
  <c r="Z40" i="4"/>
  <c r="Y40" i="4"/>
  <c r="X40" i="4"/>
  <c r="AJ39" i="4"/>
  <c r="AI39" i="4"/>
  <c r="AH39" i="4"/>
  <c r="AG39" i="4"/>
  <c r="AF39" i="4"/>
  <c r="AE39" i="4"/>
  <c r="AD39" i="4"/>
  <c r="AC39" i="4"/>
  <c r="AB39" i="4"/>
  <c r="AA39" i="4"/>
  <c r="Z39" i="4"/>
  <c r="Y39" i="4"/>
  <c r="X39" i="4"/>
  <c r="AJ38" i="4"/>
  <c r="AI38" i="4"/>
  <c r="AH38" i="4"/>
  <c r="AG38" i="4"/>
  <c r="AF38" i="4"/>
  <c r="AE38" i="4"/>
  <c r="AD38" i="4"/>
  <c r="AC38" i="4"/>
  <c r="AB38" i="4"/>
  <c r="AA38" i="4"/>
  <c r="Z38" i="4"/>
  <c r="Y38" i="4"/>
  <c r="X38" i="4"/>
  <c r="AJ37" i="4"/>
  <c r="AI37" i="4"/>
  <c r="AH37" i="4"/>
  <c r="AG37" i="4"/>
  <c r="AF37" i="4"/>
  <c r="AE37" i="4"/>
  <c r="AD37" i="4"/>
  <c r="AC37" i="4"/>
  <c r="AB37" i="4"/>
  <c r="AA37" i="4"/>
  <c r="Z37" i="4"/>
  <c r="Y37" i="4"/>
  <c r="X37" i="4"/>
  <c r="AJ36" i="4"/>
  <c r="AI36" i="4"/>
  <c r="AH36" i="4"/>
  <c r="AG36" i="4"/>
  <c r="AF36" i="4"/>
  <c r="AE36" i="4"/>
  <c r="AD36" i="4"/>
  <c r="AC36" i="4"/>
  <c r="AB36" i="4"/>
  <c r="AA36" i="4"/>
  <c r="Z36" i="4"/>
  <c r="Y36" i="4"/>
  <c r="X36" i="4"/>
  <c r="AJ35" i="4"/>
  <c r="AI35" i="4"/>
  <c r="AH35" i="4"/>
  <c r="AG35" i="4"/>
  <c r="AF35" i="4"/>
  <c r="AE35" i="4"/>
  <c r="AD35" i="4"/>
  <c r="AC35" i="4"/>
  <c r="AB35" i="4"/>
  <c r="AA35" i="4"/>
  <c r="Z35" i="4"/>
  <c r="Y35" i="4"/>
  <c r="X35" i="4"/>
  <c r="AJ34" i="4"/>
  <c r="AI34" i="4"/>
  <c r="AH34" i="4"/>
  <c r="AG34" i="4"/>
  <c r="AF34" i="4"/>
  <c r="AE34" i="4"/>
  <c r="AD34" i="4"/>
  <c r="AC34" i="4"/>
  <c r="AB34" i="4"/>
  <c r="AA34" i="4"/>
  <c r="Z34" i="4"/>
  <c r="Y34" i="4"/>
  <c r="X34" i="4"/>
  <c r="AJ33" i="4"/>
  <c r="AI33" i="4"/>
  <c r="AH33" i="4"/>
  <c r="AG33" i="4"/>
  <c r="AF33" i="4"/>
  <c r="AE33" i="4"/>
  <c r="AD33" i="4"/>
  <c r="AC33" i="4"/>
  <c r="AB33" i="4"/>
  <c r="AA33" i="4"/>
  <c r="Z33" i="4"/>
  <c r="Y33" i="4"/>
  <c r="X33" i="4"/>
  <c r="AJ32" i="4"/>
  <c r="AI32" i="4"/>
  <c r="AH32" i="4"/>
  <c r="AG32" i="4"/>
  <c r="AF32" i="4"/>
  <c r="AE32" i="4"/>
  <c r="AD32" i="4"/>
  <c r="AC32" i="4"/>
  <c r="AB32" i="4"/>
  <c r="AA32" i="4"/>
  <c r="Z32" i="4"/>
  <c r="Y32" i="4"/>
  <c r="X32" i="4"/>
  <c r="AJ31" i="4"/>
  <c r="AI31" i="4"/>
  <c r="AH31" i="4"/>
  <c r="AG31" i="4"/>
  <c r="AF31" i="4"/>
  <c r="AE31" i="4"/>
  <c r="AD31" i="4"/>
  <c r="AC31" i="4"/>
  <c r="AB31" i="4"/>
  <c r="AA31" i="4"/>
  <c r="Z31" i="4"/>
  <c r="Y31" i="4"/>
  <c r="X31" i="4"/>
  <c r="AJ30" i="4"/>
  <c r="AI30" i="4"/>
  <c r="AH30" i="4"/>
  <c r="AG30" i="4"/>
  <c r="AF30" i="4"/>
  <c r="AE30" i="4"/>
  <c r="AD30" i="4"/>
  <c r="AC30" i="4"/>
  <c r="AB30" i="4"/>
  <c r="AA30" i="4"/>
  <c r="Z30" i="4"/>
  <c r="Y30" i="4"/>
  <c r="X30" i="4"/>
  <c r="AJ29" i="4"/>
  <c r="AI29" i="4"/>
  <c r="AH29" i="4"/>
  <c r="AG29" i="4"/>
  <c r="AF29" i="4"/>
  <c r="AE29" i="4"/>
  <c r="AD29" i="4"/>
  <c r="AC29" i="4"/>
  <c r="AB29" i="4"/>
  <c r="AA29" i="4"/>
  <c r="Z29" i="4"/>
  <c r="Y29" i="4"/>
  <c r="X29" i="4"/>
  <c r="AJ28" i="4"/>
  <c r="AI28" i="4"/>
  <c r="AH28" i="4"/>
  <c r="AG28" i="4"/>
  <c r="AF28" i="4"/>
  <c r="AE28" i="4"/>
  <c r="AD28" i="4"/>
  <c r="AC28" i="4"/>
  <c r="AB28" i="4"/>
  <c r="AA28" i="4"/>
  <c r="Z28" i="4"/>
  <c r="Y28" i="4"/>
  <c r="X28" i="4"/>
  <c r="AJ27" i="4"/>
  <c r="AI27" i="4"/>
  <c r="AH27" i="4"/>
  <c r="AG27" i="4"/>
  <c r="AF27" i="4"/>
  <c r="AE27" i="4"/>
  <c r="AD27" i="4"/>
  <c r="AC27" i="4"/>
  <c r="AB27" i="4"/>
  <c r="AA27" i="4"/>
  <c r="Z27" i="4"/>
  <c r="Y27" i="4"/>
  <c r="X27" i="4"/>
  <c r="AJ26" i="4"/>
  <c r="AI26" i="4"/>
  <c r="AH26" i="4"/>
  <c r="AG26" i="4"/>
  <c r="AF26" i="4"/>
  <c r="AE26" i="4"/>
  <c r="AD26" i="4"/>
  <c r="AC26" i="4"/>
  <c r="AB26" i="4"/>
  <c r="AA26" i="4"/>
  <c r="Z26" i="4"/>
  <c r="Y26" i="4"/>
  <c r="X26" i="4"/>
  <c r="AJ25" i="4"/>
  <c r="AI25" i="4"/>
  <c r="AH25" i="4"/>
  <c r="AG25" i="4"/>
  <c r="AF25" i="4"/>
  <c r="AE25" i="4"/>
  <c r="AD25" i="4"/>
  <c r="AC25" i="4"/>
  <c r="AB25" i="4"/>
  <c r="AA25" i="4"/>
  <c r="Z25" i="4"/>
  <c r="Y25" i="4"/>
  <c r="X25" i="4"/>
  <c r="AJ24" i="4"/>
  <c r="AI24" i="4"/>
  <c r="AH24" i="4"/>
  <c r="AG24" i="4"/>
  <c r="AF24" i="4"/>
  <c r="AE24" i="4"/>
  <c r="AD24" i="4"/>
  <c r="AC24" i="4"/>
  <c r="AB24" i="4"/>
  <c r="AA24" i="4"/>
  <c r="Z24" i="4"/>
  <c r="Y24" i="4"/>
  <c r="X24" i="4"/>
  <c r="AJ23" i="4"/>
  <c r="AI23" i="4"/>
  <c r="AH23" i="4"/>
  <c r="AG23" i="4"/>
  <c r="AF23" i="4"/>
  <c r="AE23" i="4"/>
  <c r="AD23" i="4"/>
  <c r="AC23" i="4"/>
  <c r="AB23" i="4"/>
  <c r="AA23" i="4"/>
  <c r="Z23" i="4"/>
  <c r="Y23" i="4"/>
  <c r="X23" i="4"/>
  <c r="AJ22" i="4"/>
  <c r="AI22" i="4"/>
  <c r="AH22" i="4"/>
  <c r="AG22" i="4"/>
  <c r="AF22" i="4"/>
  <c r="AE22" i="4"/>
  <c r="AD22" i="4"/>
  <c r="AC22" i="4"/>
  <c r="AB22" i="4"/>
  <c r="AA22" i="4"/>
  <c r="Z22" i="4"/>
  <c r="Y22" i="4"/>
  <c r="X22" i="4"/>
  <c r="AJ21" i="4"/>
  <c r="AI21" i="4"/>
  <c r="AH21" i="4"/>
  <c r="AG21" i="4"/>
  <c r="AF21" i="4"/>
  <c r="AE21" i="4"/>
  <c r="AD21" i="4"/>
  <c r="AC21" i="4"/>
  <c r="AB21" i="4"/>
  <c r="AA21" i="4"/>
  <c r="Z21" i="4"/>
  <c r="Y21" i="4"/>
  <c r="X21" i="4"/>
  <c r="AJ20" i="4"/>
  <c r="AI20" i="4"/>
  <c r="AH20" i="4"/>
  <c r="AG20" i="4"/>
  <c r="AF20" i="4"/>
  <c r="AE20" i="4"/>
  <c r="AD20" i="4"/>
  <c r="AC20" i="4"/>
  <c r="AB20" i="4"/>
  <c r="AA20" i="4"/>
  <c r="Z20" i="4"/>
  <c r="Y20" i="4"/>
  <c r="X20" i="4"/>
  <c r="AJ19" i="4"/>
  <c r="AI19" i="4"/>
  <c r="AH19" i="4"/>
  <c r="AG19" i="4"/>
  <c r="AF19" i="4"/>
  <c r="AE19" i="4"/>
  <c r="AD19" i="4"/>
  <c r="AC19" i="4"/>
  <c r="AB19" i="4"/>
  <c r="AA19" i="4"/>
  <c r="Z19" i="4"/>
  <c r="Y19" i="4"/>
  <c r="X19" i="4"/>
  <c r="AJ18" i="4"/>
  <c r="AI18" i="4"/>
  <c r="AH18" i="4"/>
  <c r="AG18" i="4"/>
  <c r="AF18" i="4"/>
  <c r="AE18" i="4"/>
  <c r="AD18" i="4"/>
  <c r="AC18" i="4"/>
  <c r="AB18" i="4"/>
  <c r="AA18" i="4"/>
  <c r="Z18" i="4"/>
  <c r="Y18" i="4"/>
  <c r="X18" i="4"/>
  <c r="AJ17" i="4"/>
  <c r="AI17" i="4"/>
  <c r="AH17" i="4"/>
  <c r="AG17" i="4"/>
  <c r="AF17" i="4"/>
  <c r="AE17" i="4"/>
  <c r="AD17" i="4"/>
  <c r="AC17" i="4"/>
  <c r="AB17" i="4"/>
  <c r="AA17" i="4"/>
  <c r="Z17" i="4"/>
  <c r="Y17" i="4"/>
  <c r="X17" i="4"/>
  <c r="AJ16" i="4"/>
  <c r="AI16" i="4"/>
  <c r="AH16" i="4"/>
  <c r="AG16" i="4"/>
  <c r="AF16" i="4"/>
  <c r="AE16" i="4"/>
  <c r="AD16" i="4"/>
  <c r="AC16" i="4"/>
  <c r="AB16" i="4"/>
  <c r="AA16" i="4"/>
  <c r="Z16" i="4"/>
  <c r="Y16" i="4"/>
  <c r="X16" i="4"/>
  <c r="AJ15" i="4"/>
  <c r="AI15" i="4"/>
  <c r="AH15" i="4"/>
  <c r="AG15" i="4"/>
  <c r="AF15" i="4"/>
  <c r="AE15" i="4"/>
  <c r="AD15" i="4"/>
  <c r="AC15" i="4"/>
  <c r="AB15" i="4"/>
  <c r="AA15" i="4"/>
  <c r="Z15" i="4"/>
  <c r="Y15" i="4"/>
  <c r="X15" i="4"/>
  <c r="AJ14" i="4"/>
  <c r="AI14" i="4"/>
  <c r="AH14" i="4"/>
  <c r="AG14" i="4"/>
  <c r="AF14" i="4"/>
  <c r="AE14" i="4"/>
  <c r="AD14" i="4"/>
  <c r="AC14" i="4"/>
  <c r="AB14" i="4"/>
  <c r="AA14" i="4"/>
  <c r="Z14" i="4"/>
  <c r="Y14" i="4"/>
  <c r="X14" i="4"/>
  <c r="AJ13" i="4"/>
  <c r="AI13" i="4"/>
  <c r="AH13" i="4"/>
  <c r="AG13" i="4"/>
  <c r="AF13" i="4"/>
  <c r="AE13" i="4"/>
  <c r="AD13" i="4"/>
  <c r="AC13" i="4"/>
  <c r="AB13" i="4"/>
  <c r="AA13" i="4"/>
  <c r="Z13" i="4"/>
  <c r="Y13" i="4"/>
  <c r="X13" i="4"/>
  <c r="AJ12" i="4"/>
  <c r="AI12" i="4"/>
  <c r="AH12" i="4"/>
  <c r="AG12" i="4"/>
  <c r="AF12" i="4"/>
  <c r="AE12" i="4"/>
  <c r="AD12" i="4"/>
  <c r="AC12" i="4"/>
  <c r="AB12" i="4"/>
  <c r="AA12" i="4"/>
  <c r="Z12" i="4"/>
  <c r="Y12" i="4"/>
  <c r="X12" i="4"/>
  <c r="AJ11" i="4"/>
  <c r="AI11" i="4"/>
  <c r="AH11" i="4"/>
  <c r="AG11" i="4"/>
  <c r="AF11" i="4"/>
  <c r="AE11" i="4"/>
  <c r="AD11" i="4"/>
  <c r="AC11" i="4"/>
  <c r="AB11" i="4"/>
  <c r="AA11" i="4"/>
  <c r="Z11" i="4"/>
  <c r="Y11" i="4"/>
  <c r="X11" i="4"/>
  <c r="AJ10" i="4"/>
  <c r="AI10" i="4"/>
  <c r="AH10" i="4"/>
  <c r="AG10" i="4"/>
  <c r="AF10" i="4"/>
  <c r="AE10" i="4"/>
  <c r="AD10" i="4"/>
  <c r="AC10" i="4"/>
  <c r="AB10" i="4"/>
  <c r="AA10" i="4"/>
  <c r="Z10" i="4"/>
  <c r="Y10" i="4"/>
  <c r="X10" i="4"/>
  <c r="AJ9" i="4"/>
  <c r="AI9" i="4"/>
  <c r="AH9" i="4"/>
  <c r="AG9" i="4"/>
  <c r="AF9" i="4"/>
  <c r="AE9" i="4"/>
  <c r="AD9" i="4"/>
  <c r="AC9" i="4"/>
  <c r="AB9" i="4"/>
  <c r="AA9" i="4"/>
  <c r="Z9" i="4"/>
  <c r="Y9" i="4"/>
  <c r="X9" i="4"/>
  <c r="AJ8" i="4"/>
  <c r="AI8" i="4"/>
  <c r="AH8" i="4"/>
  <c r="AG8" i="4"/>
  <c r="AF8" i="4"/>
  <c r="AE8" i="4"/>
  <c r="AD8" i="4"/>
  <c r="AC8" i="4"/>
  <c r="AB8" i="4"/>
  <c r="AA8" i="4"/>
  <c r="Z8" i="4"/>
  <c r="Y8" i="4"/>
  <c r="X8" i="4"/>
  <c r="AJ7" i="4"/>
  <c r="AI7" i="4"/>
  <c r="AH7" i="4"/>
  <c r="AG7" i="4"/>
  <c r="AF7" i="4"/>
  <c r="AE7" i="4"/>
  <c r="AD7" i="4"/>
  <c r="AC7" i="4"/>
  <c r="AB7" i="4"/>
  <c r="AA7" i="4"/>
  <c r="Z7" i="4"/>
  <c r="Y7" i="4"/>
  <c r="X7" i="4"/>
  <c r="AJ6" i="4"/>
  <c r="AI6" i="4"/>
  <c r="AH6" i="4"/>
  <c r="AG6" i="4"/>
  <c r="AF6" i="4"/>
  <c r="AE6" i="4"/>
  <c r="AD6" i="4"/>
  <c r="AC6" i="4"/>
  <c r="AB6" i="4"/>
  <c r="AA6" i="4"/>
  <c r="Z6" i="4"/>
  <c r="Y6" i="4"/>
  <c r="X6" i="4"/>
  <c r="AJ5" i="4"/>
  <c r="AI5" i="4"/>
  <c r="AH5" i="4"/>
  <c r="AG5" i="4"/>
  <c r="AF5" i="4"/>
  <c r="AE5" i="4"/>
  <c r="AD5" i="4"/>
  <c r="AC5" i="4"/>
  <c r="AB5" i="4"/>
  <c r="AA5" i="4"/>
  <c r="Z5" i="4"/>
  <c r="Y5" i="4"/>
  <c r="X5" i="4"/>
  <c r="AJ4" i="4"/>
  <c r="AI4" i="4"/>
  <c r="AH4" i="4"/>
  <c r="AG4" i="4"/>
  <c r="AF4" i="4"/>
  <c r="AE4" i="4"/>
  <c r="AD4" i="4"/>
  <c r="AC4" i="4"/>
  <c r="AB4" i="4"/>
  <c r="AA4" i="4"/>
  <c r="Z4" i="4"/>
  <c r="Y4" i="4"/>
  <c r="X4" i="4"/>
  <c r="AJ3" i="4"/>
  <c r="AI3" i="4"/>
  <c r="AH3" i="4"/>
  <c r="AG3" i="4"/>
  <c r="AF3" i="4"/>
  <c r="AE3" i="4"/>
  <c r="AD3" i="4"/>
  <c r="AC3" i="4"/>
  <c r="AB3" i="4"/>
  <c r="AA3" i="4"/>
  <c r="Z3" i="4"/>
  <c r="Y3" i="4"/>
  <c r="X3" i="4"/>
  <c r="AJ2" i="4"/>
  <c r="AI2" i="4"/>
  <c r="AH2" i="4"/>
  <c r="AG2" i="4"/>
  <c r="AF2" i="4"/>
  <c r="AE2" i="4"/>
  <c r="AD2" i="4"/>
  <c r="AC2" i="4"/>
  <c r="AB2" i="4"/>
  <c r="AA2" i="4"/>
  <c r="Z2" i="4"/>
  <c r="Y2" i="4"/>
  <c r="X2" i="4"/>
  <c r="BC8" i="4" l="1"/>
  <c r="I52" i="5" s="1"/>
  <c r="AV12" i="4"/>
  <c r="G16" i="5" s="1"/>
  <c r="AZ7" i="4"/>
  <c r="I31" i="5" s="1"/>
  <c r="BA9" i="4"/>
  <c r="E53" i="5" s="1"/>
  <c r="BD14" i="4"/>
  <c r="E78" i="5" s="1"/>
  <c r="AV4" i="4"/>
  <c r="G8" i="5" s="1"/>
  <c r="AW6" i="4"/>
  <c r="I10" i="5" s="1"/>
  <c r="AQ2" i="4"/>
  <c r="AX2" i="4"/>
  <c r="BF2" i="4"/>
  <c r="AY2" i="4"/>
  <c r="AU2" i="4"/>
  <c r="AZ2" i="4"/>
  <c r="BA2" i="4"/>
  <c r="BB2" i="4"/>
  <c r="BC2" i="4"/>
  <c r="BB3" i="4"/>
  <c r="G47" i="5" s="1"/>
  <c r="BC3" i="4"/>
  <c r="I47" i="5" s="1"/>
  <c r="AY3" i="4"/>
  <c r="G27" i="5" s="1"/>
  <c r="AV3" i="4"/>
  <c r="G7" i="5" s="1"/>
  <c r="BD3" i="4"/>
  <c r="E67" i="5" s="1"/>
  <c r="AU3" i="4"/>
  <c r="E7" i="5" s="1"/>
  <c r="AW3" i="4"/>
  <c r="I7" i="5" s="1"/>
  <c r="BE3" i="4"/>
  <c r="G67" i="5" s="1"/>
  <c r="AX3" i="4"/>
  <c r="E27" i="5" s="1"/>
  <c r="BF3" i="4"/>
  <c r="I67" i="5" s="1"/>
  <c r="AX4" i="4"/>
  <c r="E28" i="5" s="1"/>
  <c r="BA3" i="4"/>
  <c r="E47" i="5" s="1"/>
  <c r="AV8" i="4"/>
  <c r="G12" i="5" s="1"/>
  <c r="AX14" i="4"/>
  <c r="BE4" i="4"/>
  <c r="G68" i="5" s="1"/>
  <c r="AZ9" i="4"/>
  <c r="I33" i="5" s="1"/>
  <c r="AV14" i="4"/>
  <c r="G18" i="5" s="1"/>
  <c r="AX10" i="4"/>
  <c r="E34" i="5" s="1"/>
  <c r="BF10" i="4"/>
  <c r="I74" i="5" s="1"/>
  <c r="AY10" i="4"/>
  <c r="G34" i="5" s="1"/>
  <c r="AU10" i="4"/>
  <c r="E14" i="5" s="1"/>
  <c r="AZ10" i="4"/>
  <c r="I34" i="5" s="1"/>
  <c r="BA10" i="4"/>
  <c r="E54" i="5" s="1"/>
  <c r="BB10" i="4"/>
  <c r="G54" i="5" s="1"/>
  <c r="BC10" i="4"/>
  <c r="I54" i="5" s="1"/>
  <c r="AW10" i="4"/>
  <c r="I14" i="5" s="1"/>
  <c r="BE10" i="4"/>
  <c r="G74" i="5" s="1"/>
  <c r="BC6" i="4"/>
  <c r="I50" i="5" s="1"/>
  <c r="AX12" i="4"/>
  <c r="E36" i="5" s="1"/>
  <c r="BE6" i="4"/>
  <c r="G70" i="5" s="1"/>
  <c r="AZ3" i="4"/>
  <c r="I27" i="5" s="1"/>
  <c r="I7" i="2" s="1" a="1"/>
  <c r="I7" i="2" s="1"/>
  <c r="AX6" i="4"/>
  <c r="E30" i="5" s="1"/>
  <c r="AW7" i="4"/>
  <c r="I11" i="5" s="1"/>
  <c r="BD4" i="4"/>
  <c r="E68" i="5" s="1"/>
  <c r="AV6" i="4"/>
  <c r="G10" i="5" s="1"/>
  <c r="BD10" i="4"/>
  <c r="E74" i="5" s="1"/>
  <c r="AW8" i="4"/>
  <c r="I12" i="5" s="1"/>
  <c r="AX5" i="4"/>
  <c r="E29" i="5" s="1"/>
  <c r="AX8" i="4"/>
  <c r="E32" i="5" s="1"/>
  <c r="BE2" i="4"/>
  <c r="AW4" i="4"/>
  <c r="I8" i="5" s="1"/>
  <c r="BA7" i="4"/>
  <c r="E51" i="5" s="1"/>
  <c r="AV10" i="4"/>
  <c r="G14" i="5" s="1"/>
  <c r="AU13" i="4"/>
  <c r="E17" i="5" s="1"/>
  <c r="AY13" i="4"/>
  <c r="G37" i="5" s="1"/>
  <c r="BA13" i="4"/>
  <c r="E57" i="5" s="1"/>
  <c r="BB11" i="4"/>
  <c r="G55" i="5" s="1"/>
  <c r="BC11" i="4"/>
  <c r="I55" i="5" s="1"/>
  <c r="AV11" i="4"/>
  <c r="G15" i="5" s="1"/>
  <c r="BD11" i="4"/>
  <c r="E75" i="5" s="1"/>
  <c r="AW11" i="4"/>
  <c r="I15" i="5" s="1"/>
  <c r="BE11" i="4"/>
  <c r="G75" i="5" s="1"/>
  <c r="AU11" i="4"/>
  <c r="E15" i="5" s="1"/>
  <c r="AX11" i="4"/>
  <c r="E35" i="5" s="1"/>
  <c r="BF11" i="4"/>
  <c r="I75" i="5" s="1"/>
  <c r="AY11" i="4"/>
  <c r="G35" i="5" s="1"/>
  <c r="BA11" i="4"/>
  <c r="E55" i="5" s="1"/>
  <c r="AU7" i="4"/>
  <c r="E11" i="5" s="1"/>
  <c r="AZ13" i="4"/>
  <c r="I37" i="5" s="1"/>
  <c r="BD6" i="4"/>
  <c r="E70" i="5" s="1"/>
  <c r="BB9" i="4"/>
  <c r="G53" i="5" s="1"/>
  <c r="BD2" i="4"/>
  <c r="AZ11" i="4"/>
  <c r="I35" i="5" s="1"/>
  <c r="AY5" i="4"/>
  <c r="G29" i="5" s="1"/>
  <c r="AU5" i="4"/>
  <c r="E9" i="5" s="1"/>
  <c r="AW2" i="4"/>
  <c r="BA5" i="4"/>
  <c r="E49" i="5" s="1"/>
  <c r="BE8" i="4"/>
  <c r="G72" i="5" s="1"/>
  <c r="BD12" i="4"/>
  <c r="E76" i="5" s="1"/>
  <c r="BC14" i="4"/>
  <c r="I58" i="5" s="1"/>
  <c r="AW14" i="4"/>
  <c r="I18" i="5" s="1"/>
  <c r="BE14" i="4"/>
  <c r="G78" i="5" s="1"/>
  <c r="AV2" i="4"/>
  <c r="AZ5" i="4"/>
  <c r="I29" i="5" s="1"/>
  <c r="BD8" i="4"/>
  <c r="E72" i="5" s="1"/>
  <c r="BE12" i="4"/>
  <c r="G76" i="5" s="1"/>
  <c r="AW12" i="4"/>
  <c r="I16" i="5" s="1"/>
  <c r="BC4" i="4"/>
  <c r="I48" i="5" s="1"/>
  <c r="AY7" i="4"/>
  <c r="G31" i="5" s="1"/>
  <c r="AQ13" i="4"/>
  <c r="BB4" i="4"/>
  <c r="G48" i="5" s="1"/>
  <c r="BF5" i="4"/>
  <c r="I69" i="5" s="1"/>
  <c r="BB6" i="4"/>
  <c r="G50" i="5" s="1"/>
  <c r="BF7" i="4"/>
  <c r="I71" i="5" s="1"/>
  <c r="AX7" i="4"/>
  <c r="E31" i="5" s="1"/>
  <c r="BB8" i="4"/>
  <c r="G52" i="5" s="1"/>
  <c r="BF9" i="4"/>
  <c r="I73" i="5" s="1"/>
  <c r="AX9" i="4"/>
  <c r="E33" i="5" s="1"/>
  <c r="BB12" i="4"/>
  <c r="G56" i="5" s="1"/>
  <c r="BF13" i="4"/>
  <c r="I77" i="5" s="1"/>
  <c r="AX13" i="4"/>
  <c r="E37" i="5" s="1"/>
  <c r="BB14" i="4"/>
  <c r="G58" i="5" s="1"/>
  <c r="AY9" i="4"/>
  <c r="G33" i="5" s="1"/>
  <c r="AQ5" i="4"/>
  <c r="BA4" i="4"/>
  <c r="E48" i="5" s="1"/>
  <c r="BE5" i="4"/>
  <c r="G69" i="5" s="1"/>
  <c r="AW5" i="4"/>
  <c r="I9" i="5" s="1"/>
  <c r="BA6" i="4"/>
  <c r="E50" i="5" s="1"/>
  <c r="BE7" i="4"/>
  <c r="G71" i="5" s="1"/>
  <c r="BA8" i="4"/>
  <c r="E52" i="5" s="1"/>
  <c r="BE9" i="4"/>
  <c r="G73" i="5" s="1"/>
  <c r="AW9" i="4"/>
  <c r="I13" i="5" s="1"/>
  <c r="BA12" i="4"/>
  <c r="E56" i="5" s="1"/>
  <c r="BE13" i="4"/>
  <c r="G77" i="5" s="1"/>
  <c r="AW13" i="4"/>
  <c r="I17" i="5" s="1"/>
  <c r="BA14" i="4"/>
  <c r="AU9" i="4"/>
  <c r="E13" i="5" s="1"/>
  <c r="BC12" i="4"/>
  <c r="I56" i="5" s="1"/>
  <c r="AQ7" i="4"/>
  <c r="AZ4" i="4"/>
  <c r="I28" i="5" s="1"/>
  <c r="BD5" i="4"/>
  <c r="E69" i="5" s="1"/>
  <c r="AV5" i="4"/>
  <c r="G9" i="5" s="1"/>
  <c r="AZ6" i="4"/>
  <c r="I30" i="5" s="1"/>
  <c r="BD7" i="4"/>
  <c r="E71" i="5" s="1"/>
  <c r="AV7" i="4"/>
  <c r="G11" i="5" s="1"/>
  <c r="AZ8" i="4"/>
  <c r="I32" i="5" s="1"/>
  <c r="BD9" i="4"/>
  <c r="E73" i="5" s="1"/>
  <c r="AV9" i="4"/>
  <c r="G13" i="5" s="1"/>
  <c r="AZ12" i="4"/>
  <c r="I36" i="5" s="1"/>
  <c r="BD13" i="4"/>
  <c r="E77" i="5" s="1"/>
  <c r="AV13" i="4"/>
  <c r="G17" i="5" s="1"/>
  <c r="AZ14" i="4"/>
  <c r="I38" i="5" s="1"/>
  <c r="AU4" i="4"/>
  <c r="E8" i="5" s="1"/>
  <c r="AY4" i="4"/>
  <c r="G28" i="5" s="1"/>
  <c r="BC5" i="4"/>
  <c r="I49" i="5" s="1"/>
  <c r="AU6" i="4"/>
  <c r="E10" i="5" s="1"/>
  <c r="AY6" i="4"/>
  <c r="G30" i="5" s="1"/>
  <c r="BC7" i="4"/>
  <c r="I51" i="5" s="1"/>
  <c r="AU8" i="4"/>
  <c r="E12" i="5" s="1"/>
  <c r="AY8" i="4"/>
  <c r="G32" i="5" s="1"/>
  <c r="BC9" i="4"/>
  <c r="I53" i="5" s="1"/>
  <c r="AU12" i="4"/>
  <c r="E16" i="5" s="1"/>
  <c r="AY12" i="4"/>
  <c r="G36" i="5" s="1"/>
  <c r="BC13" i="4"/>
  <c r="I57" i="5" s="1"/>
  <c r="AU14" i="4"/>
  <c r="AY14" i="4"/>
  <c r="G38" i="5" s="1"/>
  <c r="G18" i="2" s="1" a="1"/>
  <c r="G18" i="2" s="1"/>
  <c r="BF4" i="4"/>
  <c r="I68" i="5" s="1"/>
  <c r="BB5" i="4"/>
  <c r="G49" i="5" s="1"/>
  <c r="BF6" i="4"/>
  <c r="I70" i="5" s="1"/>
  <c r="BB7" i="4"/>
  <c r="G51" i="5" s="1"/>
  <c r="BF8" i="4"/>
  <c r="I72" i="5" s="1"/>
  <c r="BF12" i="4"/>
  <c r="I76" i="5" s="1"/>
  <c r="BB13" i="4"/>
  <c r="G57" i="5" s="1"/>
  <c r="BF14" i="4"/>
  <c r="I78" i="5" s="1"/>
  <c r="AM3" i="4"/>
  <c r="AQ9" i="4"/>
  <c r="AQ8" i="4"/>
  <c r="AQ10" i="4"/>
  <c r="AQ3" i="4"/>
  <c r="AQ11" i="4"/>
  <c r="AQ4" i="4"/>
  <c r="AQ12" i="4"/>
  <c r="AQ6" i="4"/>
  <c r="AQ14" i="4"/>
  <c r="AM5" i="4"/>
  <c r="AM7" i="4"/>
  <c r="AM12" i="4"/>
  <c r="AM10" i="4"/>
  <c r="AM11" i="4"/>
  <c r="AM9" i="4"/>
  <c r="AM4" i="4"/>
  <c r="AM6" i="4"/>
  <c r="G8" i="2" l="1" a="1"/>
  <c r="G8" i="2" s="1"/>
  <c r="G12" i="2" a="1"/>
  <c r="G12" i="2" s="1"/>
  <c r="I10" i="2" a="1"/>
  <c r="I10" i="2" s="1"/>
  <c r="I8" i="2" a="1"/>
  <c r="I8" i="2" s="1"/>
  <c r="I12" i="2" a="1"/>
  <c r="I12" i="2" s="1"/>
  <c r="E17" i="2" a="1"/>
  <c r="E17" i="2" s="1"/>
  <c r="I18" i="2" a="1"/>
  <c r="I18" i="2" s="1"/>
  <c r="G10" i="2" a="1"/>
  <c r="G10" i="2" s="1"/>
  <c r="I15" i="2" a="1"/>
  <c r="I15" i="2" s="1"/>
  <c r="G16" i="2" a="1"/>
  <c r="G16" i="2" s="1"/>
  <c r="E7" i="2" a="1"/>
  <c r="E7" i="2" s="1"/>
  <c r="E11" i="2" a="1"/>
  <c r="E11" i="2" s="1"/>
  <c r="G7" i="2" a="1"/>
  <c r="G7" i="2" s="1"/>
  <c r="I16" i="2" a="1"/>
  <c r="I16" i="2" s="1"/>
  <c r="E14" i="2" a="1"/>
  <c r="E14" i="2" s="1"/>
  <c r="E13" i="2" a="1"/>
  <c r="E13" i="2" s="1"/>
  <c r="G9" i="2" a="1"/>
  <c r="G9" i="2" s="1"/>
  <c r="G15" i="2" a="1"/>
  <c r="G15" i="2" s="1"/>
  <c r="E10" i="2" a="1"/>
  <c r="E10" i="2" s="1"/>
  <c r="I13" i="2" a="1"/>
  <c r="I13" i="2" s="1"/>
  <c r="G11" i="2" a="1"/>
  <c r="G11" i="2" s="1"/>
  <c r="E12" i="2" a="1"/>
  <c r="E12" i="2" s="1"/>
  <c r="E15" i="2" a="1"/>
  <c r="E15" i="2" s="1"/>
  <c r="E9" i="2" a="1"/>
  <c r="E9" i="2" s="1"/>
  <c r="I14" i="2" a="1"/>
  <c r="I14" i="2" s="1"/>
  <c r="G13" i="2" a="1"/>
  <c r="G13" i="2" s="1"/>
  <c r="G17" i="2" a="1"/>
  <c r="G17" i="2" s="1"/>
  <c r="E16" i="2" a="1"/>
  <c r="E16" i="2" s="1"/>
  <c r="G14" i="2" a="1"/>
  <c r="G14" i="2" s="1"/>
  <c r="I17" i="2" a="1"/>
  <c r="I17" i="2" s="1"/>
  <c r="E8" i="2" a="1"/>
  <c r="E8" i="2" s="1"/>
  <c r="I11" i="2" a="1"/>
  <c r="I11" i="2" s="1"/>
  <c r="I9" i="2" a="1"/>
  <c r="I9" i="2" s="1"/>
  <c r="BJ10" i="4"/>
  <c r="G26" i="5"/>
  <c r="AY15" i="4"/>
  <c r="E6" i="5"/>
  <c r="AU15" i="4"/>
  <c r="BI13" i="4"/>
  <c r="BK7" i="4"/>
  <c r="BJ14" i="4"/>
  <c r="E58" i="5"/>
  <c r="AW15" i="4"/>
  <c r="I6" i="5"/>
  <c r="I66" i="5"/>
  <c r="BF15" i="4"/>
  <c r="G6" i="5"/>
  <c r="AV15" i="4"/>
  <c r="AX15" i="4"/>
  <c r="E26" i="5"/>
  <c r="I26" i="5"/>
  <c r="AZ15" i="4"/>
  <c r="BE15" i="4"/>
  <c r="G66" i="5"/>
  <c r="BC15" i="4"/>
  <c r="I46" i="5"/>
  <c r="BG14" i="4"/>
  <c r="E18" i="5"/>
  <c r="BH14" i="4"/>
  <c r="BB15" i="4"/>
  <c r="G46" i="5"/>
  <c r="BK11" i="4"/>
  <c r="AQ15" i="4"/>
  <c r="E66" i="5"/>
  <c r="BD15" i="4"/>
  <c r="E38" i="5"/>
  <c r="BI14" i="4"/>
  <c r="E46" i="5"/>
  <c r="BA15" i="4"/>
  <c r="BK14" i="4"/>
  <c r="BH12" i="4"/>
  <c r="BH9" i="4"/>
  <c r="BH6" i="4"/>
  <c r="BH8" i="4"/>
  <c r="BJ2" i="4"/>
  <c r="BK8" i="4"/>
  <c r="BK4" i="4"/>
  <c r="BG2" i="4"/>
  <c r="BK2" i="4"/>
  <c r="BH10" i="4"/>
  <c r="BJ6" i="4"/>
  <c r="BH2" i="4"/>
  <c r="BI9" i="4"/>
  <c r="BJ5" i="4"/>
  <c r="AM13" i="4"/>
  <c r="BI3" i="4"/>
  <c r="BK3" i="4"/>
  <c r="BH5" i="4"/>
  <c r="BJ3" i="4"/>
  <c r="BH11" i="4"/>
  <c r="BI4" i="4"/>
  <c r="BI7" i="4"/>
  <c r="BJ4" i="4"/>
  <c r="BH3" i="4"/>
  <c r="BG3" i="4"/>
  <c r="BI8" i="4"/>
  <c r="BH7" i="4"/>
  <c r="BI2" i="4"/>
  <c r="BH4" i="4"/>
  <c r="BG4" i="4"/>
  <c r="BI6" i="4"/>
  <c r="BI5" i="4"/>
  <c r="E18" i="2" l="1" a="1"/>
  <c r="E18" i="2" s="1"/>
  <c r="I6" i="2" a="1"/>
  <c r="I6" i="2" s="1"/>
  <c r="E6" i="2" a="1"/>
  <c r="E6" i="2" s="1"/>
  <c r="G6" i="2" a="1"/>
  <c r="G6" i="2" s="1"/>
  <c r="BK15" i="4"/>
  <c r="BI15" i="4"/>
  <c r="BM14" i="4"/>
  <c r="BG15" i="4"/>
  <c r="BH15" i="4"/>
  <c r="BJ15" i="4"/>
  <c r="BL14" i="4"/>
  <c r="BL8" i="4"/>
  <c r="BL6" i="4"/>
  <c r="BL9" i="4"/>
  <c r="BM4" i="4"/>
  <c r="BM3" i="4"/>
  <c r="BJ12" i="4"/>
  <c r="BK10" i="4"/>
  <c r="BM10" i="4" s="1"/>
  <c r="BK9" i="4"/>
  <c r="BJ11" i="4"/>
  <c r="BM11" i="4" s="1"/>
  <c r="BK6" i="4"/>
  <c r="BM6" i="4" s="1"/>
  <c r="BJ13" i="4"/>
  <c r="BM2" i="4"/>
  <c r="BJ8" i="4"/>
  <c r="BM8" i="4" s="1"/>
  <c r="BG8" i="4"/>
  <c r="BL4" i="4"/>
  <c r="BK5" i="4"/>
  <c r="BM5" i="4" s="1"/>
  <c r="BK12" i="4"/>
  <c r="BL3" i="4"/>
  <c r="BL2" i="4"/>
  <c r="BL7" i="4"/>
  <c r="BL5" i="4"/>
  <c r="BN14" i="4" l="1"/>
  <c r="BM15" i="4"/>
  <c r="BL15" i="4"/>
  <c r="BN8" i="4"/>
  <c r="BN6" i="4"/>
  <c r="BN3" i="4"/>
  <c r="BI12" i="4"/>
  <c r="BL12" i="4" s="1"/>
  <c r="BM12" i="4"/>
  <c r="BN2" i="4"/>
  <c r="BN4" i="4"/>
  <c r="BG12" i="4"/>
  <c r="BG6" i="4"/>
  <c r="BG5" i="4"/>
  <c r="BK13" i="4"/>
  <c r="BN5" i="4"/>
  <c r="BH13" i="4"/>
  <c r="BG13" i="4"/>
  <c r="BI10" i="4"/>
  <c r="BG10" i="4"/>
  <c r="BJ7" i="4"/>
  <c r="BG7" i="4"/>
  <c r="BJ9" i="4"/>
  <c r="BM9" i="4" s="1"/>
  <c r="BN9" i="4" s="1"/>
  <c r="BG9" i="4"/>
  <c r="BG11" i="4"/>
  <c r="BI11" i="4"/>
  <c r="BL11" i="4" s="1"/>
  <c r="BN11" i="4" s="1"/>
  <c r="BN15" i="4" l="1"/>
  <c r="BN12" i="4"/>
  <c r="BM13" i="4"/>
  <c r="BM7" i="4"/>
  <c r="BL13" i="4"/>
  <c r="BL10" i="4"/>
  <c r="BN13" i="4" l="1"/>
  <c r="BN10" i="4"/>
  <c r="BN7"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<sst xmlns="http://schemas.openxmlformats.org/spreadsheetml/2006/main" count="1595" uniqueCount="240">
  <si>
    <t>BMS</t>
  </si>
  <si>
    <t>CRAC</t>
  </si>
  <si>
    <t>Generator</t>
  </si>
  <si>
    <t>Monthly</t>
  </si>
  <si>
    <t>No</t>
  </si>
  <si>
    <t>항목명</t>
  </si>
  <si>
    <t>주기</t>
  </si>
  <si>
    <t>개수</t>
  </si>
  <si>
    <t>월간</t>
  </si>
  <si>
    <t>분기</t>
  </si>
  <si>
    <t>연간</t>
  </si>
  <si>
    <t>매5년</t>
  </si>
  <si>
    <t>반년</t>
  </si>
  <si>
    <t>Annual</t>
  </si>
  <si>
    <t>합 계</t>
  </si>
  <si>
    <t>항목명</t>
    <phoneticPr fontId="18" type="noConversion"/>
  </si>
  <si>
    <t xml:space="preserve">S/N </t>
  </si>
  <si>
    <t>Systems</t>
  </si>
  <si>
    <t>Maint. Frequency</t>
  </si>
  <si>
    <t>Plan</t>
  </si>
  <si>
    <t>Actual</t>
  </si>
  <si>
    <t>Water Leak Detection</t>
  </si>
  <si>
    <t>-</t>
  </si>
  <si>
    <t>Quarterly</t>
  </si>
  <si>
    <t>Cooling Towers</t>
  </si>
  <si>
    <t>CHWP &amp; CWP</t>
  </si>
  <si>
    <t>CRAC Units</t>
  </si>
  <si>
    <t>Thermal Graphic Scanning</t>
  </si>
  <si>
    <t>Shutdown Maintenance for DRUPS</t>
  </si>
  <si>
    <t>5 years</t>
  </si>
  <si>
    <t>Fan &amp; Cap Replacement for DRUPS</t>
  </si>
  <si>
    <t>Bi-monthly</t>
  </si>
  <si>
    <t>8, 22</t>
  </si>
  <si>
    <t>5, 19</t>
  </si>
  <si>
    <t>10,24</t>
  </si>
  <si>
    <t>Fire Drills (Building / DC evacuation)</t>
  </si>
  <si>
    <t>Fire Protection (pre-action &amp; building system)</t>
  </si>
  <si>
    <t>Bi-yearly</t>
  </si>
  <si>
    <t>Fire Extinguisher</t>
  </si>
  <si>
    <t>Fire Extinguisher In-house Inspection</t>
  </si>
  <si>
    <t>Generator Run-Test (in-house no load test)</t>
  </si>
  <si>
    <t xml:space="preserve">Attachments </t>
  </si>
  <si>
    <t>매년</t>
    <phoneticPr fontId="18" type="noConversion"/>
  </si>
  <si>
    <t>1분기</t>
    <phoneticPr fontId="18" type="noConversion"/>
  </si>
  <si>
    <t>2분기</t>
    <phoneticPr fontId="18" type="noConversion"/>
  </si>
  <si>
    <t>3분기</t>
    <phoneticPr fontId="18" type="noConversion"/>
  </si>
  <si>
    <t>4분기</t>
    <phoneticPr fontId="18" type="noConversion"/>
  </si>
  <si>
    <t>상반기</t>
    <phoneticPr fontId="18" type="noConversion"/>
  </si>
  <si>
    <t>하반기</t>
    <phoneticPr fontId="18" type="noConversion"/>
  </si>
  <si>
    <t>Monthly</t>
    <phoneticPr fontId="18" type="noConversion"/>
  </si>
  <si>
    <t>Cooling tower</t>
    <phoneticPr fontId="18" type="noConversion"/>
  </si>
  <si>
    <t>Thermal Image measurement work</t>
    <phoneticPr fontId="18" type="noConversion"/>
  </si>
  <si>
    <t>CHWP &amp; CWP</t>
    <phoneticPr fontId="18" type="noConversion"/>
  </si>
  <si>
    <t>Fire Extinguisher In-house Inspection</t>
    <phoneticPr fontId="18" type="noConversion"/>
  </si>
  <si>
    <t>Fire Extinguisher</t>
    <phoneticPr fontId="18" type="noConversion"/>
  </si>
  <si>
    <t>Fire Protection (pre-action &amp; building system)</t>
    <phoneticPr fontId="18" type="noConversion"/>
  </si>
  <si>
    <t>Fire Drills (Building / DC evacuation)</t>
    <phoneticPr fontId="18" type="noConversion"/>
  </si>
  <si>
    <t>fire extinguisher</t>
    <phoneticPr fontId="18" type="noConversion"/>
  </si>
  <si>
    <t>fire protection</t>
    <phoneticPr fontId="18" type="noConversion"/>
  </si>
  <si>
    <t>fire drills</t>
    <phoneticPr fontId="18" type="noConversion"/>
  </si>
  <si>
    <t>Inspection of the fire extinguisher</t>
    <phoneticPr fontId="18" type="noConversion"/>
  </si>
  <si>
    <t>Maintenance of UPS</t>
    <phoneticPr fontId="18" type="noConversion"/>
  </si>
  <si>
    <t>Fan &amp; Cap Replacement for DRUPS</t>
    <phoneticPr fontId="18" type="noConversion"/>
  </si>
  <si>
    <t>water leakage detection</t>
    <phoneticPr fontId="18" type="noConversion"/>
  </si>
  <si>
    <t>Convert Date</t>
    <phoneticPr fontId="18" type="noConversion"/>
  </si>
  <si>
    <t>합 계</t>
    <phoneticPr fontId="18" type="noConversion"/>
  </si>
  <si>
    <t>제목</t>
  </si>
  <si>
    <t>시작 날짜</t>
  </si>
  <si>
    <t>시작 시간</t>
  </si>
  <si>
    <t>끝 날짜</t>
  </si>
  <si>
    <t>끝 시간</t>
  </si>
  <si>
    <t>하루 종일</t>
  </si>
  <si>
    <t>미리 알림 설정/해제</t>
  </si>
  <si>
    <t>미리 알림 날짜</t>
  </si>
  <si>
    <t>미리 알림 시간</t>
  </si>
  <si>
    <t>모임 이끌이</t>
  </si>
  <si>
    <t>필수 참석자</t>
  </si>
  <si>
    <t>선택 참석자</t>
  </si>
  <si>
    <t>모임 리소스</t>
  </si>
  <si>
    <t>거리</t>
  </si>
  <si>
    <t>범주 항목</t>
  </si>
  <si>
    <t>비용 정보</t>
  </si>
  <si>
    <t>설명</t>
  </si>
  <si>
    <t>숨김</t>
  </si>
  <si>
    <t>시간 상태 보기</t>
  </si>
  <si>
    <t>우선 순위</t>
  </si>
  <si>
    <t>우편물 종류</t>
  </si>
  <si>
    <t>장소</t>
  </si>
  <si>
    <t>1층 미팅룸</t>
  </si>
  <si>
    <t>Microsoft Teams Meeting; PUS1 Meeting Room</t>
  </si>
  <si>
    <t>SEL1</t>
  </si>
  <si>
    <t>Quarterly</t>
    <phoneticPr fontId="18" type="noConversion"/>
  </si>
  <si>
    <t>Bi-Annual</t>
  </si>
  <si>
    <t>Bi-Annual</t>
    <phoneticPr fontId="18" type="noConversion"/>
  </si>
  <si>
    <t>Bi-Weekly</t>
  </si>
  <si>
    <t>Bi-Weekly</t>
    <phoneticPr fontId="18" type="noConversion"/>
  </si>
  <si>
    <t>Annual</t>
    <phoneticPr fontId="18" type="noConversion"/>
  </si>
  <si>
    <t>Bi-yearly</t>
    <phoneticPr fontId="18" type="noConversion"/>
  </si>
  <si>
    <t>Anuual</t>
    <phoneticPr fontId="18" type="noConversion"/>
  </si>
  <si>
    <t>2301</t>
    <phoneticPr fontId="18" type="noConversion"/>
  </si>
  <si>
    <t>2302</t>
    <phoneticPr fontId="18" type="noConversion"/>
  </si>
  <si>
    <t>2303</t>
    <phoneticPr fontId="18" type="noConversion"/>
  </si>
  <si>
    <t>2304</t>
  </si>
  <si>
    <t>2305</t>
  </si>
  <si>
    <t>2306</t>
  </si>
  <si>
    <t>2307</t>
  </si>
  <si>
    <t>2308</t>
  </si>
  <si>
    <t>2309</t>
  </si>
  <si>
    <t>2310</t>
  </si>
  <si>
    <t>2311</t>
  </si>
  <si>
    <t>2312</t>
  </si>
  <si>
    <t>[PUS1][UNPLANED] Check the fire control panel</t>
  </si>
  <si>
    <t>���� 9:00:00</t>
  </si>
  <si>
    <t>���� 11:30:00</t>
  </si>
  <si>
    <t>���� 8:45:00</t>
  </si>
  <si>
    <t>PUS1 Ops Calendar</t>
  </si>
  <si>
    <t xml:space="preserve">We will check the fire control panel with ESP. _x000D_
Because the DC Battery status light is malfunctioning._x000D_
</t>
  </si>
  <si>
    <t>중간</t>
  </si>
  <si>
    <t>보통</t>
  </si>
  <si>
    <t>[PUS1][UNPLANED] Miscellaneous work for invertor panel of water pumps.</t>
  </si>
  <si>
    <t>���� 5:00:00</t>
  </si>
  <si>
    <t xml:space="preserve">1.  순환펌프용 인버터 설치 관련 잔여 작업 _x000D_
2.  설치 작업 완료 후 방재실 인원 현장 교육 실시 예정_x000D_
_x000D_
</t>
  </si>
  <si>
    <t>[PUS1][UNPLANED] Check the refrigerant piping line of CRAC#4.</t>
  </si>
  <si>
    <t>���� 2:00:00</t>
  </si>
  <si>
    <t>���� 4:00:00</t>
  </si>
  <si>
    <t>���� 1:45:00</t>
  </si>
  <si>
    <t xml:space="preserve">We are going to check the refrigerant piping line due to the refrigerant leakage of CRAC#4._x000D_
</t>
  </si>
  <si>
    <t>[PUS1] Replace the door of the equipment entrance</t>
  </si>
  <si>
    <t>���� 12:00:00</t>
  </si>
  <si>
    <t xml:space="preserve">We will replace the damaged door of the equipment entrance with a new one._x000D_
</t>
  </si>
  <si>
    <t>[PUS1] Repair of the fence</t>
  </si>
  <si>
    <t xml:space="preserve">We will conduct to repair of the fence by 세인텍_x000D_
</t>
  </si>
  <si>
    <t>[PUS1][UNPLANED] Inverter installation for condenser pumps</t>
  </si>
  <si>
    <t>���� 6:00:00</t>
  </si>
  <si>
    <t xml:space="preserve">1. 인버터 입고 예정내역(3대 확보 완료) : ~7/14(금)_x000D_
  - 2대 입고 완료_x000D_
  - 나머지 1대 7/14(금) 입고 예정_x000D_
 _x000D_
2. 제작 판넬 내 시퀀스 회로 구성 : ~7/20(목)_x000D_
 _x000D_
3. 판넬 현장 반입 및 설치작업 : 7/22(토) ~ 7/31(금)_x000D_
 _x000D_
4. 인버터 시운전 및 압력 조정작업 : 8/1(화) ~ 8/2(수)_x000D_
 _x000D_
</t>
  </si>
  <si>
    <t>[PUS1][UNPALNED] Maintenance of E/V</t>
  </si>
  <si>
    <t xml:space="preserve">We have a plan to maintain the E/V(customer side)_x000D_
</t>
  </si>
  <si>
    <t>[PUS1][NORMAL] Annual Electrical Safety Inspection</t>
  </si>
  <si>
    <t>���� 8:30:00</t>
  </si>
  <si>
    <t>���� 1:00:00</t>
  </si>
  <si>
    <t>���� 8:15:00</t>
  </si>
  <si>
    <t xml:space="preserve">PUS1 has the plan to proceed Annual Electrical Safety Inspection by KESCO_x000D_
</t>
  </si>
  <si>
    <t>Monthly FSM</t>
  </si>
  <si>
    <t>���� 1:30:00</t>
  </si>
  <si>
    <t>���� 2:30:00</t>
  </si>
  <si>
    <t>���� 1:15:00</t>
  </si>
  <si>
    <t>BongYong Han;SooChang Park</t>
  </si>
  <si>
    <t xml:space="preserve">We will carry out the monthly FMS today. _x000D_
Thank you._x000D_
</t>
  </si>
  <si>
    <t>[PUS1][NORMAL] Fill the diesel for GEN-SET</t>
  </si>
  <si>
    <t>���� 10:00:00</t>
  </si>
  <si>
    <t>���� 9:45:00</t>
  </si>
  <si>
    <t xml:space="preserve">We have a plan to fill the diesel for GEN-SET ( Total 1900 liter )_x000D_
</t>
  </si>
  <si>
    <t>[냉방기 정밀 점검]</t>
  </si>
  <si>
    <t xml:space="preserve">냉방기 정밀점검 _x000D_
5/22~5/24_x000D_
</t>
  </si>
  <si>
    <t>1F CRAC input power diversification work</t>
  </si>
  <si>
    <t>���� 3:00:00</t>
  </si>
  <si>
    <t>���� 12:45:00</t>
  </si>
  <si>
    <t xml:space="preserve">Title:	1F CRAC input power diversification work	Procedure No.	PUS1-MOP-xxx	Risk Level:	Level 2	Frequency	NA	Owner:	PUS1 Facility Operations	Revision:	Rev 0.1	Equipment Affected:	1F-CRAC-01, 1F-CRAC-04_x000D_
(Sejong Area)	Power source/ Breaker isolated	CRAC Configuration _x000D_
&amp;#8220;2N&amp;#8221;	 _x000D_
Description of Work _x000D_
This is a work to solve the problem of the single power supply (LV3-3) of the input power to the 1st floor CRAC._x000D_
 _x000D_
</t>
  </si>
  <si>
    <t>Relocation of 1F monitoring panel for 1F equipment</t>
  </si>
  <si>
    <t xml:space="preserve"> _x000D_
</t>
  </si>
  <si>
    <t>ISMS by TTA</t>
  </si>
  <si>
    <t>PUS1 PUE improvement</t>
  </si>
  <si>
    <t>���� 3:30:00</t>
  </si>
  <si>
    <t>���� 2:45:00</t>
  </si>
  <si>
    <t>BongYong Han;SooChang Park;Younghoon Choi</t>
  </si>
  <si>
    <t xml:space="preserve"> _x000D_
________________________________________________________________________________ _x000D_
Microsoft Teams meeting _x000D_
Join on your computer, mobile app or room device _x000D_
Click here to join the meeting _x000D_
Meeting ID: 426 175 222 105 _x000D_
Passcode: WbTLQx _x000D_
Download Teams | Join on the web_x000D_
Learn More | Meeting options _x000D_
________________________________________________________________________________ _x000D_
 _x000D_
</t>
  </si>
  <si>
    <t>seongwoo - PTO</t>
  </si>
  <si>
    <t>Dinner with TP</t>
  </si>
  <si>
    <t>���� 8:00:00</t>
  </si>
  <si>
    <t>���� 5:45:00</t>
  </si>
  <si>
    <t>FY2023 Performance Targets discussion (PUS1)</t>
  </si>
  <si>
    <t>Thiam Poh Goh;Peter Ham;SooChang Park;BongYong Han</t>
  </si>
  <si>
    <t>PUS1 Meeting Room</t>
  </si>
  <si>
    <t xml:space="preserve">FY2023 Performance Targets discussion (PUS1)_x000D_
 _x000D_
________________________________________________________________________________ _x000D_
Microsoft Teams meeting _x000D_
Join on your computer, mobile app or room device _x000D_
Click here to join the meeting _x000D_
Meeting ID: 494 609 721 825 _x000D_
Passcode: rVmdmv _x000D_
Download Teams | Join on the web_x000D_
Learn More | Meeting options _x000D_
________________________________________________________________________________ _x000D_
 _x000D_
</t>
  </si>
  <si>
    <t>사무엘 방문</t>
  </si>
  <si>
    <t xml:space="preserve">사무엘 방문_x000D_
</t>
  </si>
  <si>
    <t>TP Visit PUS1</t>
  </si>
  <si>
    <t>[PUS1][Normal] Thermal Image measurement work</t>
  </si>
  <si>
    <t xml:space="preserve">Title: 	PUS1 Thermal Image measurement work 	Procedure No. 	PUS1-MOP-003 	Risk Level: 	Level 3 	Frequency 	BI-ANNUAL 	Owner: 	PUS1 Facility Operations 	Revision: 	Rev 0.1 	Equipment Affected: 	N/A 	Power source/ Breaker isolated 	Power Single Configuration 	 _x000D_
Description of Work  _x000D_
This is a thermal imaging measurement to detect in advance whether the power facilities (HV, TR, LV) are operating within the normal temperature range, heat caused by specific parts within the facility, defective bus duct joints, and electrical cable wiring defects. _x000D_
 _x000D_
</t>
  </si>
  <si>
    <t>[PUS1][NORMAL] Cooling tower &amp; CHWP Inspection</t>
  </si>
  <si>
    <t xml:space="preserve">Title:	Inspection of cooling tower &amp;amp; CWP	Procedure No.	MOP-PUS1-013	Risk Level:	2	Frequency	Quarterly	Owner:	PUS1, Facility operations	Revision:	Rev 0.1	Equipment Affected:	 	Power source/ Breaker isolated	N/A	 _x000D_
Description of Work _x000D_
This MOP stipulates quarterly preventive maintenance activity procedures for cooling tower and circulation water pumps in PUS1._x000D_
 _x000D_
</t>
  </si>
  <si>
    <t>soochang - PTO</t>
  </si>
  <si>
    <t>[PUS1][Normal] Maintenance of UPS</t>
  </si>
  <si>
    <t xml:space="preserve">Title: 	PUS1 UPS Maintenance Contractor Bi-Monthly Inspection 	Procedure No. 	PUS1-MOP-001 	Risk Level: 	Level 3 	Frequency 	Bi-monthly 	Owner: 	PUS1 Facility Operations 	Revision: 	Rev 0.1 	Equipment Affected: 	BNK DR Center UPS-01, 02 _x000D_
Shinbinet IDC UPS-01,02 _x000D_
Pusan Center UPS-01,02 	Power source/ Breaker isolated 	UPS Configuration  _x000D_
&amp;#8220;N+1&amp;#8221; 	 _x000D_
Description of Work  _x000D_
This is a regular inspection activity to determine the operation status of the UPS (input, output, battery charging function, etc.) and whether it is normal for internal important parts. _x000D_
 _x000D_
</t>
  </si>
  <si>
    <t>[PUS1][Normal] Generator-01 main control pcb replacement work</t>
  </si>
  <si>
    <t xml:space="preserve">Title:	PUS1 Generator-01 main control pcb replacement work	Procedure No.	PUS1-MOP-023	Risk Level:	Level 3	Frequency	Repair work(2023.02.17)	Owner:	PUS1 Facility Operations	Revision:	Rev 0.1	Equipment Affected:	N/A	Power source/ Breaker isolated	Generator &amp;#8220;N+1&amp;#8221;	 _x000D_
Description of Work _x000D_
This work is to investigate the cause and take action on the start up failure of Generator-01._x000D_
 _x000D_
</t>
  </si>
  <si>
    <t>Jeongwon PTO</t>
  </si>
  <si>
    <t>[PUS1][Normal] PDF Measuring power usage</t>
  </si>
  <si>
    <t xml:space="preserve"> _x000D_
Title:	PUS1 PDF Measuring power usage	Procedure No.	PUS1-MOP-002	Risk Level:	Level 3	Frequency	Monthly	Owner:	PUS1 Facility Operations	Revision:	Rev 0.1	Equipment Affected:	N/A	Power source/ Breaker isolated	Power redundancy configuration	 _x000D_
Description of Work _x000D_
This work is to check whether the branch circuit of the UPS distribution panel is actually used and whether the load is appropriate compared to the circuit breaker capacity in order to secure the customer's service stability._x000D_
</t>
  </si>
  <si>
    <t>[PUS1][Normal] UPS Power Quality Measurement</t>
  </si>
  <si>
    <t xml:space="preserve">Title:	PUS1 UPS Power Quality Measurement	Procedure No.	PUS1-MOP-022	Risk Level:	Level 3	Frequency	Monthly	Owner:	PUS1 Facility Operations	Revision:	Rev 0.1	Equipment Affected:	BNK DR Center UPS-01, 02_x000D_
Shinbinet IDC UPS-01, 02_x000D_
Pusan Center UPS-01, 02	Power source/ Breaker isolated	UPS Configuration _x000D_
“N+1”	 _x000D_
Description of Work _x000D_
This check is a regular monthly check to accurately measure the UPS's power quality and load capacity._x000D_
</t>
  </si>
  <si>
    <t xml:space="preserve">Title:	PUS1 UPS Power Quality Measurement	Procedure No.	PUS1-MOP-022	Risk Level:	Level 3	Frequency	Monthly	Owner:	PUS1 Facility Operations	Revision:	Rev 0.1	Equipment Affected:	BNK DR Center UPS-01, 02_x000D_
Shinbinet IDC UPS-01, 02_x000D_
Pusan Center UPS-01, 02	Power source/ Breaker isolated	UPS Configuration _x000D_
&amp;#8220;N+1&amp;#8221;	 _x000D_
Description of Work _x000D_
This check is a regular monthly check to accurately measure the UPS's power quality and load capacity._x000D_
</t>
  </si>
  <si>
    <t>[PUS1][Normal] Inspection of diesel tank and storage tank.</t>
  </si>
  <si>
    <t xml:space="preserve">Title: 	PUS1 Diesel fuel day &amp;amp; Storage tank inspection 	Procedure No. 	PUS1-MOP-010 	Risk Level: 	 	Frequency 	Monthly 	Owner: 	PUS1 Facility Operations 	Revision: 	Rev 0.1 	Equipment Affected: 	N/A 	Power source/ Breaker isolated 	N/A 	 _x000D_
Description of Work  _x000D_
The purpose of this inspection is to check the main fuel tank for oil supply to the generator (18,500 liters) and the daily fuel tank (970 liters) for leakage, the amount of residual fuel, and the risk factors inside the oil tank room. _x000D_
 _x000D_
</t>
  </si>
  <si>
    <t>[PUS1][Normal] Operation test of GEN-SET</t>
  </si>
  <si>
    <t xml:space="preserve">Title:	PUS1 Generators start up testwork	Procedure No.	PUS1-MOP-007	Risk Level:	Level 3	Frequency	Monthly	Owner:	PUS1 Facility Operations	Revision:	Rev 0.1	Equipment Affected:	N/A	Power source/ Breaker isolated	Generators Redundancy Configuration	 _x000D_
Description of Work _x000D_
This work is a regular monthly inspection to check the test operation status of generators 1 and 2 in no-load condition._x000D_
</t>
  </si>
  <si>
    <t>���� 11:00:00</t>
  </si>
  <si>
    <t>[PUS1][Normal] Inspection of FSM site work.</t>
  </si>
  <si>
    <t xml:space="preserve">Title:	Fire safety management site walk and inspection.	Procedure No.	MOP-PUS1-020	Risk Level:	 	Frequency	Monthly	Owner:	PUS1, Facility operations	Revision:	Rev 0.1	Equipment Affected:	N/A	Power source/ Breaker isolated	N/A	 _x000D_
Description of Work _x000D_
This activity is fire safety management site walk and inspection in PUS1. _x000D_
 _x000D_
</t>
  </si>
  <si>
    <t>[PUS1][Normal] Inspection of E/V</t>
  </si>
  <si>
    <t>���� 9:30:00</t>
  </si>
  <si>
    <t>���� 9:15:00</t>
  </si>
  <si>
    <t xml:space="preserve">Title:	Inspection of elevators	Procedure No.	MOP-PUS1-017	Risk Level:	 	Frequency	Monthly	Owner:	PUS1, Facility operations	Revision:	Rev 0.1	Equipment Affected:	 	Power source/ Breaker isolated	N/A	 _x000D_
Description of Work _x000D_
This MOP stipulates monthly preventive maintenance activity procedures for E/V in PUS1._x000D_
 _x000D_
</t>
  </si>
  <si>
    <t>[PUS1][Normal] Inspection of the fire extinguisher.</t>
  </si>
  <si>
    <t xml:space="preserve">Title:	Fire extinguisher_x000D_
(pre-action &amp;amp; building system)	Procedure No.	MOP-PUS1-018	Risk Level:	 	Frequency	Monthly	Owner:	PUS1, Facility operations	Revision:	Rev 0.1	Equipment Affected:	 	Power source/ Breaker isolated	N/A	 _x000D_
Description of Work _x000D_
This activity is visual inspection of fire extinguisher(pre-action &amp;amp; building system) in PUS1. _x000D_
No service problems during operation  _x000D_
 _x000D_
</t>
  </si>
  <si>
    <t>[PUS1][Normal] Inspection of AED</t>
  </si>
  <si>
    <t xml:space="preserve">Title:	Inspection of AED	Procedure No.	MOP-PUS1-022	Risk Level:	 	Frequency	Monthly	Owner:	PUS1, site operations	Revision:	Rev 0.1	Equipment Affected:	 	Power source/ Breaker isolated	N/A	 _x000D_
Description of Work _x000D_
This MOP stipulates monthly preventive maintenance activity procedures for AED in PUS1._x000D_
 _x000D_
</t>
  </si>
  <si>
    <t>[PUS1][Normal] Inspcetion of BMS &amp; FMS(Including water leakage detection)</t>
  </si>
  <si>
    <t xml:space="preserve"> _x000D_
Title:	PUS1 Inspcetion of BMS &amp;amp; FMS(Including water leakage detection)	Procedure No.	PUS1-MOP-016	Risk Level:	Level 3	Frequency	Monthly	Owner:	PUS1 Facility Operations	Revision:	Rev 0.1	Equipment Affected:	BMS(Elec, Mech) &amp;amp; FMS	Power source/ Breaker isolated	N/A	 _x000D_
Description of Work _x000D_
This work is a monthly routine check for monitoring status and alarm activation checks for facility operations of BMS and FMS.._x000D_
 _x000D_
</t>
  </si>
  <si>
    <t>PUS1 retrofit_Site survey by Design engineers</t>
  </si>
  <si>
    <t>(FM) Monthly operation test of GENSET.</t>
  </si>
  <si>
    <t xml:space="preserve">Monthly operation test of GENSET._x000D_
</t>
  </si>
  <si>
    <t>(FM) E/V Monthly regular inspection</t>
  </si>
  <si>
    <t xml:space="preserve">E/V Monthly regular inspection_x000D_
</t>
  </si>
  <si>
    <t>(FM) Check the voltage and current of each PUD on UPS.</t>
  </si>
  <si>
    <t xml:space="preserve">Check the voltage and current of each PUD on UPS._x000D_
</t>
  </si>
  <si>
    <t>(FM) Check the power quality of UPS system.</t>
  </si>
  <si>
    <t xml:space="preserve">Check the power quality of UPS system._x000D_
</t>
  </si>
  <si>
    <t xml:space="preserve">(FM) Leak detector sensor operation test of the CRAC system. </t>
  </si>
  <si>
    <t xml:space="preserve">Leak detector sensor operation test of the CRAC system._x000D_
</t>
  </si>
  <si>
    <t>(FM) Resistance and voltage measurement of the battery of UPS.</t>
  </si>
  <si>
    <t xml:space="preserve">Resistance and voltage measurement of the battery of UPS._x000D_
</t>
  </si>
  <si>
    <t>(FM) Replacing the compressor of the outdoor unit</t>
  </si>
  <si>
    <t xml:space="preserve">Replacing the compressor of the outdoor unit. (BNK NO.2)_x000D_
</t>
  </si>
  <si>
    <t>(FM) Cylinder cleaning of CRAC</t>
  </si>
  <si>
    <t xml:space="preserve">Cylinder cleaning of CRAC system. _x000D_
</t>
  </si>
  <si>
    <t>PUS1 team introduction with Peter</t>
  </si>
  <si>
    <t xml:space="preserve">13:00 - 14:00	Introduction to PUS1 Ops team	Peter, SooChang &amp;amp; PUS1 Ops	 _x000D_
Please welcome Peter as new Ops director._x000D_
</t>
  </si>
  <si>
    <t>PUS1 site tour</t>
  </si>
  <si>
    <t>Thiam Poh Goh;Peter Ham;KhaRam Lee;SooChang Park;BongYong Han</t>
  </si>
  <si>
    <t xml:space="preserve">PUS1 site tour_x000D_
 _x000D_
 _x000D_
</t>
  </si>
  <si>
    <t>PUS1 Retrofit brief &amp; discussion</t>
  </si>
  <si>
    <t>KhaRam Lee;Peter Ham;SooChang Park;BongYong Han;Thiam Poh Goh</t>
  </si>
  <si>
    <t>Chulho Hyun</t>
  </si>
  <si>
    <t xml:space="preserve">PUS1 Retrofit brief &amp;amp; discussion_x000D_
 _x000D_
 &lt;https://digitaledgeasia.sharepoint.com/:f:/s/kr-ops/Ejq36IPWvY5MgCGLqMhndP8BD6OsdWAUbt4OOQzf3lZscw?e=mczvAC&gt;   PUS1 Retrofit_x000D_
 _x000D_
</t>
  </si>
  <si>
    <t>Dinner with TP in PUS1</t>
  </si>
  <si>
    <t>���� 7:00:00</t>
  </si>
  <si>
    <t>Thiam Poh Goh;Peter Ham;Chulho Hyun;PUS1 Ops;BongYong Han;KhaRam Lee;SooChang Park;Younghoon Choi</t>
  </si>
  <si>
    <t xml:space="preserve">Dinner with TP and PUS1 ops team._x000D_
 _x000D_
</t>
  </si>
  <si>
    <t>seunghwan PTO(afternoon)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</si>
</sst>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Red]\(0\)"/>
  </numFmts>
  <fonts count="28"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sz val="11"/>
      <color theme="1"/>
      <name val="맑은 고딕"/>
      <family val="3"/>
      <charset val="129"/>
      <scheme val="minor"/>
    </font>
    <font>
      <b/>
      <sz val="8"/>
      <color rgb="FFF2F2F2"/>
      <name val="Noto Sans"/>
      <family val="2"/>
    </font>
    <font>
      <sz val="8"/>
      <color rgb="FFF2F2F2"/>
      <name val="Noto Sans"/>
      <family val="2"/>
    </font>
    <font>
      <sz val="8"/>
      <color rgb="FF010028"/>
      <name val="Noto Sans"/>
      <family val="2"/>
    </font>
    <font>
      <sz val="8"/>
      <color rgb="FF000000"/>
      <name val="Noto Sans"/>
      <family val="2"/>
    </font>
    <font>
      <b/>
      <sz val="8"/>
      <color rgb="FF010028"/>
      <name val="Noto Sans"/>
      <family val="2"/>
    </font>
    <font>
      <sz val="8"/>
      <name val="Noto Sans"/>
      <family val="2"/>
    </font>
    <font>
      <sz val="8"/>
      <color theme="1"/>
      <name val="맑은 고딕"/>
      <family val="2"/>
      <charset val="129"/>
      <scheme val="minor"/>
    </font>
    <font>
      <b/>
      <sz val="11"/>
      <name val="맑은 고딕"/>
      <family val="3"/>
      <charset val="129"/>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rgb="FF042AA6"/>
        <bgColor indexed="64"/>
      </patternFill>
    </fill>
    <fill>
      <patternFill patternType="solid">
        <fgColor rgb="FFD9D9D9"/>
        <bgColor indexed="64"/>
      </patternFill>
    </fill>
    <fill>
      <patternFill patternType="solid">
        <fgColor theme="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rgb="FFFFFF00"/>
        <bgColor indexed="64"/>
      </patternFill>
    </fill>
    <fill>
      <patternFill patternType="solid">
        <fgColor theme="8" tint="0.59999389629810485"/>
        <bgColor indexed="64"/>
      </patternFill>
    </fill>
  </fills>
  <borders count="3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042AA6"/>
      </left>
      <right style="medium">
        <color rgb="FF042AA6"/>
      </right>
      <top style="medium">
        <color rgb="FF042AA6"/>
      </top>
      <bottom style="medium">
        <color rgb="FF042AA6"/>
      </bottom>
      <diagonal/>
    </border>
    <border>
      <left/>
      <right style="medium">
        <color rgb="FF042AA6"/>
      </right>
      <top style="medium">
        <color rgb="FF042AA6"/>
      </top>
      <bottom style="medium">
        <color rgb="FF042AA6"/>
      </bottom>
      <diagonal/>
    </border>
    <border>
      <left/>
      <right style="medium">
        <color rgb="FF042AA6"/>
      </right>
      <top style="medium">
        <color rgb="FF042AA6"/>
      </top>
      <bottom/>
      <diagonal/>
    </border>
    <border>
      <left/>
      <right style="medium">
        <color rgb="FF042AA6"/>
      </right>
      <top/>
      <bottom style="medium">
        <color rgb="FF042AA6"/>
      </bottom>
      <diagonal/>
    </border>
    <border>
      <left style="medium">
        <color rgb="FF042AA6"/>
      </left>
      <right style="medium">
        <color rgb="FF042AA6"/>
      </right>
      <top/>
      <bottom style="medium">
        <color rgb="FF042AA6"/>
      </bottom>
      <diagonal/>
    </border>
    <border>
      <left style="medium">
        <color rgb="FF042AA6"/>
      </left>
      <right/>
      <top/>
      <bottom style="medium">
        <color rgb="FF042AA6"/>
      </bottom>
      <diagonal/>
    </border>
    <border>
      <left/>
      <right/>
      <top/>
      <bottom style="medium">
        <color rgb="FF042AA6"/>
      </bottom>
      <diagonal/>
    </border>
    <border>
      <left style="medium">
        <color rgb="FF042AA6"/>
      </left>
      <right style="medium">
        <color rgb="FF042AA6"/>
      </right>
      <top style="medium">
        <color rgb="FF042AA6"/>
      </top>
      <bottom/>
      <diagonal/>
    </border>
    <border>
      <left style="medium">
        <color rgb="FF042AA6"/>
      </left>
      <right/>
      <top style="medium">
        <color rgb="FF042AA6"/>
      </top>
      <bottom style="medium">
        <color rgb="FF042AA6"/>
      </bottom>
      <diagonal/>
    </border>
    <border>
      <left style="medium">
        <color rgb="FF042AA6"/>
      </left>
      <right/>
      <top style="medium">
        <color rgb="FF042AA6"/>
      </top>
      <bottom/>
      <diagonal/>
    </border>
    <border>
      <left/>
      <right/>
      <top style="medium">
        <color rgb="FF042AA6"/>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78">
    <xf numFmtId="0" fontId="0" fillId="0" borderId="0" xfId="0">
      <alignment vertical="center"/>
    </xf>
    <xf numFmtId="0" fontId="0" fillId="0" borderId="0" xfId="0" applyAlignment="1">
      <alignment horizontal="center" vertical="center"/>
    </xf>
    <xf numFmtId="0" fontId="0" fillId="0" borderId="0" xfId="0" applyAlignment="1">
      <alignment horizontal="right" vertical="center"/>
    </xf>
    <xf numFmtId="0" fontId="0" fillId="33" borderId="0" xfId="0" applyFill="1" applyAlignment="1">
      <alignment horizontal="center" vertical="center"/>
    </xf>
    <xf numFmtId="0" fontId="0" fillId="34" borderId="0" xfId="0" applyFill="1" applyAlignment="1">
      <alignment horizontal="center" vertical="center"/>
    </xf>
    <xf numFmtId="0" fontId="0" fillId="0" borderId="0" xfId="0" applyFill="1" applyAlignment="1">
      <alignment horizontal="center" vertical="center"/>
    </xf>
    <xf numFmtId="0" fontId="0" fillId="0" borderId="0" xfId="0" applyFill="1">
      <alignment vertical="center"/>
    </xf>
    <xf numFmtId="0" fontId="22" fillId="0" borderId="14" xfId="0" applyFont="1" applyBorder="1" applyAlignment="1">
      <alignment vertical="center" wrapText="1"/>
    </xf>
    <xf numFmtId="0" fontId="22" fillId="0" borderId="13" xfId="0" applyFont="1" applyBorder="1" applyAlignment="1">
      <alignment vertical="center" wrapText="1"/>
    </xf>
    <xf numFmtId="0" fontId="23" fillId="37" borderId="13" xfId="0" applyFont="1" applyFill="1" applyBorder="1" applyAlignment="1">
      <alignment vertical="center" wrapText="1"/>
    </xf>
    <xf numFmtId="0" fontId="23" fillId="0" borderId="13" xfId="0" applyFont="1" applyBorder="1" applyAlignment="1">
      <alignment vertical="center" wrapText="1"/>
    </xf>
    <xf numFmtId="0" fontId="22" fillId="37" borderId="13" xfId="0" applyFont="1" applyFill="1" applyBorder="1" applyAlignment="1">
      <alignment vertical="center" wrapText="1"/>
    </xf>
    <xf numFmtId="0" fontId="22" fillId="0" borderId="13" xfId="0" applyFont="1" applyBorder="1" applyAlignment="1">
      <alignment horizontal="center" vertical="center" wrapText="1"/>
    </xf>
    <xf numFmtId="0" fontId="22" fillId="0" borderId="13" xfId="0" applyFont="1" applyBorder="1" applyAlignment="1">
      <alignment horizontal="left" vertical="center" wrapText="1"/>
    </xf>
    <xf numFmtId="0" fontId="20" fillId="36" borderId="10" xfId="0" applyFont="1" applyFill="1" applyBorder="1" applyAlignment="1">
      <alignment horizontal="center" vertical="center" wrapText="1"/>
    </xf>
    <xf numFmtId="0" fontId="20" fillId="36" borderId="11" xfId="0" applyFont="1" applyFill="1" applyBorder="1" applyAlignment="1">
      <alignment horizontal="center" vertical="center" wrapText="1"/>
    </xf>
    <xf numFmtId="0" fontId="20" fillId="36" borderId="14" xfId="0" applyFont="1" applyFill="1" applyBorder="1" applyAlignment="1">
      <alignment horizontal="center" vertical="center" wrapText="1"/>
    </xf>
    <xf numFmtId="0" fontId="21" fillId="36" borderId="13" xfId="0" applyFont="1" applyFill="1" applyBorder="1" applyAlignment="1">
      <alignment horizontal="center" vertical="center" wrapText="1"/>
    </xf>
    <xf numFmtId="0" fontId="0" fillId="0" borderId="24" xfId="0" applyBorder="1">
      <alignment vertical="center"/>
    </xf>
    <xf numFmtId="0" fontId="0" fillId="0" borderId="25" xfId="0" applyBorder="1">
      <alignment vertical="center"/>
    </xf>
    <xf numFmtId="0" fontId="0" fillId="0" borderId="28" xfId="0" applyBorder="1">
      <alignment vertical="center"/>
    </xf>
    <xf numFmtId="0" fontId="0" fillId="0" borderId="29" xfId="0" applyBorder="1">
      <alignment vertical="center"/>
    </xf>
    <xf numFmtId="0" fontId="23" fillId="0" borderId="13" xfId="0" applyFont="1" applyFill="1" applyBorder="1" applyAlignment="1">
      <alignment vertical="center" wrapText="1"/>
    </xf>
    <xf numFmtId="0" fontId="22" fillId="0" borderId="13" xfId="0" applyFont="1" applyFill="1" applyBorder="1" applyAlignment="1">
      <alignment vertical="center" wrapText="1"/>
    </xf>
    <xf numFmtId="0" fontId="24" fillId="0" borderId="0" xfId="0" applyFont="1" applyBorder="1" applyAlignment="1">
      <alignment horizontal="left" vertical="center" wrapText="1"/>
    </xf>
    <xf numFmtId="0" fontId="24" fillId="0" borderId="0" xfId="0" applyFont="1" applyBorder="1" applyAlignment="1">
      <alignment vertical="center" wrapText="1"/>
    </xf>
    <xf numFmtId="0" fontId="0" fillId="0" borderId="0" xfId="0" applyFill="1" applyBorder="1">
      <alignment vertical="center"/>
    </xf>
    <xf numFmtId="0" fontId="20" fillId="36" borderId="14" xfId="0" applyFont="1" applyFill="1" applyBorder="1" applyAlignment="1">
      <alignment horizontal="center" vertical="center" wrapText="1"/>
    </xf>
    <xf numFmtId="49" fontId="19" fillId="35" borderId="22" xfId="0" applyNumberFormat="1" applyFont="1" applyFill="1" applyBorder="1" applyAlignment="1">
      <alignment horizontal="center" vertical="center"/>
    </xf>
    <xf numFmtId="49" fontId="19" fillId="35" borderId="21" xfId="0" applyNumberFormat="1" applyFont="1" applyFill="1" applyBorder="1" applyAlignment="1">
      <alignment horizontal="center" vertical="center"/>
    </xf>
    <xf numFmtId="49" fontId="19" fillId="38" borderId="27" xfId="0" applyNumberFormat="1" applyFont="1" applyFill="1" applyBorder="1" applyAlignment="1">
      <alignment horizontal="center" vertical="center"/>
    </xf>
    <xf numFmtId="49" fontId="0" fillId="38" borderId="21" xfId="0" applyNumberFormat="1" applyFill="1" applyBorder="1" applyAlignment="1">
      <alignment horizontal="center" vertical="center"/>
    </xf>
    <xf numFmtId="49" fontId="0" fillId="38" borderId="22" xfId="0" applyNumberFormat="1" applyFill="1" applyBorder="1" applyAlignment="1">
      <alignment horizontal="center" vertical="center"/>
    </xf>
    <xf numFmtId="49" fontId="0" fillId="38" borderId="23" xfId="0" applyNumberFormat="1" applyFill="1" applyBorder="1" applyAlignment="1">
      <alignment horizontal="center" vertical="center"/>
    </xf>
    <xf numFmtId="0" fontId="0" fillId="40" borderId="0" xfId="0" applyFill="1" applyAlignment="1">
      <alignment horizontal="center" vertical="center"/>
    </xf>
    <xf numFmtId="0" fontId="0" fillId="0" borderId="30" xfId="0" applyBorder="1">
      <alignment vertical="center"/>
    </xf>
    <xf numFmtId="0" fontId="21" fillId="36" borderId="0" xfId="0" applyFont="1" applyFill="1" applyBorder="1" applyAlignment="1">
      <alignment horizontal="center" vertical="center" wrapText="1"/>
    </xf>
    <xf numFmtId="0" fontId="22" fillId="0" borderId="0" xfId="0" applyFont="1" applyBorder="1" applyAlignment="1">
      <alignment horizontal="center" vertical="center" wrapText="1"/>
    </xf>
    <xf numFmtId="0" fontId="22" fillId="0" borderId="0" xfId="0" applyFont="1" applyBorder="1" applyAlignment="1">
      <alignment horizontal="left" vertical="center" wrapText="1"/>
    </xf>
    <xf numFmtId="0" fontId="23" fillId="0" borderId="0" xfId="0" applyFont="1" applyFill="1" applyBorder="1" applyAlignment="1">
      <alignment vertical="center" wrapText="1"/>
    </xf>
    <xf numFmtId="0" fontId="22" fillId="0" borderId="0" xfId="0" applyFont="1" applyBorder="1" applyAlignment="1">
      <alignment vertical="center" wrapText="1"/>
    </xf>
    <xf numFmtId="0" fontId="22" fillId="0" borderId="0" xfId="0" applyFont="1" applyFill="1" applyBorder="1" applyAlignment="1">
      <alignment vertical="center" wrapText="1"/>
    </xf>
    <xf numFmtId="0" fontId="20" fillId="0" borderId="0" xfId="0" applyFont="1" applyFill="1" applyBorder="1" applyAlignment="1">
      <alignment horizontal="center" vertical="center" wrapText="1"/>
    </xf>
    <xf numFmtId="17" fontId="20" fillId="0" borderId="0" xfId="0" applyNumberFormat="1" applyFont="1" applyFill="1" applyBorder="1" applyAlignment="1">
      <alignment horizontal="center" vertical="center" wrapText="1"/>
    </xf>
    <xf numFmtId="0" fontId="21" fillId="0" borderId="0" xfId="0" applyFont="1" applyFill="1" applyBorder="1" applyAlignment="1">
      <alignment horizontal="center" vertical="center" wrapText="1"/>
    </xf>
    <xf numFmtId="0" fontId="22" fillId="0" borderId="0" xfId="0" applyFont="1" applyFill="1" applyBorder="1" applyAlignment="1">
      <alignment horizontal="center" vertical="center" wrapText="1"/>
    </xf>
    <xf numFmtId="0" fontId="22" fillId="0" borderId="0" xfId="0" applyFont="1" applyFill="1" applyBorder="1" applyAlignment="1">
      <alignment horizontal="left" vertical="center" wrapText="1"/>
    </xf>
    <xf numFmtId="0" fontId="0" fillId="0" borderId="26" xfId="0" applyFill="1" applyBorder="1" applyAlignment="1">
      <alignment horizontal="center" vertical="center"/>
    </xf>
    <xf numFmtId="0" fontId="0" fillId="41" borderId="0" xfId="0" applyFill="1">
      <alignment vertical="center"/>
    </xf>
    <xf numFmtId="17" fontId="20" fillId="0" borderId="0" xfId="0" applyNumberFormat="1" applyFont="1" applyFill="1" applyBorder="1" applyAlignment="1">
      <alignment vertical="center" wrapText="1"/>
    </xf>
    <xf numFmtId="0" fontId="23" fillId="0" borderId="13" xfId="0" applyFont="1" applyFill="1" applyBorder="1" applyAlignment="1">
      <alignment horizontal="right" vertical="center" wrapText="1"/>
    </xf>
    <xf numFmtId="0" fontId="22" fillId="0" borderId="13" xfId="0" applyFont="1" applyFill="1" applyBorder="1" applyAlignment="1">
      <alignment horizontal="right" vertical="center" wrapText="1"/>
    </xf>
    <xf numFmtId="176" fontId="20" fillId="0" borderId="0" xfId="0" applyNumberFormat="1" applyFont="1" applyFill="1" applyBorder="1" applyAlignment="1">
      <alignment vertical="center" wrapText="1"/>
    </xf>
    <xf numFmtId="176" fontId="25" fillId="36" borderId="0" xfId="0" applyNumberFormat="1" applyFont="1" applyFill="1" applyBorder="1" applyAlignment="1">
      <alignment vertical="center" wrapText="1"/>
    </xf>
    <xf numFmtId="17" fontId="25" fillId="36" borderId="0" xfId="0" applyNumberFormat="1" applyFont="1" applyFill="1" applyBorder="1" applyAlignment="1">
      <alignment vertical="center" wrapText="1"/>
    </xf>
    <xf numFmtId="14" fontId="0" fillId="0" borderId="0" xfId="0" applyNumberFormat="1">
      <alignment vertical="center"/>
    </xf>
    <xf numFmtId="0" fontId="0" fillId="0" borderId="0" xfId="0" applyAlignment="1">
      <alignment vertical="center" wrapText="1"/>
    </xf>
    <xf numFmtId="0" fontId="22" fillId="0" borderId="0" xfId="0" applyFont="1" applyBorder="1" applyAlignment="1">
      <alignment vertical="center" wrapText="1"/>
    </xf>
    <xf numFmtId="0" fontId="26" fillId="0" borderId="0" xfId="0" applyFont="1">
      <alignment vertical="center"/>
    </xf>
    <xf numFmtId="0" fontId="21" fillId="36" borderId="0" xfId="0" applyFont="1" applyFill="1" applyBorder="1" applyAlignment="1">
      <alignment vertical="center" wrapText="1"/>
    </xf>
    <xf numFmtId="0" fontId="25" fillId="36" borderId="0" xfId="0" applyFont="1" applyFill="1" applyBorder="1" applyAlignment="1">
      <alignment horizontal="center" vertical="center" wrapText="1"/>
    </xf>
    <xf numFmtId="0" fontId="25" fillId="0" borderId="0" xfId="0" applyFont="1" applyBorder="1" applyAlignment="1">
      <alignment horizontal="center" vertical="center" wrapText="1"/>
    </xf>
    <xf numFmtId="0" fontId="26" fillId="0" borderId="0" xfId="0" applyFont="1" applyFill="1" applyBorder="1" applyAlignment="1">
      <alignment horizontal="center" vertical="center"/>
    </xf>
    <xf numFmtId="14" fontId="0" fillId="40" borderId="0" xfId="0" applyNumberFormat="1" applyFill="1" applyAlignment="1">
      <alignment horizontal="center" vertical="center"/>
    </xf>
    <xf numFmtId="14" fontId="0" fillId="39" borderId="0" xfId="0" applyNumberFormat="1" applyFill="1" applyAlignment="1">
      <alignment horizontal="center" vertical="center"/>
    </xf>
    <xf numFmtId="0" fontId="22" fillId="0" borderId="14" xfId="0" applyFont="1" applyBorder="1" applyAlignment="1">
      <alignment horizontal="center" vertical="center" wrapText="1"/>
    </xf>
    <xf numFmtId="0" fontId="27" fillId="42" borderId="0" xfId="0" applyFont="1" applyFill="1" applyAlignment="1">
      <alignment horizontal="center" vertical="center"/>
    </xf>
    <xf numFmtId="0" fontId="20" fillId="36" borderId="17" xfId="0" applyFont="1" applyFill="1" applyBorder="1" applyAlignment="1">
      <alignment horizontal="center" vertical="center" wrapText="1"/>
    </xf>
    <xf numFmtId="0" fontId="20" fillId="36" borderId="14" xfId="0" applyFont="1" applyFill="1" applyBorder="1" applyAlignment="1">
      <alignment horizontal="center" vertical="center" wrapText="1"/>
    </xf>
    <xf numFmtId="17" fontId="20" fillId="36" borderId="18" xfId="0" applyNumberFormat="1" applyFont="1" applyFill="1" applyBorder="1" applyAlignment="1">
      <alignment horizontal="center" vertical="center" wrapText="1"/>
    </xf>
    <xf numFmtId="17" fontId="20" fillId="36" borderId="11" xfId="0" applyNumberFormat="1" applyFont="1" applyFill="1" applyBorder="1" applyAlignment="1">
      <alignment horizontal="center" vertical="center" wrapText="1"/>
    </xf>
    <xf numFmtId="0" fontId="24" fillId="0" borderId="19" xfId="0" applyFont="1" applyBorder="1" applyAlignment="1">
      <alignment vertical="center" wrapText="1"/>
    </xf>
    <xf numFmtId="0" fontId="24" fillId="0" borderId="20" xfId="0" applyFont="1" applyBorder="1" applyAlignment="1">
      <alignment vertical="center" wrapText="1"/>
    </xf>
    <xf numFmtId="0" fontId="24" fillId="0" borderId="12" xfId="0" applyFont="1" applyBorder="1" applyAlignment="1">
      <alignment vertical="center" wrapText="1"/>
    </xf>
    <xf numFmtId="0" fontId="24" fillId="0" borderId="15" xfId="0" applyFont="1" applyBorder="1" applyAlignment="1">
      <alignment vertical="center" wrapText="1"/>
    </xf>
    <xf numFmtId="0" fontId="24" fillId="0" borderId="16" xfId="0" applyFont="1" applyBorder="1" applyAlignment="1">
      <alignment vertical="center" wrapText="1"/>
    </xf>
    <xf numFmtId="0" fontId="24" fillId="0" borderId="13" xfId="0" applyFont="1" applyBorder="1" applyAlignment="1">
      <alignment vertical="center" wrapText="1"/>
    </xf>
    <xf numFmtId="17" fontId="21" fillId="36" borderId="0" xfId="0" applyNumberFormat="1" applyFont="1" applyFill="1" applyBorder="1" applyAlignment="1">
      <alignment horizontal="center" vertical="center" wrapText="1"/>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45</xdr:col>
          <xdr:colOff>160020</xdr:colOff>
          <xdr:row>31</xdr:row>
          <xdr:rowOff>175260</xdr:rowOff>
        </xdr:from>
        <xdr:to>
          <xdr:col>45</xdr:col>
          <xdr:colOff>1447800</xdr:colOff>
          <xdr:row>31</xdr:row>
          <xdr:rowOff>1158240</xdr:rowOff>
        </xdr:to>
        <xdr:sp macro="" textlink="">
          <xdr:nvSpPr>
            <xdr:cNvPr id="4097" name="Object 1" hidden="1">
              <a:extLst>
                <a:ext uri="{63B3BB69-23CF-44E3-9099-C40C66FF867C}">
                  <a14:compatExt spid="_x0000_s4097"/>
                </a:ext>
                <a:ext uri="{FF2B5EF4-FFF2-40B4-BE49-F238E27FC236}">
                  <a16:creationId xmlns:a16="http://schemas.microsoft.com/office/drawing/2014/main" id="{00000000-0008-0000-0000-0000011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60960</xdr:colOff>
          <xdr:row>19</xdr:row>
          <xdr:rowOff>30480</xdr:rowOff>
        </xdr:from>
        <xdr:to>
          <xdr:col>1</xdr:col>
          <xdr:colOff>975360</xdr:colOff>
          <xdr:row>21</xdr:row>
          <xdr:rowOff>190500</xdr:rowOff>
        </xdr:to>
        <xdr:sp macro="" textlink="">
          <xdr:nvSpPr>
            <xdr:cNvPr id="7169" name="Object 1" hidden="1">
              <a:extLst>
                <a:ext uri="{63B3BB69-23CF-44E3-9099-C40C66FF867C}">
                  <a14:compatExt spid="_x0000_s7169"/>
                </a:ext>
                <a:ext uri="{FF2B5EF4-FFF2-40B4-BE49-F238E27FC236}">
                  <a16:creationId xmlns:a16="http://schemas.microsoft.com/office/drawing/2014/main" id="{00000000-0008-0000-0100-0000011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60960</xdr:colOff>
          <xdr:row>39</xdr:row>
          <xdr:rowOff>30480</xdr:rowOff>
        </xdr:from>
        <xdr:to>
          <xdr:col>1</xdr:col>
          <xdr:colOff>975360</xdr:colOff>
          <xdr:row>41</xdr:row>
          <xdr:rowOff>190500</xdr:rowOff>
        </xdr:to>
        <xdr:sp macro="" textlink="">
          <xdr:nvSpPr>
            <xdr:cNvPr id="7170" name="Object 2" hidden="1">
              <a:extLst>
                <a:ext uri="{63B3BB69-23CF-44E3-9099-C40C66FF867C}">
                  <a14:compatExt spid="_x0000_s7170"/>
                </a:ext>
                <a:ext uri="{FF2B5EF4-FFF2-40B4-BE49-F238E27FC236}">
                  <a16:creationId xmlns:a16="http://schemas.microsoft.com/office/drawing/2014/main" id="{00000000-0008-0000-0100-0000021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60960</xdr:colOff>
          <xdr:row>59</xdr:row>
          <xdr:rowOff>30480</xdr:rowOff>
        </xdr:from>
        <xdr:to>
          <xdr:col>1</xdr:col>
          <xdr:colOff>975360</xdr:colOff>
          <xdr:row>61</xdr:row>
          <xdr:rowOff>190500</xdr:rowOff>
        </xdr:to>
        <xdr:sp macro="" textlink="">
          <xdr:nvSpPr>
            <xdr:cNvPr id="7171" name="Object 3" hidden="1">
              <a:extLst>
                <a:ext uri="{63B3BB69-23CF-44E3-9099-C40C66FF867C}">
                  <a14:compatExt spid="_x0000_s7171"/>
                </a:ext>
                <a:ext uri="{FF2B5EF4-FFF2-40B4-BE49-F238E27FC236}">
                  <a16:creationId xmlns:a16="http://schemas.microsoft.com/office/drawing/2014/main" id="{00000000-0008-0000-0100-0000031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60960</xdr:colOff>
          <xdr:row>79</xdr:row>
          <xdr:rowOff>30480</xdr:rowOff>
        </xdr:from>
        <xdr:to>
          <xdr:col>1</xdr:col>
          <xdr:colOff>975360</xdr:colOff>
          <xdr:row>81</xdr:row>
          <xdr:rowOff>190500</xdr:rowOff>
        </xdr:to>
        <xdr:sp macro="" textlink="">
          <xdr:nvSpPr>
            <xdr:cNvPr id="7172" name="Object 4" hidden="1">
              <a:extLst>
                <a:ext uri="{63B3BB69-23CF-44E3-9099-C40C66FF867C}">
                  <a14:compatExt spid="_x0000_s7172"/>
                </a:ext>
                <a:ext uri="{FF2B5EF4-FFF2-40B4-BE49-F238E27FC236}">
                  <a16:creationId xmlns:a16="http://schemas.microsoft.com/office/drawing/2014/main" id="{00000000-0008-0000-0100-0000041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60960</xdr:colOff>
          <xdr:row>19</xdr:row>
          <xdr:rowOff>30480</xdr:rowOff>
        </xdr:from>
        <xdr:to>
          <xdr:col>1</xdr:col>
          <xdr:colOff>975360</xdr:colOff>
          <xdr:row>21</xdr:row>
          <xdr:rowOff>190500</xdr:rowOff>
        </xdr:to>
        <xdr:sp macro="" textlink="">
          <xdr:nvSpPr>
            <xdr:cNvPr id="2049" name="Object 1" hidden="1">
              <a:extLst>
                <a:ext uri="{63B3BB69-23CF-44E3-9099-C40C66FF867C}">
                  <a14:compatExt spid="_x0000_s2049"/>
                </a:ext>
                <a:ext uri="{FF2B5EF4-FFF2-40B4-BE49-F238E27FC236}">
                  <a16:creationId xmlns:a16="http://schemas.microsoft.com/office/drawing/2014/main" id="{00000000-0008-0000-0200-00000108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60960</xdr:colOff>
          <xdr:row>19</xdr:row>
          <xdr:rowOff>30480</xdr:rowOff>
        </xdr:from>
        <xdr:to>
          <xdr:col>1</xdr:col>
          <xdr:colOff>975360</xdr:colOff>
          <xdr:row>21</xdr:row>
          <xdr:rowOff>190500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300-0000010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package" Target="../embeddings/Microsoft_Excel_Macro-Enabled_Worksheet.xlsm"/></Relationships>
</file>

<file path=xl/worksheets/_rels/sheet2.xml.rels><?xml version="1.0" encoding="UTF-8" standalone="yes"?>
<Relationships xmlns="http://schemas.openxmlformats.org/package/2006/relationships"><Relationship Id="rId8" Type="http://schemas.openxmlformats.org/officeDocument/2006/relationships/package" Target="../embeddings/Microsoft_Excel_Macro-Enabled_Worksheet4.xlsm"/><Relationship Id="rId3" Type="http://schemas.openxmlformats.org/officeDocument/2006/relationships/vmlDrawing" Target="../drawings/vmlDrawing2.vml"/><Relationship Id="rId7" Type="http://schemas.openxmlformats.org/officeDocument/2006/relationships/package" Target="../embeddings/Microsoft_Excel_Macro-Enabled_Worksheet3.xlsm"/><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package" Target="../embeddings/Microsoft_Excel_Macro-Enabled_Worksheet2.xlsm"/><Relationship Id="rId5" Type="http://schemas.openxmlformats.org/officeDocument/2006/relationships/image" Target="../media/image1.emf"/><Relationship Id="rId4" Type="http://schemas.openxmlformats.org/officeDocument/2006/relationships/package" Target="../embeddings/Microsoft_Excel_Macro-Enabled_Worksheet1.xlsm"/></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openxmlformats.org/officeDocument/2006/relationships/image" Target="../media/image1.emf"/><Relationship Id="rId4" Type="http://schemas.openxmlformats.org/officeDocument/2006/relationships/package" Target="../embeddings/Microsoft_Excel_Macro-Enabled_Worksheet5.xlsm"/></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image" Target="../media/image1.emf"/><Relationship Id="rId4" Type="http://schemas.openxmlformats.org/officeDocument/2006/relationships/package" Target="../embeddings/Microsoft_Excel_Macro-Enabled_Worksheet6.xlsm"/></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A4BC7-70EF-4D9E-9A85-C36A41821598}">
  <sheetPr filterMode="1"/>
  <dimension ref="A1:BO211"/>
  <sheetViews>
    <sheetView workbookViewId="0">
      <pane ySplit="1" topLeftCell="A30" activePane="bottomLeft" state="frozen"/>
      <selection activeCell="AJ1" sqref="AJ1"/>
      <selection pane="bottomLeft" activeCell="Q30" sqref="Q30"/>
    </sheetView>
  </sheetViews>
  <sheetFormatPr defaultRowHeight="17.399999999999999" x14ac:dyDescent="0.4"/>
  <cols>
    <col min="1" max="1" width="75.59765625" bestFit="1" customWidth="1"/>
    <col min="2" max="2" width="20.5" customWidth="1"/>
    <col min="3" max="3" width="14.59765625" customWidth="1"/>
    <col min="4" max="4" width="41.8984375" customWidth="1"/>
    <col min="5" max="11" width="75.59765625" customWidth="1"/>
    <col min="12" max="12" width="14.8984375" customWidth="1"/>
    <col min="13" max="13" width="14.59765625" customWidth="1"/>
    <col min="14" max="14" width="20.5" customWidth="1"/>
    <col min="15" max="15" width="9.296875" customWidth="1"/>
    <col min="16" max="16" width="10.69921875" customWidth="1"/>
    <col min="17" max="17" width="32.296875" customWidth="1"/>
    <col min="18" max="18" width="45" customWidth="1"/>
    <col min="19" max="19" width="16" customWidth="1"/>
    <col min="20" max="20" width="14.796875" customWidth="1"/>
    <col min="21" max="21" width="11.796875" customWidth="1"/>
    <col min="22" max="22" width="45.59765625" bestFit="1" customWidth="1"/>
    <col min="23" max="23" width="11.796875" customWidth="1"/>
    <col min="24" max="24" width="27.19921875" bestFit="1" customWidth="1"/>
    <col min="25" max="25" width="24.3984375" customWidth="1"/>
    <col min="26" max="27" width="18" bestFit="1" customWidth="1"/>
    <col min="28" max="28" width="14.19921875" bestFit="1" customWidth="1"/>
    <col min="29" max="29" width="37.3984375" bestFit="1" customWidth="1"/>
    <col min="30" max="30" width="26" customWidth="1"/>
    <col min="31" max="32" width="38.19921875" bestFit="1" customWidth="1"/>
    <col min="33" max="33" width="18" bestFit="1" customWidth="1"/>
    <col min="34" max="34" width="18.19921875" bestFit="1" customWidth="1"/>
    <col min="35" max="35" width="36.59765625" bestFit="1" customWidth="1"/>
    <col min="36" max="36" width="39.5" bestFit="1" customWidth="1"/>
    <col min="37" max="37" width="39.5" customWidth="1"/>
    <col min="38" max="38" width="14" style="55" bestFit="1" customWidth="1"/>
    <col min="39" max="39" width="12.59765625" bestFit="1" customWidth="1"/>
    <col min="41" max="41" width="6.3984375" customWidth="1"/>
    <col min="42" max="42" width="44" bestFit="1" customWidth="1"/>
    <col min="43" max="43" width="13" customWidth="1"/>
    <col min="46" max="46" width="44" bestFit="1" customWidth="1"/>
    <col min="47" max="47" width="11" customWidth="1"/>
    <col min="48" max="48" width="9.8984375" bestFit="1" customWidth="1"/>
    <col min="64" max="64" width="9.296875" customWidth="1"/>
  </cols>
  <sheetData>
    <row r="1" spans="1:67" x14ac:dyDescent="0.4">
      <c r="A1" s="66" t="s">
        <v>66</v>
      </c>
      <c r="B1" s="66" t="s">
        <v>67</v>
      </c>
      <c r="C1" s="66" t="s">
        <v>68</v>
      </c>
      <c r="D1" s="66" t="s">
        <v>69</v>
      </c>
      <c r="E1" s="66" t="s">
        <v>70</v>
      </c>
      <c r="F1" s="66" t="s">
        <v>71</v>
      </c>
      <c r="G1" s="66" t="s">
        <v>72</v>
      </c>
      <c r="H1" s="66" t="s">
        <v>73</v>
      </c>
      <c r="I1" s="66" t="s">
        <v>74</v>
      </c>
      <c r="J1" s="66" t="s">
        <v>75</v>
      </c>
      <c r="K1" s="66" t="s">
        <v>76</v>
      </c>
      <c r="L1" s="66" t="s">
        <v>77</v>
      </c>
      <c r="M1" s="66" t="s">
        <v>78</v>
      </c>
      <c r="N1" s="66" t="s">
        <v>79</v>
      </c>
      <c r="O1" s="66" t="s">
        <v>80</v>
      </c>
      <c r="P1" s="66" t="s">
        <v>81</v>
      </c>
      <c r="Q1" s="66" t="s">
        <v>82</v>
      </c>
      <c r="R1" s="66" t="s">
        <v>83</v>
      </c>
      <c r="S1" s="66" t="s">
        <v>84</v>
      </c>
      <c r="T1" s="66" t="s">
        <v>85</v>
      </c>
      <c r="U1" s="66" t="s">
        <v>86</v>
      </c>
      <c r="V1" s="66" t="s">
        <v>87</v>
      </c>
      <c r="X1" s="3" t="s">
        <v>63</v>
      </c>
      <c r="Y1" s="3" t="s">
        <v>0</v>
      </c>
      <c r="Z1" s="3" t="s">
        <v>50</v>
      </c>
      <c r="AA1" s="3" t="s">
        <v>52</v>
      </c>
      <c r="AB1" s="3" t="s">
        <v>1</v>
      </c>
      <c r="AC1" s="3" t="s">
        <v>51</v>
      </c>
      <c r="AD1" s="3" t="s">
        <v>61</v>
      </c>
      <c r="AE1" s="3" t="s">
        <v>62</v>
      </c>
      <c r="AF1" s="3" t="s">
        <v>59</v>
      </c>
      <c r="AG1" s="3" t="s">
        <v>58</v>
      </c>
      <c r="AH1" s="3" t="s">
        <v>57</v>
      </c>
      <c r="AI1" s="3" t="s">
        <v>60</v>
      </c>
      <c r="AJ1" s="3" t="s">
        <v>2</v>
      </c>
      <c r="AK1" s="34" t="s">
        <v>64</v>
      </c>
      <c r="AL1" s="63" t="b">
        <v>1</v>
      </c>
      <c r="AM1" s="1" t="s">
        <v>3</v>
      </c>
      <c r="AO1" s="4" t="s">
        <v>4</v>
      </c>
      <c r="AP1" s="4" t="s">
        <v>5</v>
      </c>
      <c r="AQ1" s="4" t="s">
        <v>7</v>
      </c>
      <c r="AR1" s="5" t="s">
        <v>6</v>
      </c>
      <c r="AS1" s="5"/>
      <c r="AT1" s="29" t="s">
        <v>15</v>
      </c>
      <c r="AU1" s="29" t="s">
        <v>99</v>
      </c>
      <c r="AV1" s="28" t="s">
        <v>100</v>
      </c>
      <c r="AW1" s="28" t="s">
        <v>101</v>
      </c>
      <c r="AX1" s="29" t="s">
        <v>102</v>
      </c>
      <c r="AY1" s="28" t="s">
        <v>103</v>
      </c>
      <c r="AZ1" s="28" t="s">
        <v>104</v>
      </c>
      <c r="BA1" s="29" t="s">
        <v>105</v>
      </c>
      <c r="BB1" s="28" t="s">
        <v>106</v>
      </c>
      <c r="BC1" s="28" t="s">
        <v>107</v>
      </c>
      <c r="BD1" s="29" t="s">
        <v>108</v>
      </c>
      <c r="BE1" s="28" t="s">
        <v>109</v>
      </c>
      <c r="BF1" s="28" t="s">
        <v>110</v>
      </c>
      <c r="BG1" s="30" t="s">
        <v>49</v>
      </c>
      <c r="BH1" s="31" t="s">
        <v>43</v>
      </c>
      <c r="BI1" s="32" t="s">
        <v>44</v>
      </c>
      <c r="BJ1" s="32" t="s">
        <v>45</v>
      </c>
      <c r="BK1" s="33" t="s">
        <v>46</v>
      </c>
      <c r="BL1" s="31" t="s">
        <v>47</v>
      </c>
      <c r="BM1" s="32" t="s">
        <v>48</v>
      </c>
      <c r="BN1" s="33" t="s">
        <v>42</v>
      </c>
    </row>
    <row r="2" spans="1:67" ht="87" hidden="1" x14ac:dyDescent="0.4">
      <c r="A2" t="s">
        <v>111</v>
      </c>
      <c r="B2" s="55">
        <v>45162</v>
      </c>
      <c r="C2" t="s">
        <v>112</v>
      </c>
      <c r="D2" s="55">
        <v>45162</v>
      </c>
      <c r="E2" t="s">
        <v>113</v>
      </c>
      <c r="F2" t="b">
        <v>0</v>
      </c>
      <c r="G2" t="b">
        <v>1</v>
      </c>
      <c r="H2" s="55">
        <v>45162</v>
      </c>
      <c r="I2" t="s">
        <v>114</v>
      </c>
      <c r="J2" t="s">
        <v>115</v>
      </c>
      <c r="Q2" s="56" t="s">
        <v>116</v>
      </c>
      <c r="R2" t="b">
        <v>0</v>
      </c>
      <c r="S2">
        <v>2</v>
      </c>
      <c r="T2" t="s">
        <v>117</v>
      </c>
      <c r="U2" t="s">
        <v>118</v>
      </c>
      <c r="X2" t="b">
        <f t="shared" ref="X2:X32" si="0">ISNUMBER(FIND($X$1,A2))</f>
        <v>0</v>
      </c>
      <c r="Y2" t="b">
        <f t="shared" ref="Y2:Y32" si="1">ISNUMBER(FIND($Y$1,A2))</f>
        <v>0</v>
      </c>
      <c r="Z2" t="b">
        <f t="shared" ref="Z2:Z32" si="2">ISNUMBER(FIND($Z$1,A2))</f>
        <v>0</v>
      </c>
      <c r="AA2" t="b">
        <f t="shared" ref="AA2:AA32" si="3">OR(ISNUMBER(FIND("CHWP",A2)),ISNUMBER(FIND("CWP",A2)))</f>
        <v>0</v>
      </c>
      <c r="AB2" t="b">
        <f t="shared" ref="AB2:AB32" si="4">ISNUMBER(FIND($AB$1,A2))</f>
        <v>0</v>
      </c>
      <c r="AC2" t="b">
        <f t="shared" ref="AC2:AC32" si="5">ISNUMBER(FIND($AC$1,A2))</f>
        <v>0</v>
      </c>
      <c r="AD2" t="b">
        <f t="shared" ref="AD2:AD32" si="6">ISNUMBER(FIND($AD$1,A2))</f>
        <v>0</v>
      </c>
      <c r="AE2" t="b">
        <f t="shared" ref="AE2:AE32" si="7">ISNUMBER(FIND($AE$1,A2))</f>
        <v>0</v>
      </c>
      <c r="AF2" t="b">
        <f t="shared" ref="AF2:AF32" si="8">ISNUMBER(FIND($AF$1,A2))</f>
        <v>0</v>
      </c>
      <c r="AG2" t="b">
        <f t="shared" ref="AG2:AG32" si="9">ISNUMBER(FIND($AG$1,A2))</f>
        <v>0</v>
      </c>
      <c r="AH2" t="b">
        <f t="shared" ref="AH2:AH32" si="10">ISNUMBER(FIND($AH$1,A2))</f>
        <v>0</v>
      </c>
      <c r="AI2" t="b">
        <f t="shared" ref="AI2:AI32" si="11">ISNUMBER(FIND($AI$1,A2))</f>
        <v>0</v>
      </c>
      <c r="AJ2" t="b">
        <f t="shared" ref="AJ2:AJ32" si="12">ISNUMBER(FIND($AJ$1,A2))</f>
        <v>0</v>
      </c>
      <c r="AK2" s="55">
        <f>B2</f>
        <v>45162</v>
      </c>
      <c r="AL2" s="64" t="str">
        <f>TEXT(AK2,"YY")&amp;TEXT(AK2,"MM")</f>
        <v>2308</v>
      </c>
      <c r="AM2">
        <f t="shared" ref="AM2:AM12" si="13">COUNTIF($U$1:$U$211,AL2)</f>
        <v>0</v>
      </c>
      <c r="AO2" s="1">
        <v>1</v>
      </c>
      <c r="AP2" t="s">
        <v>63</v>
      </c>
      <c r="AQ2">
        <f>COUNTIF(X$2:X$211,$AL$1)</f>
        <v>11</v>
      </c>
      <c r="AR2" s="6" t="s">
        <v>9</v>
      </c>
      <c r="AS2" s="6"/>
      <c r="AT2" s="20" t="s">
        <v>21</v>
      </c>
      <c r="AU2" s="18">
        <f>COUNTIFS($X$2:$X$150,$AL$1,$AL$2:$AL$150,AU$1)</f>
        <v>0</v>
      </c>
      <c r="AV2" s="18">
        <f t="shared" ref="AV2:BF2" si="14">COUNTIFS($X$2:$X$150,$AL$1,$AL$2:$AL$150,AV$1)</f>
        <v>1</v>
      </c>
      <c r="AW2" s="18">
        <f t="shared" si="14"/>
        <v>1</v>
      </c>
      <c r="AX2" s="18">
        <f t="shared" si="14"/>
        <v>1</v>
      </c>
      <c r="AY2" s="18">
        <f t="shared" si="14"/>
        <v>1</v>
      </c>
      <c r="AZ2" s="18">
        <f t="shared" si="14"/>
        <v>1</v>
      </c>
      <c r="BA2" s="18">
        <f t="shared" si="14"/>
        <v>1</v>
      </c>
      <c r="BB2" s="18">
        <f t="shared" si="14"/>
        <v>1</v>
      </c>
      <c r="BC2" s="18">
        <f t="shared" si="14"/>
        <v>1</v>
      </c>
      <c r="BD2" s="18">
        <f t="shared" si="14"/>
        <v>1</v>
      </c>
      <c r="BE2" s="18">
        <f t="shared" si="14"/>
        <v>1</v>
      </c>
      <c r="BF2" s="18">
        <f t="shared" si="14"/>
        <v>1</v>
      </c>
      <c r="BG2" s="20">
        <f t="shared" ref="BG2:BG15" si="15">SUM(AU2:BF2)</f>
        <v>11</v>
      </c>
      <c r="BH2" s="20">
        <f t="shared" ref="BH2:BH15" si="16">IF(OR(AU2,AV2,AW2)=TRUE,1,0)</f>
        <v>1</v>
      </c>
      <c r="BI2" s="20">
        <f t="shared" ref="BI2:BI15" si="17">IF(OR(AX2,AY2,AZ2)=TRUE,1,0)</f>
        <v>1</v>
      </c>
      <c r="BJ2" s="20">
        <f t="shared" ref="BJ2:BJ15" si="18">IF(OR(BA2,BB2,BC2)=TRUE,1,0)</f>
        <v>1</v>
      </c>
      <c r="BK2" s="19">
        <f t="shared" ref="BK2:BK15" si="19">IF(OR(BD2,BE2,BF2)=TRUE,1,0)</f>
        <v>1</v>
      </c>
      <c r="BL2" s="20">
        <f t="shared" ref="BL2:BL15" si="20">IF(OR(BH2,BI2)=TRUE,1,0)</f>
        <v>1</v>
      </c>
      <c r="BM2" s="20">
        <f t="shared" ref="BM2:BM15" si="21">IF(OR(BJ2,BK2)=TRUE,1,0)</f>
        <v>1</v>
      </c>
      <c r="BN2" s="19">
        <f t="shared" ref="BN2:BN15" si="22">IF(OR(BL2,BM2)=TRUE,1,0)</f>
        <v>1</v>
      </c>
    </row>
    <row r="3" spans="1:67" ht="104.4" hidden="1" x14ac:dyDescent="0.4">
      <c r="A3" t="s">
        <v>119</v>
      </c>
      <c r="B3" s="55">
        <v>45169</v>
      </c>
      <c r="C3" t="s">
        <v>112</v>
      </c>
      <c r="D3" s="55">
        <v>45170</v>
      </c>
      <c r="E3" t="s">
        <v>120</v>
      </c>
      <c r="F3" t="b">
        <v>0</v>
      </c>
      <c r="G3" t="b">
        <v>1</v>
      </c>
      <c r="H3" s="55">
        <v>45169</v>
      </c>
      <c r="I3" t="s">
        <v>114</v>
      </c>
      <c r="J3" t="s">
        <v>115</v>
      </c>
      <c r="Q3" s="56" t="s">
        <v>121</v>
      </c>
      <c r="R3" t="b">
        <v>0</v>
      </c>
      <c r="S3">
        <v>2</v>
      </c>
      <c r="T3" t="s">
        <v>117</v>
      </c>
      <c r="U3" t="s">
        <v>118</v>
      </c>
      <c r="X3" t="b">
        <f t="shared" si="0"/>
        <v>0</v>
      </c>
      <c r="Y3" t="b">
        <f t="shared" si="1"/>
        <v>0</v>
      </c>
      <c r="Z3" t="b">
        <f t="shared" si="2"/>
        <v>0</v>
      </c>
      <c r="AA3" t="b">
        <f t="shared" si="3"/>
        <v>0</v>
      </c>
      <c r="AB3" t="b">
        <f t="shared" si="4"/>
        <v>0</v>
      </c>
      <c r="AC3" t="b">
        <f t="shared" si="5"/>
        <v>0</v>
      </c>
      <c r="AD3" t="b">
        <f t="shared" si="6"/>
        <v>0</v>
      </c>
      <c r="AE3" t="b">
        <f t="shared" si="7"/>
        <v>0</v>
      </c>
      <c r="AF3" t="b">
        <f t="shared" si="8"/>
        <v>0</v>
      </c>
      <c r="AG3" t="b">
        <f t="shared" si="9"/>
        <v>0</v>
      </c>
      <c r="AH3" t="b">
        <f t="shared" si="10"/>
        <v>0</v>
      </c>
      <c r="AI3" t="b">
        <f t="shared" si="11"/>
        <v>0</v>
      </c>
      <c r="AJ3" t="b">
        <f t="shared" si="12"/>
        <v>0</v>
      </c>
      <c r="AK3" s="55">
        <f t="shared" ref="AK3:AK66" si="23">B3</f>
        <v>45169</v>
      </c>
      <c r="AL3" s="64" t="str">
        <f t="shared" ref="AL3:AL66" si="24">TEXT(AK3,"YY")&amp;TEXT(AK3,"MM")</f>
        <v>2308</v>
      </c>
      <c r="AM3">
        <f t="shared" si="13"/>
        <v>0</v>
      </c>
      <c r="AO3" s="1">
        <v>2</v>
      </c>
      <c r="AP3" t="s">
        <v>0</v>
      </c>
      <c r="AQ3">
        <f>COUNTIF(Y$2:Y$211,$AL$1)</f>
        <v>11</v>
      </c>
      <c r="AR3" s="6" t="s">
        <v>9</v>
      </c>
      <c r="AS3" s="6"/>
      <c r="AT3" s="18" t="s">
        <v>0</v>
      </c>
      <c r="AU3" s="18">
        <f>COUNTIFS($Y$2:$Y$150,$AL$1,$AL$2:$AL$150,AU$1)</f>
        <v>0</v>
      </c>
      <c r="AV3" s="18">
        <f t="shared" ref="AV3:BF3" si="25">COUNTIFS($Y$2:$Y$150,$AL$1,$AL$2:$AL$150,AV$1)</f>
        <v>1</v>
      </c>
      <c r="AW3" s="18">
        <f t="shared" si="25"/>
        <v>1</v>
      </c>
      <c r="AX3" s="18">
        <f t="shared" si="25"/>
        <v>1</v>
      </c>
      <c r="AY3" s="18">
        <f t="shared" si="25"/>
        <v>1</v>
      </c>
      <c r="AZ3" s="18">
        <f t="shared" si="25"/>
        <v>1</v>
      </c>
      <c r="BA3" s="18">
        <f t="shared" si="25"/>
        <v>1</v>
      </c>
      <c r="BB3" s="18">
        <f t="shared" si="25"/>
        <v>1</v>
      </c>
      <c r="BC3" s="18">
        <f t="shared" si="25"/>
        <v>1</v>
      </c>
      <c r="BD3" s="18">
        <f t="shared" si="25"/>
        <v>1</v>
      </c>
      <c r="BE3" s="18">
        <f t="shared" si="25"/>
        <v>1</v>
      </c>
      <c r="BF3" s="18">
        <f t="shared" si="25"/>
        <v>1</v>
      </c>
      <c r="BG3" s="20">
        <f t="shared" si="15"/>
        <v>11</v>
      </c>
      <c r="BH3" s="20">
        <f t="shared" si="16"/>
        <v>1</v>
      </c>
      <c r="BI3" s="20">
        <f t="shared" si="17"/>
        <v>1</v>
      </c>
      <c r="BJ3" s="20">
        <f t="shared" si="18"/>
        <v>1</v>
      </c>
      <c r="BK3" s="19">
        <f t="shared" si="19"/>
        <v>1</v>
      </c>
      <c r="BL3" s="20">
        <f t="shared" si="20"/>
        <v>1</v>
      </c>
      <c r="BM3" s="20">
        <f t="shared" si="21"/>
        <v>1</v>
      </c>
      <c r="BN3" s="19">
        <f t="shared" si="22"/>
        <v>1</v>
      </c>
    </row>
    <row r="4" spans="1:67" ht="69.599999999999994" hidden="1" x14ac:dyDescent="0.4">
      <c r="A4" t="s">
        <v>122</v>
      </c>
      <c r="B4" s="55">
        <v>45162</v>
      </c>
      <c r="C4" t="s">
        <v>123</v>
      </c>
      <c r="D4" s="55">
        <v>45162</v>
      </c>
      <c r="E4" t="s">
        <v>124</v>
      </c>
      <c r="F4" t="b">
        <v>0</v>
      </c>
      <c r="G4" t="b">
        <v>1</v>
      </c>
      <c r="H4" s="55">
        <v>45162</v>
      </c>
      <c r="I4" t="s">
        <v>125</v>
      </c>
      <c r="J4" t="s">
        <v>115</v>
      </c>
      <c r="Q4" s="56" t="s">
        <v>126</v>
      </c>
      <c r="R4" t="b">
        <v>0</v>
      </c>
      <c r="S4">
        <v>2</v>
      </c>
      <c r="T4" t="s">
        <v>117</v>
      </c>
      <c r="U4" t="s">
        <v>118</v>
      </c>
      <c r="X4" t="b">
        <f t="shared" si="0"/>
        <v>0</v>
      </c>
      <c r="Y4" t="b">
        <f t="shared" si="1"/>
        <v>0</v>
      </c>
      <c r="Z4" t="b">
        <f t="shared" si="2"/>
        <v>0</v>
      </c>
      <c r="AA4" t="b">
        <f t="shared" si="3"/>
        <v>0</v>
      </c>
      <c r="AB4" t="b">
        <f t="shared" si="4"/>
        <v>1</v>
      </c>
      <c r="AC4" t="b">
        <f t="shared" si="5"/>
        <v>0</v>
      </c>
      <c r="AD4" t="b">
        <f t="shared" si="6"/>
        <v>0</v>
      </c>
      <c r="AE4" t="b">
        <f t="shared" si="7"/>
        <v>0</v>
      </c>
      <c r="AF4" t="b">
        <f t="shared" si="8"/>
        <v>0</v>
      </c>
      <c r="AG4" t="b">
        <f t="shared" si="9"/>
        <v>0</v>
      </c>
      <c r="AH4" t="b">
        <f t="shared" si="10"/>
        <v>0</v>
      </c>
      <c r="AI4" t="b">
        <f t="shared" si="11"/>
        <v>0</v>
      </c>
      <c r="AJ4" t="b">
        <f t="shared" si="12"/>
        <v>0</v>
      </c>
      <c r="AK4" s="55">
        <f t="shared" si="23"/>
        <v>45162</v>
      </c>
      <c r="AL4" s="64" t="str">
        <f t="shared" si="24"/>
        <v>2308</v>
      </c>
      <c r="AM4">
        <f t="shared" si="13"/>
        <v>0</v>
      </c>
      <c r="AO4" s="1">
        <v>3</v>
      </c>
      <c r="AP4" t="s">
        <v>24</v>
      </c>
      <c r="AQ4">
        <f>COUNTIF(Z$2:Z$211,$AL$1)</f>
        <v>4</v>
      </c>
      <c r="AR4" s="6" t="s">
        <v>9</v>
      </c>
      <c r="AS4" s="6"/>
      <c r="AT4" s="18" t="s">
        <v>24</v>
      </c>
      <c r="AU4" s="18">
        <f>COUNTIFS($Z$2:$Z$150,$AL$1,$AL$2:$AL$150,AU$1)</f>
        <v>0</v>
      </c>
      <c r="AV4" s="18">
        <f t="shared" ref="AV4:BF4" si="26">COUNTIFS($Z$2:$Z$150,$AL$1,$AL$2:$AL$150,AV$1)</f>
        <v>0</v>
      </c>
      <c r="AW4" s="18">
        <f t="shared" si="26"/>
        <v>1</v>
      </c>
      <c r="AX4" s="18">
        <f t="shared" si="26"/>
        <v>0</v>
      </c>
      <c r="AY4" s="18">
        <f t="shared" si="26"/>
        <v>0</v>
      </c>
      <c r="AZ4" s="18">
        <f t="shared" si="26"/>
        <v>1</v>
      </c>
      <c r="BA4" s="18">
        <f t="shared" si="26"/>
        <v>0</v>
      </c>
      <c r="BB4" s="18">
        <f t="shared" si="26"/>
        <v>0</v>
      </c>
      <c r="BC4" s="18">
        <f t="shared" si="26"/>
        <v>1</v>
      </c>
      <c r="BD4" s="18">
        <f t="shared" si="26"/>
        <v>0</v>
      </c>
      <c r="BE4" s="18">
        <f t="shared" si="26"/>
        <v>0</v>
      </c>
      <c r="BF4" s="18">
        <f t="shared" si="26"/>
        <v>1</v>
      </c>
      <c r="BG4" s="20">
        <f t="shared" si="15"/>
        <v>4</v>
      </c>
      <c r="BH4" s="20">
        <f t="shared" si="16"/>
        <v>1</v>
      </c>
      <c r="BI4" s="20">
        <f t="shared" si="17"/>
        <v>1</v>
      </c>
      <c r="BJ4" s="20">
        <f t="shared" si="18"/>
        <v>1</v>
      </c>
      <c r="BK4" s="19">
        <f t="shared" si="19"/>
        <v>1</v>
      </c>
      <c r="BL4" s="20">
        <f t="shared" si="20"/>
        <v>1</v>
      </c>
      <c r="BM4" s="20">
        <f t="shared" si="21"/>
        <v>1</v>
      </c>
      <c r="BN4" s="19">
        <f t="shared" si="22"/>
        <v>1</v>
      </c>
    </row>
    <row r="5" spans="1:67" ht="69.599999999999994" hidden="1" x14ac:dyDescent="0.4">
      <c r="A5" t="s">
        <v>127</v>
      </c>
      <c r="B5" s="55">
        <v>45155</v>
      </c>
      <c r="C5" t="s">
        <v>112</v>
      </c>
      <c r="D5" s="55">
        <v>45155</v>
      </c>
      <c r="E5" t="s">
        <v>128</v>
      </c>
      <c r="F5" t="b">
        <v>0</v>
      </c>
      <c r="G5" t="b">
        <v>1</v>
      </c>
      <c r="H5" s="55">
        <v>45155</v>
      </c>
      <c r="I5" t="s">
        <v>114</v>
      </c>
      <c r="J5" t="s">
        <v>115</v>
      </c>
      <c r="Q5" s="56" t="s">
        <v>129</v>
      </c>
      <c r="R5" t="b">
        <v>0</v>
      </c>
      <c r="S5">
        <v>2</v>
      </c>
      <c r="T5" t="s">
        <v>117</v>
      </c>
      <c r="U5" t="s">
        <v>118</v>
      </c>
      <c r="X5" t="b">
        <f t="shared" si="0"/>
        <v>0</v>
      </c>
      <c r="Y5" t="b">
        <f t="shared" si="1"/>
        <v>0</v>
      </c>
      <c r="Z5" t="b">
        <f t="shared" si="2"/>
        <v>0</v>
      </c>
      <c r="AA5" t="b">
        <f t="shared" si="3"/>
        <v>0</v>
      </c>
      <c r="AB5" t="b">
        <f t="shared" si="4"/>
        <v>0</v>
      </c>
      <c r="AC5" t="b">
        <f t="shared" si="5"/>
        <v>0</v>
      </c>
      <c r="AD5" t="b">
        <f t="shared" si="6"/>
        <v>0</v>
      </c>
      <c r="AE5" t="b">
        <f t="shared" si="7"/>
        <v>0</v>
      </c>
      <c r="AF5" t="b">
        <f t="shared" si="8"/>
        <v>0</v>
      </c>
      <c r="AG5" t="b">
        <f t="shared" si="9"/>
        <v>0</v>
      </c>
      <c r="AH5" t="b">
        <f t="shared" si="10"/>
        <v>0</v>
      </c>
      <c r="AI5" t="b">
        <f t="shared" si="11"/>
        <v>0</v>
      </c>
      <c r="AJ5" t="b">
        <f t="shared" si="12"/>
        <v>0</v>
      </c>
      <c r="AK5" s="55">
        <f t="shared" si="23"/>
        <v>45155</v>
      </c>
      <c r="AL5" s="64" t="str">
        <f t="shared" si="24"/>
        <v>2308</v>
      </c>
      <c r="AM5">
        <f t="shared" si="13"/>
        <v>0</v>
      </c>
      <c r="AO5" s="1">
        <v>4</v>
      </c>
      <c r="AP5" t="s">
        <v>52</v>
      </c>
      <c r="AQ5">
        <f>COUNTIF(AA$2:AA$211,$AL$1)</f>
        <v>4</v>
      </c>
      <c r="AR5" s="6" t="s">
        <v>8</v>
      </c>
      <c r="AS5" s="6"/>
      <c r="AT5" s="18" t="s">
        <v>25</v>
      </c>
      <c r="AU5" s="18">
        <f>COUNTIFS($AA$2:$AA$150,$AL$1,$AL$2:$AL$150,AU$1)</f>
        <v>0</v>
      </c>
      <c r="AV5" s="18">
        <f t="shared" ref="AV5:BF5" si="27">COUNTIFS($AA$2:$AA$150,$AL$1,$AL$2:$AL$150,AV$1)</f>
        <v>0</v>
      </c>
      <c r="AW5" s="18">
        <f t="shared" si="27"/>
        <v>1</v>
      </c>
      <c r="AX5" s="18">
        <f t="shared" si="27"/>
        <v>0</v>
      </c>
      <c r="AY5" s="18">
        <f t="shared" si="27"/>
        <v>0</v>
      </c>
      <c r="AZ5" s="18">
        <f t="shared" si="27"/>
        <v>1</v>
      </c>
      <c r="BA5" s="18">
        <f t="shared" si="27"/>
        <v>0</v>
      </c>
      <c r="BB5" s="18">
        <f t="shared" si="27"/>
        <v>0</v>
      </c>
      <c r="BC5" s="18">
        <f t="shared" si="27"/>
        <v>1</v>
      </c>
      <c r="BD5" s="18">
        <f t="shared" si="27"/>
        <v>0</v>
      </c>
      <c r="BE5" s="18">
        <f t="shared" si="27"/>
        <v>0</v>
      </c>
      <c r="BF5" s="18">
        <f t="shared" si="27"/>
        <v>1</v>
      </c>
      <c r="BG5" s="20">
        <f t="shared" si="15"/>
        <v>4</v>
      </c>
      <c r="BH5" s="20">
        <f t="shared" si="16"/>
        <v>1</v>
      </c>
      <c r="BI5" s="20">
        <f t="shared" si="17"/>
        <v>1</v>
      </c>
      <c r="BJ5" s="20">
        <f t="shared" si="18"/>
        <v>1</v>
      </c>
      <c r="BK5" s="19">
        <f t="shared" si="19"/>
        <v>1</v>
      </c>
      <c r="BL5" s="20">
        <f t="shared" si="20"/>
        <v>1</v>
      </c>
      <c r="BM5" s="20">
        <f t="shared" si="21"/>
        <v>1</v>
      </c>
      <c r="BN5" s="19">
        <f t="shared" si="22"/>
        <v>1</v>
      </c>
    </row>
    <row r="6" spans="1:67" ht="52.2" hidden="1" x14ac:dyDescent="0.4">
      <c r="A6" t="s">
        <v>130</v>
      </c>
      <c r="B6" s="55">
        <v>45142</v>
      </c>
      <c r="C6" t="s">
        <v>112</v>
      </c>
      <c r="D6" s="55">
        <v>45142</v>
      </c>
      <c r="E6" t="s">
        <v>120</v>
      </c>
      <c r="F6" t="b">
        <v>0</v>
      </c>
      <c r="G6" t="b">
        <v>1</v>
      </c>
      <c r="H6" s="55">
        <v>45142</v>
      </c>
      <c r="I6" t="s">
        <v>114</v>
      </c>
      <c r="J6" t="s">
        <v>115</v>
      </c>
      <c r="Q6" s="56" t="s">
        <v>131</v>
      </c>
      <c r="R6" t="b">
        <v>0</v>
      </c>
      <c r="S6">
        <v>2</v>
      </c>
      <c r="T6" t="s">
        <v>117</v>
      </c>
      <c r="U6" t="s">
        <v>118</v>
      </c>
      <c r="X6" t="b">
        <f t="shared" si="0"/>
        <v>0</v>
      </c>
      <c r="Y6" t="b">
        <f t="shared" si="1"/>
        <v>0</v>
      </c>
      <c r="Z6" t="b">
        <f t="shared" si="2"/>
        <v>0</v>
      </c>
      <c r="AA6" t="b">
        <f t="shared" si="3"/>
        <v>0</v>
      </c>
      <c r="AB6" t="b">
        <f t="shared" si="4"/>
        <v>0</v>
      </c>
      <c r="AC6" t="b">
        <f t="shared" si="5"/>
        <v>0</v>
      </c>
      <c r="AD6" t="b">
        <f t="shared" si="6"/>
        <v>0</v>
      </c>
      <c r="AE6" t="b">
        <f t="shared" si="7"/>
        <v>0</v>
      </c>
      <c r="AF6" t="b">
        <f t="shared" si="8"/>
        <v>0</v>
      </c>
      <c r="AG6" t="b">
        <f t="shared" si="9"/>
        <v>0</v>
      </c>
      <c r="AH6" t="b">
        <f t="shared" si="10"/>
        <v>0</v>
      </c>
      <c r="AI6" t="b">
        <f t="shared" si="11"/>
        <v>0</v>
      </c>
      <c r="AJ6" t="b">
        <f t="shared" si="12"/>
        <v>0</v>
      </c>
      <c r="AK6" s="55">
        <f t="shared" si="23"/>
        <v>45142</v>
      </c>
      <c r="AL6" s="64" t="str">
        <f t="shared" si="24"/>
        <v>2308</v>
      </c>
      <c r="AM6">
        <f t="shared" si="13"/>
        <v>0</v>
      </c>
      <c r="AO6" s="1">
        <v>5</v>
      </c>
      <c r="AP6" t="s">
        <v>26</v>
      </c>
      <c r="AQ6">
        <f>COUNTIF(AB$2:AB$211,$AL$1)</f>
        <v>4</v>
      </c>
      <c r="AR6" s="6" t="s">
        <v>10</v>
      </c>
      <c r="AS6" s="6"/>
      <c r="AT6" s="18" t="s">
        <v>26</v>
      </c>
      <c r="AU6" s="18">
        <f>COUNTIFS($AB$2:$AB$150,$AL$1,$AL$2:$AL$150,AU$1)</f>
        <v>2</v>
      </c>
      <c r="AV6" s="18">
        <f t="shared" ref="AV6:BF6" si="28">COUNTIFS($AB$2:$AB$150,$AL$1,$AL$2:$AL$150,AV$1)</f>
        <v>0</v>
      </c>
      <c r="AW6" s="18">
        <f t="shared" si="28"/>
        <v>0</v>
      </c>
      <c r="AX6" s="18">
        <f t="shared" si="28"/>
        <v>0</v>
      </c>
      <c r="AY6" s="18">
        <f t="shared" si="28"/>
        <v>1</v>
      </c>
      <c r="AZ6" s="18">
        <f t="shared" si="28"/>
        <v>0</v>
      </c>
      <c r="BA6" s="18">
        <f t="shared" si="28"/>
        <v>0</v>
      </c>
      <c r="BB6" s="18">
        <f t="shared" si="28"/>
        <v>1</v>
      </c>
      <c r="BC6" s="18">
        <f t="shared" si="28"/>
        <v>0</v>
      </c>
      <c r="BD6" s="18">
        <f t="shared" si="28"/>
        <v>0</v>
      </c>
      <c r="BE6" s="18">
        <f t="shared" si="28"/>
        <v>0</v>
      </c>
      <c r="BF6" s="18">
        <f t="shared" si="28"/>
        <v>0</v>
      </c>
      <c r="BG6" s="20">
        <f t="shared" si="15"/>
        <v>4</v>
      </c>
      <c r="BH6" s="20">
        <f t="shared" si="16"/>
        <v>1</v>
      </c>
      <c r="BI6" s="20">
        <f t="shared" si="17"/>
        <v>1</v>
      </c>
      <c r="BJ6" s="20">
        <f t="shared" si="18"/>
        <v>1</v>
      </c>
      <c r="BK6" s="19">
        <f t="shared" si="19"/>
        <v>0</v>
      </c>
      <c r="BL6" s="20">
        <f t="shared" si="20"/>
        <v>1</v>
      </c>
      <c r="BM6" s="20">
        <f t="shared" si="21"/>
        <v>1</v>
      </c>
      <c r="BN6" s="19">
        <f t="shared" si="22"/>
        <v>1</v>
      </c>
    </row>
    <row r="7" spans="1:67" ht="261" hidden="1" x14ac:dyDescent="0.4">
      <c r="A7" t="s">
        <v>132</v>
      </c>
      <c r="B7" s="55">
        <v>45132</v>
      </c>
      <c r="C7" t="s">
        <v>128</v>
      </c>
      <c r="D7" s="55">
        <v>45144</v>
      </c>
      <c r="E7" t="s">
        <v>128</v>
      </c>
      <c r="F7" t="b">
        <v>1</v>
      </c>
      <c r="G7" t="b">
        <v>1</v>
      </c>
      <c r="H7" s="55">
        <v>45131</v>
      </c>
      <c r="I7" t="s">
        <v>133</v>
      </c>
      <c r="J7" t="s">
        <v>115</v>
      </c>
      <c r="Q7" s="56" t="s">
        <v>134</v>
      </c>
      <c r="R7" t="b">
        <v>0</v>
      </c>
      <c r="S7">
        <v>3</v>
      </c>
      <c r="T7" t="s">
        <v>117</v>
      </c>
      <c r="U7" t="s">
        <v>118</v>
      </c>
      <c r="X7" t="b">
        <f t="shared" si="0"/>
        <v>0</v>
      </c>
      <c r="Y7" t="b">
        <f t="shared" si="1"/>
        <v>0</v>
      </c>
      <c r="Z7" t="b">
        <f t="shared" si="2"/>
        <v>0</v>
      </c>
      <c r="AA7" t="b">
        <f t="shared" si="3"/>
        <v>0</v>
      </c>
      <c r="AB7" t="b">
        <f t="shared" si="4"/>
        <v>0</v>
      </c>
      <c r="AC7" t="b">
        <f t="shared" si="5"/>
        <v>0</v>
      </c>
      <c r="AD7" t="b">
        <f t="shared" si="6"/>
        <v>0</v>
      </c>
      <c r="AE7" t="b">
        <f t="shared" si="7"/>
        <v>0</v>
      </c>
      <c r="AF7" t="b">
        <f t="shared" si="8"/>
        <v>0</v>
      </c>
      <c r="AG7" t="b">
        <f t="shared" si="9"/>
        <v>0</v>
      </c>
      <c r="AH7" t="b">
        <f t="shared" si="10"/>
        <v>0</v>
      </c>
      <c r="AI7" t="b">
        <f t="shared" si="11"/>
        <v>0</v>
      </c>
      <c r="AJ7" t="b">
        <f t="shared" si="12"/>
        <v>0</v>
      </c>
      <c r="AK7" s="55">
        <f t="shared" si="23"/>
        <v>45132</v>
      </c>
      <c r="AL7" s="64" t="str">
        <f t="shared" si="24"/>
        <v>2307</v>
      </c>
      <c r="AM7">
        <f t="shared" si="13"/>
        <v>0</v>
      </c>
      <c r="AO7" s="1">
        <v>6</v>
      </c>
      <c r="AP7" t="s">
        <v>27</v>
      </c>
      <c r="AQ7">
        <f>COUNTIF(AC$2:AC$211,$AL$1)</f>
        <v>2</v>
      </c>
      <c r="AR7" s="6" t="s">
        <v>11</v>
      </c>
      <c r="AS7" s="6"/>
      <c r="AT7" s="18" t="s">
        <v>27</v>
      </c>
      <c r="AU7" s="18">
        <f>COUNTIFS($AC$2:$AC$150,$AL$1,$AL$2:$AL$150,AU$1)</f>
        <v>0</v>
      </c>
      <c r="AV7" s="18">
        <f t="shared" ref="AV7:BF7" si="29">COUNTIFS($AC$2:$AC$150,$AL$1,$AL$2:$AL$150,AV$1)</f>
        <v>0</v>
      </c>
      <c r="AW7" s="18">
        <f t="shared" si="29"/>
        <v>1</v>
      </c>
      <c r="AX7" s="18">
        <f t="shared" si="29"/>
        <v>0</v>
      </c>
      <c r="AY7" s="18">
        <f t="shared" si="29"/>
        <v>0</v>
      </c>
      <c r="AZ7" s="18">
        <f t="shared" si="29"/>
        <v>0</v>
      </c>
      <c r="BA7" s="18">
        <f t="shared" si="29"/>
        <v>0</v>
      </c>
      <c r="BB7" s="18">
        <f t="shared" si="29"/>
        <v>0</v>
      </c>
      <c r="BC7" s="18">
        <f t="shared" si="29"/>
        <v>1</v>
      </c>
      <c r="BD7" s="18">
        <f t="shared" si="29"/>
        <v>0</v>
      </c>
      <c r="BE7" s="18">
        <f t="shared" si="29"/>
        <v>0</v>
      </c>
      <c r="BF7" s="18">
        <f t="shared" si="29"/>
        <v>0</v>
      </c>
      <c r="BG7" s="20">
        <f t="shared" si="15"/>
        <v>2</v>
      </c>
      <c r="BH7" s="20">
        <f t="shared" si="16"/>
        <v>1</v>
      </c>
      <c r="BI7" s="20">
        <f t="shared" si="17"/>
        <v>0</v>
      </c>
      <c r="BJ7" s="20">
        <f t="shared" si="18"/>
        <v>1</v>
      </c>
      <c r="BK7" s="19">
        <f t="shared" si="19"/>
        <v>0</v>
      </c>
      <c r="BL7" s="20">
        <f t="shared" si="20"/>
        <v>1</v>
      </c>
      <c r="BM7" s="20">
        <f t="shared" si="21"/>
        <v>1</v>
      </c>
      <c r="BN7" s="19">
        <f t="shared" si="22"/>
        <v>1</v>
      </c>
    </row>
    <row r="8" spans="1:67" ht="52.2" hidden="1" x14ac:dyDescent="0.4">
      <c r="A8" t="s">
        <v>135</v>
      </c>
      <c r="B8" s="55">
        <v>45105</v>
      </c>
      <c r="C8" t="s">
        <v>112</v>
      </c>
      <c r="D8" s="55">
        <v>45105</v>
      </c>
      <c r="E8" t="s">
        <v>120</v>
      </c>
      <c r="F8" t="b">
        <v>0</v>
      </c>
      <c r="G8" t="b">
        <v>1</v>
      </c>
      <c r="H8" s="55">
        <v>45105</v>
      </c>
      <c r="I8" t="s">
        <v>114</v>
      </c>
      <c r="J8" t="s">
        <v>115</v>
      </c>
      <c r="Q8" s="56" t="s">
        <v>136</v>
      </c>
      <c r="R8" t="b">
        <v>0</v>
      </c>
      <c r="S8">
        <v>2</v>
      </c>
      <c r="T8" t="s">
        <v>117</v>
      </c>
      <c r="U8" t="s">
        <v>118</v>
      </c>
      <c r="X8" t="b">
        <f t="shared" si="0"/>
        <v>0</v>
      </c>
      <c r="Y8" t="b">
        <f t="shared" si="1"/>
        <v>0</v>
      </c>
      <c r="Z8" t="b">
        <f t="shared" si="2"/>
        <v>0</v>
      </c>
      <c r="AA8" t="b">
        <f t="shared" si="3"/>
        <v>0</v>
      </c>
      <c r="AB8" t="b">
        <f t="shared" si="4"/>
        <v>0</v>
      </c>
      <c r="AC8" t="b">
        <f t="shared" si="5"/>
        <v>0</v>
      </c>
      <c r="AD8" t="b">
        <f t="shared" si="6"/>
        <v>0</v>
      </c>
      <c r="AE8" t="b">
        <f t="shared" si="7"/>
        <v>0</v>
      </c>
      <c r="AF8" t="b">
        <f t="shared" si="8"/>
        <v>0</v>
      </c>
      <c r="AG8" t="b">
        <f t="shared" si="9"/>
        <v>0</v>
      </c>
      <c r="AH8" t="b">
        <f t="shared" si="10"/>
        <v>0</v>
      </c>
      <c r="AI8" t="b">
        <f t="shared" si="11"/>
        <v>0</v>
      </c>
      <c r="AJ8" t="b">
        <f t="shared" si="12"/>
        <v>0</v>
      </c>
      <c r="AK8" s="55">
        <f t="shared" si="23"/>
        <v>45105</v>
      </c>
      <c r="AL8" s="64" t="str">
        <f t="shared" si="24"/>
        <v>2306</v>
      </c>
      <c r="AM8">
        <f t="shared" si="13"/>
        <v>0</v>
      </c>
      <c r="AO8" s="1">
        <v>7</v>
      </c>
      <c r="AP8" t="s">
        <v>61</v>
      </c>
      <c r="AQ8">
        <f>COUNTIF(AD$2:AD$211,$AL$1)</f>
        <v>1</v>
      </c>
      <c r="AR8" s="6" t="s">
        <v>8</v>
      </c>
      <c r="AS8" s="6"/>
      <c r="AT8" s="18" t="s">
        <v>28</v>
      </c>
      <c r="AU8" s="18">
        <f>COUNTIFS($AD$2:$AD$150,$AL$1,$AL$2:$AL$150,AU$1)</f>
        <v>0</v>
      </c>
      <c r="AV8" s="18">
        <f t="shared" ref="AV8:BF8" si="30">COUNTIFS($AD$2:$AD$150,$AL$1,$AL$2:$AL$150,AV$1)</f>
        <v>1</v>
      </c>
      <c r="AW8" s="18">
        <f t="shared" si="30"/>
        <v>0</v>
      </c>
      <c r="AX8" s="18">
        <f t="shared" si="30"/>
        <v>0</v>
      </c>
      <c r="AY8" s="18">
        <f t="shared" si="30"/>
        <v>0</v>
      </c>
      <c r="AZ8" s="18">
        <f t="shared" si="30"/>
        <v>0</v>
      </c>
      <c r="BA8" s="18">
        <f t="shared" si="30"/>
        <v>0</v>
      </c>
      <c r="BB8" s="18">
        <f t="shared" si="30"/>
        <v>0</v>
      </c>
      <c r="BC8" s="18">
        <f t="shared" si="30"/>
        <v>0</v>
      </c>
      <c r="BD8" s="18">
        <f t="shared" si="30"/>
        <v>0</v>
      </c>
      <c r="BE8" s="18">
        <f t="shared" si="30"/>
        <v>0</v>
      </c>
      <c r="BF8" s="18">
        <f t="shared" si="30"/>
        <v>0</v>
      </c>
      <c r="BG8" s="20">
        <f t="shared" si="15"/>
        <v>1</v>
      </c>
      <c r="BH8" s="20">
        <f t="shared" si="16"/>
        <v>1</v>
      </c>
      <c r="BI8" s="20">
        <f t="shared" si="17"/>
        <v>0</v>
      </c>
      <c r="BJ8" s="20">
        <f t="shared" si="18"/>
        <v>0</v>
      </c>
      <c r="BK8" s="19">
        <f t="shared" si="19"/>
        <v>0</v>
      </c>
      <c r="BL8" s="20">
        <f t="shared" si="20"/>
        <v>1</v>
      </c>
      <c r="BM8" s="20">
        <f t="shared" si="21"/>
        <v>0</v>
      </c>
      <c r="BN8" s="19">
        <f t="shared" si="22"/>
        <v>1</v>
      </c>
    </row>
    <row r="9" spans="1:67" ht="52.2" hidden="1" x14ac:dyDescent="0.4">
      <c r="A9" t="s">
        <v>137</v>
      </c>
      <c r="B9" s="55">
        <v>45108</v>
      </c>
      <c r="C9" t="s">
        <v>138</v>
      </c>
      <c r="D9" s="55">
        <v>45108</v>
      </c>
      <c r="E9" t="s">
        <v>139</v>
      </c>
      <c r="F9" t="b">
        <v>0</v>
      </c>
      <c r="G9" t="b">
        <v>1</v>
      </c>
      <c r="H9" s="55">
        <v>45108</v>
      </c>
      <c r="I9" t="s">
        <v>140</v>
      </c>
      <c r="J9" t="s">
        <v>115</v>
      </c>
      <c r="Q9" s="56" t="s">
        <v>141</v>
      </c>
      <c r="R9" t="b">
        <v>0</v>
      </c>
      <c r="S9">
        <v>2</v>
      </c>
      <c r="T9" t="s">
        <v>117</v>
      </c>
      <c r="U9" t="s">
        <v>118</v>
      </c>
      <c r="X9" t="b">
        <f t="shared" si="0"/>
        <v>0</v>
      </c>
      <c r="Y9" t="b">
        <f t="shared" si="1"/>
        <v>0</v>
      </c>
      <c r="Z9" t="b">
        <f t="shared" si="2"/>
        <v>0</v>
      </c>
      <c r="AA9" t="b">
        <f t="shared" si="3"/>
        <v>0</v>
      </c>
      <c r="AB9" t="b">
        <f t="shared" si="4"/>
        <v>0</v>
      </c>
      <c r="AC9" t="b">
        <f t="shared" si="5"/>
        <v>0</v>
      </c>
      <c r="AD9" t="b">
        <f t="shared" si="6"/>
        <v>0</v>
      </c>
      <c r="AE9" t="b">
        <f t="shared" si="7"/>
        <v>0</v>
      </c>
      <c r="AF9" t="b">
        <f t="shared" si="8"/>
        <v>0</v>
      </c>
      <c r="AG9" t="b">
        <f t="shared" si="9"/>
        <v>0</v>
      </c>
      <c r="AH9" t="b">
        <f t="shared" si="10"/>
        <v>0</v>
      </c>
      <c r="AI9" t="b">
        <f t="shared" si="11"/>
        <v>0</v>
      </c>
      <c r="AJ9" t="b">
        <f t="shared" si="12"/>
        <v>0</v>
      </c>
      <c r="AK9" s="55">
        <f t="shared" si="23"/>
        <v>45108</v>
      </c>
      <c r="AL9" s="64" t="str">
        <f t="shared" si="24"/>
        <v>2307</v>
      </c>
      <c r="AM9">
        <f t="shared" si="13"/>
        <v>0</v>
      </c>
      <c r="AO9" s="1">
        <v>8</v>
      </c>
      <c r="AP9" t="s">
        <v>62</v>
      </c>
      <c r="AQ9">
        <f>COUNTIF(AE$2:AE$211,$AL$1)</f>
        <v>0</v>
      </c>
      <c r="AR9" s="6" t="s">
        <v>10</v>
      </c>
      <c r="AS9" s="6"/>
      <c r="AT9" s="18" t="s">
        <v>30</v>
      </c>
      <c r="AU9" s="18">
        <f>COUNTIFS($AE$2:$AE$150,$AL$1,$AL$2:$AL$150,AU$1)</f>
        <v>0</v>
      </c>
      <c r="AV9" s="18">
        <f t="shared" ref="AV9:BF9" si="31">COUNTIFS($AE$2:$AE$150,$AL$1,$AL$2:$AL$150,AV$1)</f>
        <v>0</v>
      </c>
      <c r="AW9" s="18">
        <f t="shared" si="31"/>
        <v>0</v>
      </c>
      <c r="AX9" s="18">
        <f t="shared" si="31"/>
        <v>0</v>
      </c>
      <c r="AY9" s="18">
        <f t="shared" si="31"/>
        <v>0</v>
      </c>
      <c r="AZ9" s="18">
        <f t="shared" si="31"/>
        <v>0</v>
      </c>
      <c r="BA9" s="18">
        <f t="shared" si="31"/>
        <v>0</v>
      </c>
      <c r="BB9" s="18">
        <f t="shared" si="31"/>
        <v>0</v>
      </c>
      <c r="BC9" s="18">
        <f t="shared" si="31"/>
        <v>0</v>
      </c>
      <c r="BD9" s="18">
        <f t="shared" si="31"/>
        <v>0</v>
      </c>
      <c r="BE9" s="18">
        <f t="shared" si="31"/>
        <v>0</v>
      </c>
      <c r="BF9" s="18">
        <f t="shared" si="31"/>
        <v>0</v>
      </c>
      <c r="BG9" s="20">
        <f t="shared" si="15"/>
        <v>0</v>
      </c>
      <c r="BH9" s="20">
        <f t="shared" si="16"/>
        <v>0</v>
      </c>
      <c r="BI9" s="20">
        <f t="shared" si="17"/>
        <v>0</v>
      </c>
      <c r="BJ9" s="20">
        <f t="shared" si="18"/>
        <v>0</v>
      </c>
      <c r="BK9" s="19">
        <f t="shared" si="19"/>
        <v>0</v>
      </c>
      <c r="BL9" s="20">
        <f t="shared" si="20"/>
        <v>0</v>
      </c>
      <c r="BM9" s="20">
        <f t="shared" si="21"/>
        <v>0</v>
      </c>
      <c r="BN9" s="19">
        <f t="shared" si="22"/>
        <v>0</v>
      </c>
    </row>
    <row r="10" spans="1:67" ht="69.599999999999994" hidden="1" x14ac:dyDescent="0.4">
      <c r="A10" t="s">
        <v>142</v>
      </c>
      <c r="B10" s="55">
        <v>45077</v>
      </c>
      <c r="C10" t="s">
        <v>143</v>
      </c>
      <c r="D10" s="55">
        <v>45077</v>
      </c>
      <c r="E10" t="s">
        <v>144</v>
      </c>
      <c r="F10" t="b">
        <v>0</v>
      </c>
      <c r="G10" t="b">
        <v>1</v>
      </c>
      <c r="H10" s="55">
        <v>45077</v>
      </c>
      <c r="I10" t="s">
        <v>145</v>
      </c>
      <c r="J10" t="s">
        <v>115</v>
      </c>
      <c r="K10" t="s">
        <v>146</v>
      </c>
      <c r="Q10" s="56" t="s">
        <v>147</v>
      </c>
      <c r="R10" t="b">
        <v>0</v>
      </c>
      <c r="S10">
        <v>2</v>
      </c>
      <c r="T10" t="s">
        <v>117</v>
      </c>
      <c r="U10" t="s">
        <v>118</v>
      </c>
      <c r="X10" t="b">
        <f t="shared" si="0"/>
        <v>0</v>
      </c>
      <c r="Y10" t="b">
        <f t="shared" si="1"/>
        <v>0</v>
      </c>
      <c r="Z10" t="b">
        <f t="shared" si="2"/>
        <v>0</v>
      </c>
      <c r="AA10" t="b">
        <f t="shared" si="3"/>
        <v>0</v>
      </c>
      <c r="AB10" t="b">
        <f t="shared" si="4"/>
        <v>0</v>
      </c>
      <c r="AC10" t="b">
        <f t="shared" si="5"/>
        <v>0</v>
      </c>
      <c r="AD10" t="b">
        <f t="shared" si="6"/>
        <v>0</v>
      </c>
      <c r="AE10" t="b">
        <f t="shared" si="7"/>
        <v>0</v>
      </c>
      <c r="AF10" t="b">
        <f t="shared" si="8"/>
        <v>0</v>
      </c>
      <c r="AG10" t="b">
        <f t="shared" si="9"/>
        <v>0</v>
      </c>
      <c r="AH10" t="b">
        <f t="shared" si="10"/>
        <v>0</v>
      </c>
      <c r="AI10" t="b">
        <f t="shared" si="11"/>
        <v>0</v>
      </c>
      <c r="AJ10" t="b">
        <f t="shared" si="12"/>
        <v>0</v>
      </c>
      <c r="AK10" s="55">
        <f t="shared" si="23"/>
        <v>45077</v>
      </c>
      <c r="AL10" s="64" t="str">
        <f t="shared" si="24"/>
        <v>2305</v>
      </c>
      <c r="AM10">
        <f t="shared" si="13"/>
        <v>0</v>
      </c>
      <c r="AO10" s="1">
        <v>9</v>
      </c>
      <c r="AP10" t="s">
        <v>56</v>
      </c>
      <c r="AQ10">
        <f>COUNTIF(AF$2:AF$211,$AL$1)</f>
        <v>0</v>
      </c>
      <c r="AR10" s="6" t="s">
        <v>12</v>
      </c>
      <c r="AS10" s="6"/>
      <c r="AT10" s="18" t="s">
        <v>35</v>
      </c>
      <c r="AU10" s="18">
        <f>COUNTIFS($AF$2:$AF$150,$AL$1,$AL$2:$AL$150,AU$1)</f>
        <v>0</v>
      </c>
      <c r="AV10" s="18">
        <f t="shared" ref="AV10:BF10" si="32">COUNTIFS($AF$2:$AF$150,$AL$1,$AL$2:$AL$150,AV$1)</f>
        <v>0</v>
      </c>
      <c r="AW10" s="18">
        <f t="shared" si="32"/>
        <v>0</v>
      </c>
      <c r="AX10" s="18">
        <f t="shared" si="32"/>
        <v>0</v>
      </c>
      <c r="AY10" s="18">
        <f t="shared" si="32"/>
        <v>0</v>
      </c>
      <c r="AZ10" s="18">
        <f t="shared" si="32"/>
        <v>0</v>
      </c>
      <c r="BA10" s="18">
        <f t="shared" si="32"/>
        <v>0</v>
      </c>
      <c r="BB10" s="18">
        <f t="shared" si="32"/>
        <v>0</v>
      </c>
      <c r="BC10" s="18">
        <f t="shared" si="32"/>
        <v>0</v>
      </c>
      <c r="BD10" s="18">
        <f t="shared" si="32"/>
        <v>0</v>
      </c>
      <c r="BE10" s="18">
        <f t="shared" si="32"/>
        <v>0</v>
      </c>
      <c r="BF10" s="18">
        <f t="shared" si="32"/>
        <v>0</v>
      </c>
      <c r="BG10" s="20">
        <f t="shared" si="15"/>
        <v>0</v>
      </c>
      <c r="BH10" s="20">
        <f t="shared" si="16"/>
        <v>0</v>
      </c>
      <c r="BI10" s="20">
        <f t="shared" si="17"/>
        <v>0</v>
      </c>
      <c r="BJ10" s="20">
        <f t="shared" si="18"/>
        <v>0</v>
      </c>
      <c r="BK10" s="19">
        <f t="shared" si="19"/>
        <v>0</v>
      </c>
      <c r="BL10" s="20">
        <f t="shared" si="20"/>
        <v>0</v>
      </c>
      <c r="BM10" s="20">
        <f t="shared" si="21"/>
        <v>0</v>
      </c>
      <c r="BN10" s="19">
        <f t="shared" si="22"/>
        <v>0</v>
      </c>
    </row>
    <row r="11" spans="1:67" ht="52.2" hidden="1" x14ac:dyDescent="0.4">
      <c r="A11" t="s">
        <v>148</v>
      </c>
      <c r="B11" s="55">
        <v>45078</v>
      </c>
      <c r="C11" t="s">
        <v>149</v>
      </c>
      <c r="D11" s="55">
        <v>45078</v>
      </c>
      <c r="E11" t="s">
        <v>128</v>
      </c>
      <c r="F11" t="b">
        <v>0</v>
      </c>
      <c r="G11" t="b">
        <v>1</v>
      </c>
      <c r="H11" s="55">
        <v>45078</v>
      </c>
      <c r="I11" t="s">
        <v>150</v>
      </c>
      <c r="J11" t="s">
        <v>115</v>
      </c>
      <c r="Q11" s="56" t="s">
        <v>151</v>
      </c>
      <c r="R11" t="b">
        <v>0</v>
      </c>
      <c r="S11">
        <v>2</v>
      </c>
      <c r="T11" t="s">
        <v>117</v>
      </c>
      <c r="U11" t="s">
        <v>118</v>
      </c>
      <c r="X11" t="b">
        <f t="shared" si="0"/>
        <v>0</v>
      </c>
      <c r="Y11" t="b">
        <f t="shared" si="1"/>
        <v>0</v>
      </c>
      <c r="Z11" t="b">
        <f t="shared" si="2"/>
        <v>0</v>
      </c>
      <c r="AA11" t="b">
        <f t="shared" si="3"/>
        <v>0</v>
      </c>
      <c r="AB11" t="b">
        <f t="shared" si="4"/>
        <v>0</v>
      </c>
      <c r="AC11" t="b">
        <f t="shared" si="5"/>
        <v>0</v>
      </c>
      <c r="AD11" t="b">
        <f t="shared" si="6"/>
        <v>0</v>
      </c>
      <c r="AE11" t="b">
        <f t="shared" si="7"/>
        <v>0</v>
      </c>
      <c r="AF11" t="b">
        <f t="shared" si="8"/>
        <v>0</v>
      </c>
      <c r="AG11" t="b">
        <f t="shared" si="9"/>
        <v>0</v>
      </c>
      <c r="AH11" t="b">
        <f t="shared" si="10"/>
        <v>0</v>
      </c>
      <c r="AI11" t="b">
        <f t="shared" si="11"/>
        <v>0</v>
      </c>
      <c r="AJ11" t="b">
        <f t="shared" si="12"/>
        <v>0</v>
      </c>
      <c r="AK11" s="55">
        <f t="shared" si="23"/>
        <v>45078</v>
      </c>
      <c r="AL11" s="64" t="str">
        <f t="shared" si="24"/>
        <v>2306</v>
      </c>
      <c r="AM11">
        <f t="shared" si="13"/>
        <v>0</v>
      </c>
      <c r="AO11" s="1">
        <v>10</v>
      </c>
      <c r="AP11" t="s">
        <v>55</v>
      </c>
      <c r="AQ11">
        <f>COUNTIF(AG$2:AG$211,$AL$1)</f>
        <v>0</v>
      </c>
      <c r="AR11" s="6" t="s">
        <v>10</v>
      </c>
      <c r="AS11" s="6"/>
      <c r="AT11" s="18" t="s">
        <v>36</v>
      </c>
      <c r="AU11" s="18">
        <f>COUNTIFS($AG$2:$AG$150,$AL$1,$AL$2:$AL$150,AU$1)</f>
        <v>0</v>
      </c>
      <c r="AV11" s="18">
        <f t="shared" ref="AV11:BF11" si="33">COUNTIFS($AG$2:$AG$150,$AL$1,$AL$2:$AL$150,AV$1)</f>
        <v>0</v>
      </c>
      <c r="AW11" s="18">
        <f t="shared" si="33"/>
        <v>0</v>
      </c>
      <c r="AX11" s="18">
        <f t="shared" si="33"/>
        <v>0</v>
      </c>
      <c r="AY11" s="18">
        <f t="shared" si="33"/>
        <v>0</v>
      </c>
      <c r="AZ11" s="18">
        <f t="shared" si="33"/>
        <v>0</v>
      </c>
      <c r="BA11" s="18">
        <f t="shared" si="33"/>
        <v>0</v>
      </c>
      <c r="BB11" s="18">
        <f t="shared" si="33"/>
        <v>0</v>
      </c>
      <c r="BC11" s="18">
        <f t="shared" si="33"/>
        <v>0</v>
      </c>
      <c r="BD11" s="18">
        <f t="shared" si="33"/>
        <v>0</v>
      </c>
      <c r="BE11" s="18">
        <f t="shared" si="33"/>
        <v>0</v>
      </c>
      <c r="BF11" s="18">
        <f t="shared" si="33"/>
        <v>0</v>
      </c>
      <c r="BG11" s="20">
        <f t="shared" si="15"/>
        <v>0</v>
      </c>
      <c r="BH11" s="20">
        <f t="shared" si="16"/>
        <v>0</v>
      </c>
      <c r="BI11" s="20">
        <f t="shared" si="17"/>
        <v>0</v>
      </c>
      <c r="BJ11" s="20">
        <f t="shared" si="18"/>
        <v>0</v>
      </c>
      <c r="BK11" s="19">
        <f t="shared" si="19"/>
        <v>0</v>
      </c>
      <c r="BL11" s="20">
        <f t="shared" si="20"/>
        <v>0</v>
      </c>
      <c r="BM11" s="20">
        <f t="shared" si="21"/>
        <v>0</v>
      </c>
      <c r="BN11" s="19">
        <f t="shared" si="22"/>
        <v>0</v>
      </c>
    </row>
    <row r="12" spans="1:67" ht="52.2" hidden="1" x14ac:dyDescent="0.4">
      <c r="A12" t="s">
        <v>152</v>
      </c>
      <c r="B12" s="55">
        <v>45068</v>
      </c>
      <c r="C12" t="s">
        <v>112</v>
      </c>
      <c r="D12" s="55">
        <v>45070</v>
      </c>
      <c r="E12" t="s">
        <v>120</v>
      </c>
      <c r="F12" t="b">
        <v>0</v>
      </c>
      <c r="G12" t="b">
        <v>1</v>
      </c>
      <c r="H12" s="55">
        <v>45068</v>
      </c>
      <c r="I12" t="s">
        <v>114</v>
      </c>
      <c r="J12" t="s">
        <v>115</v>
      </c>
      <c r="Q12" s="56" t="s">
        <v>153</v>
      </c>
      <c r="R12" t="b">
        <v>0</v>
      </c>
      <c r="S12">
        <v>2</v>
      </c>
      <c r="T12" t="s">
        <v>117</v>
      </c>
      <c r="U12" t="s">
        <v>118</v>
      </c>
      <c r="X12" t="b">
        <f t="shared" si="0"/>
        <v>0</v>
      </c>
      <c r="Y12" t="b">
        <f t="shared" si="1"/>
        <v>0</v>
      </c>
      <c r="Z12" t="b">
        <f t="shared" si="2"/>
        <v>0</v>
      </c>
      <c r="AA12" t="b">
        <f t="shared" si="3"/>
        <v>0</v>
      </c>
      <c r="AB12" t="b">
        <f t="shared" si="4"/>
        <v>0</v>
      </c>
      <c r="AC12" t="b">
        <f t="shared" si="5"/>
        <v>0</v>
      </c>
      <c r="AD12" t="b">
        <f t="shared" si="6"/>
        <v>0</v>
      </c>
      <c r="AE12" t="b">
        <f t="shared" si="7"/>
        <v>0</v>
      </c>
      <c r="AF12" t="b">
        <f t="shared" si="8"/>
        <v>0</v>
      </c>
      <c r="AG12" t="b">
        <f t="shared" si="9"/>
        <v>0</v>
      </c>
      <c r="AH12" t="b">
        <f t="shared" si="10"/>
        <v>0</v>
      </c>
      <c r="AI12" t="b">
        <f t="shared" si="11"/>
        <v>0</v>
      </c>
      <c r="AJ12" t="b">
        <f t="shared" si="12"/>
        <v>0</v>
      </c>
      <c r="AK12" s="55">
        <f t="shared" si="23"/>
        <v>45068</v>
      </c>
      <c r="AL12" s="64" t="str">
        <f t="shared" si="24"/>
        <v>2305</v>
      </c>
      <c r="AM12">
        <f t="shared" si="13"/>
        <v>0</v>
      </c>
      <c r="AO12" s="1">
        <v>11</v>
      </c>
      <c r="AP12" t="s">
        <v>54</v>
      </c>
      <c r="AQ12">
        <f>COUNTIF(AH$2:AH$211,$AL$1)</f>
        <v>11</v>
      </c>
      <c r="AR12" s="6" t="s">
        <v>8</v>
      </c>
      <c r="AS12" s="6"/>
      <c r="AT12" s="18" t="s">
        <v>38</v>
      </c>
      <c r="AU12" s="18">
        <f>COUNTIFS($AH$2:$AH$150,$AL$1,$AL$2:$AL$150,AU$1)</f>
        <v>0</v>
      </c>
      <c r="AV12" s="18">
        <f t="shared" ref="AV12:BF12" si="34">COUNTIFS($AH$2:$AH$150,$AL$1,$AL$2:$AL$150,AV$1)</f>
        <v>1</v>
      </c>
      <c r="AW12" s="18">
        <f t="shared" si="34"/>
        <v>1</v>
      </c>
      <c r="AX12" s="18">
        <f t="shared" si="34"/>
        <v>1</v>
      </c>
      <c r="AY12" s="18">
        <f t="shared" si="34"/>
        <v>1</v>
      </c>
      <c r="AZ12" s="18">
        <f t="shared" si="34"/>
        <v>1</v>
      </c>
      <c r="BA12" s="18">
        <f t="shared" si="34"/>
        <v>1</v>
      </c>
      <c r="BB12" s="18">
        <f t="shared" si="34"/>
        <v>1</v>
      </c>
      <c r="BC12" s="18">
        <f t="shared" si="34"/>
        <v>1</v>
      </c>
      <c r="BD12" s="18">
        <f t="shared" si="34"/>
        <v>1</v>
      </c>
      <c r="BE12" s="18">
        <f t="shared" si="34"/>
        <v>1</v>
      </c>
      <c r="BF12" s="18">
        <f t="shared" si="34"/>
        <v>1</v>
      </c>
      <c r="BG12" s="20">
        <f t="shared" si="15"/>
        <v>11</v>
      </c>
      <c r="BH12" s="20">
        <f t="shared" si="16"/>
        <v>1</v>
      </c>
      <c r="BI12" s="20">
        <f t="shared" si="17"/>
        <v>1</v>
      </c>
      <c r="BJ12" s="20">
        <f t="shared" si="18"/>
        <v>1</v>
      </c>
      <c r="BK12" s="19">
        <f t="shared" si="19"/>
        <v>1</v>
      </c>
      <c r="BL12" s="20">
        <f t="shared" si="20"/>
        <v>1</v>
      </c>
      <c r="BM12" s="20">
        <f t="shared" si="21"/>
        <v>1</v>
      </c>
      <c r="BN12" s="19">
        <f t="shared" si="22"/>
        <v>1</v>
      </c>
    </row>
    <row r="13" spans="1:67" ht="261" hidden="1" x14ac:dyDescent="0.4">
      <c r="A13" t="s">
        <v>154</v>
      </c>
      <c r="B13" s="55">
        <v>45063</v>
      </c>
      <c r="C13" t="s">
        <v>139</v>
      </c>
      <c r="D13" s="55">
        <v>45063</v>
      </c>
      <c r="E13" t="s">
        <v>155</v>
      </c>
      <c r="F13" t="b">
        <v>0</v>
      </c>
      <c r="G13" t="b">
        <v>1</v>
      </c>
      <c r="H13" s="55">
        <v>45063</v>
      </c>
      <c r="I13" t="s">
        <v>156</v>
      </c>
      <c r="J13" t="s">
        <v>115</v>
      </c>
      <c r="Q13" s="56" t="s">
        <v>157</v>
      </c>
      <c r="R13" t="b">
        <v>0</v>
      </c>
      <c r="S13">
        <v>2</v>
      </c>
      <c r="T13" t="s">
        <v>117</v>
      </c>
      <c r="U13" t="s">
        <v>118</v>
      </c>
      <c r="X13" t="b">
        <f t="shared" si="0"/>
        <v>0</v>
      </c>
      <c r="Y13" t="b">
        <f t="shared" si="1"/>
        <v>0</v>
      </c>
      <c r="Z13" t="b">
        <f t="shared" si="2"/>
        <v>0</v>
      </c>
      <c r="AA13" t="b">
        <f t="shared" si="3"/>
        <v>0</v>
      </c>
      <c r="AB13" t="b">
        <f t="shared" si="4"/>
        <v>1</v>
      </c>
      <c r="AC13" t="b">
        <f t="shared" si="5"/>
        <v>0</v>
      </c>
      <c r="AD13" t="b">
        <f t="shared" si="6"/>
        <v>0</v>
      </c>
      <c r="AE13" t="b">
        <f t="shared" si="7"/>
        <v>0</v>
      </c>
      <c r="AF13" t="b">
        <f t="shared" si="8"/>
        <v>0</v>
      </c>
      <c r="AG13" t="b">
        <f t="shared" si="9"/>
        <v>0</v>
      </c>
      <c r="AH13" t="b">
        <f t="shared" si="10"/>
        <v>0</v>
      </c>
      <c r="AI13" t="b">
        <f t="shared" si="11"/>
        <v>0</v>
      </c>
      <c r="AJ13" t="b">
        <f t="shared" si="12"/>
        <v>0</v>
      </c>
      <c r="AK13" s="55">
        <f t="shared" si="23"/>
        <v>45063</v>
      </c>
      <c r="AL13" s="64" t="str">
        <f t="shared" si="24"/>
        <v>2305</v>
      </c>
      <c r="AM13">
        <f>SUM(AM2:AM12)</f>
        <v>0</v>
      </c>
      <c r="AO13" s="1">
        <v>12</v>
      </c>
      <c r="AP13" t="s">
        <v>53</v>
      </c>
      <c r="AQ13">
        <f>COUNTIF(AI$2:AI$211,$AL$1)</f>
        <v>11</v>
      </c>
      <c r="AR13" s="6" t="s">
        <v>8</v>
      </c>
      <c r="AS13" s="6"/>
      <c r="AT13" s="18" t="s">
        <v>39</v>
      </c>
      <c r="AU13" s="18">
        <f>COUNTIFS($AI$2:$AI$150,$AL$1,$AL$2:$AL$150,AU$1)</f>
        <v>0</v>
      </c>
      <c r="AV13" s="18">
        <f t="shared" ref="AV13:BF13" si="35">COUNTIFS($AI$2:$AI$150,$AL$1,$AL$2:$AL$150,AV$1)</f>
        <v>1</v>
      </c>
      <c r="AW13" s="18">
        <f t="shared" si="35"/>
        <v>1</v>
      </c>
      <c r="AX13" s="18">
        <f t="shared" si="35"/>
        <v>1</v>
      </c>
      <c r="AY13" s="18">
        <f t="shared" si="35"/>
        <v>1</v>
      </c>
      <c r="AZ13" s="18">
        <f t="shared" si="35"/>
        <v>1</v>
      </c>
      <c r="BA13" s="18">
        <f t="shared" si="35"/>
        <v>1</v>
      </c>
      <c r="BB13" s="18">
        <f t="shared" si="35"/>
        <v>1</v>
      </c>
      <c r="BC13" s="18">
        <f t="shared" si="35"/>
        <v>1</v>
      </c>
      <c r="BD13" s="18">
        <f t="shared" si="35"/>
        <v>1</v>
      </c>
      <c r="BE13" s="18">
        <f t="shared" si="35"/>
        <v>1</v>
      </c>
      <c r="BF13" s="18">
        <f t="shared" si="35"/>
        <v>1</v>
      </c>
      <c r="BG13" s="20">
        <f t="shared" si="15"/>
        <v>11</v>
      </c>
      <c r="BH13" s="20">
        <f t="shared" si="16"/>
        <v>1</v>
      </c>
      <c r="BI13" s="20">
        <f t="shared" si="17"/>
        <v>1</v>
      </c>
      <c r="BJ13" s="20">
        <f t="shared" si="18"/>
        <v>1</v>
      </c>
      <c r="BK13" s="19">
        <f t="shared" si="19"/>
        <v>1</v>
      </c>
      <c r="BL13" s="20">
        <f t="shared" si="20"/>
        <v>1</v>
      </c>
      <c r="BM13" s="20">
        <f t="shared" si="21"/>
        <v>1</v>
      </c>
      <c r="BN13" s="19">
        <f t="shared" si="22"/>
        <v>1</v>
      </c>
    </row>
    <row r="14" spans="1:67" ht="34.799999999999997" hidden="1" x14ac:dyDescent="0.4">
      <c r="A14" t="s">
        <v>158</v>
      </c>
      <c r="B14" s="55">
        <v>45061</v>
      </c>
      <c r="C14" t="s">
        <v>112</v>
      </c>
      <c r="D14" s="55">
        <v>45064</v>
      </c>
      <c r="E14" t="s">
        <v>133</v>
      </c>
      <c r="F14" t="b">
        <v>0</v>
      </c>
      <c r="G14" t="b">
        <v>1</v>
      </c>
      <c r="H14" s="55">
        <v>45061</v>
      </c>
      <c r="I14" t="s">
        <v>114</v>
      </c>
      <c r="J14" t="s">
        <v>115</v>
      </c>
      <c r="Q14" s="56" t="s">
        <v>159</v>
      </c>
      <c r="R14" t="b">
        <v>0</v>
      </c>
      <c r="S14">
        <v>2</v>
      </c>
      <c r="T14" t="s">
        <v>117</v>
      </c>
      <c r="U14" t="s">
        <v>118</v>
      </c>
      <c r="X14" t="b">
        <f t="shared" si="0"/>
        <v>0</v>
      </c>
      <c r="Y14" t="b">
        <f t="shared" si="1"/>
        <v>0</v>
      </c>
      <c r="Z14" t="b">
        <f t="shared" si="2"/>
        <v>0</v>
      </c>
      <c r="AA14" t="b">
        <f t="shared" si="3"/>
        <v>0</v>
      </c>
      <c r="AB14" t="b">
        <f t="shared" si="4"/>
        <v>0</v>
      </c>
      <c r="AC14" t="b">
        <f t="shared" si="5"/>
        <v>0</v>
      </c>
      <c r="AD14" t="b">
        <f t="shared" si="6"/>
        <v>0</v>
      </c>
      <c r="AE14" t="b">
        <f t="shared" si="7"/>
        <v>0</v>
      </c>
      <c r="AF14" t="b">
        <f t="shared" si="8"/>
        <v>0</v>
      </c>
      <c r="AG14" t="b">
        <f t="shared" si="9"/>
        <v>0</v>
      </c>
      <c r="AH14" t="b">
        <f t="shared" si="10"/>
        <v>0</v>
      </c>
      <c r="AI14" t="b">
        <f t="shared" si="11"/>
        <v>0</v>
      </c>
      <c r="AJ14" t="b">
        <f t="shared" si="12"/>
        <v>0</v>
      </c>
      <c r="AK14" s="55">
        <f t="shared" si="23"/>
        <v>45061</v>
      </c>
      <c r="AL14" s="64" t="str">
        <f t="shared" si="24"/>
        <v>2305</v>
      </c>
      <c r="AO14" s="1">
        <v>13</v>
      </c>
      <c r="AP14" t="s">
        <v>40</v>
      </c>
      <c r="AQ14">
        <f>COUNTIF(AJ$2:AJ$211,$AL$1)</f>
        <v>1</v>
      </c>
      <c r="AT14" s="18" t="s">
        <v>40</v>
      </c>
      <c r="AU14" s="18">
        <f>COUNTIFS($AJ$2:$AJ$150,$AL$1,$AL$2:$AL$150,AU$1)</f>
        <v>0</v>
      </c>
      <c r="AV14" s="18">
        <f t="shared" ref="AV14:BF14" si="36">COUNTIFS($AJ$2:$AJ$150,$AL$1,$AL$2:$AL$150,AV$1)</f>
        <v>1</v>
      </c>
      <c r="AW14" s="18">
        <f t="shared" si="36"/>
        <v>0</v>
      </c>
      <c r="AX14" s="18">
        <f t="shared" si="36"/>
        <v>0</v>
      </c>
      <c r="AY14" s="18">
        <f t="shared" si="36"/>
        <v>0</v>
      </c>
      <c r="AZ14" s="18">
        <f t="shared" si="36"/>
        <v>0</v>
      </c>
      <c r="BA14" s="18">
        <f t="shared" si="36"/>
        <v>0</v>
      </c>
      <c r="BB14" s="18">
        <f t="shared" si="36"/>
        <v>0</v>
      </c>
      <c r="BC14" s="18">
        <f t="shared" si="36"/>
        <v>0</v>
      </c>
      <c r="BD14" s="18">
        <f t="shared" si="36"/>
        <v>0</v>
      </c>
      <c r="BE14" s="18">
        <f t="shared" si="36"/>
        <v>0</v>
      </c>
      <c r="BF14" s="18">
        <f t="shared" si="36"/>
        <v>0</v>
      </c>
      <c r="BG14" s="20">
        <f t="shared" si="15"/>
        <v>1</v>
      </c>
      <c r="BH14" s="20">
        <f t="shared" si="16"/>
        <v>1</v>
      </c>
      <c r="BI14" s="20">
        <f t="shared" si="17"/>
        <v>0</v>
      </c>
      <c r="BJ14" s="20">
        <f t="shared" si="18"/>
        <v>0</v>
      </c>
      <c r="BK14" s="19">
        <f t="shared" si="19"/>
        <v>0</v>
      </c>
      <c r="BL14" s="20">
        <f t="shared" si="20"/>
        <v>1</v>
      </c>
      <c r="BM14" s="20">
        <f t="shared" si="21"/>
        <v>0</v>
      </c>
      <c r="BN14" s="19">
        <f t="shared" si="22"/>
        <v>1</v>
      </c>
      <c r="BO14" s="26"/>
    </row>
    <row r="15" spans="1:67" ht="34.799999999999997" hidden="1" x14ac:dyDescent="0.4">
      <c r="A15" t="s">
        <v>160</v>
      </c>
      <c r="B15" s="55">
        <v>45042</v>
      </c>
      <c r="C15" t="s">
        <v>149</v>
      </c>
      <c r="D15" s="55">
        <v>45042</v>
      </c>
      <c r="E15" t="s">
        <v>120</v>
      </c>
      <c r="F15" t="b">
        <v>0</v>
      </c>
      <c r="G15" t="b">
        <v>1</v>
      </c>
      <c r="H15" s="55">
        <v>45042</v>
      </c>
      <c r="I15" t="s">
        <v>150</v>
      </c>
      <c r="J15" t="s">
        <v>115</v>
      </c>
      <c r="Q15" s="56" t="s">
        <v>159</v>
      </c>
      <c r="R15" t="b">
        <v>0</v>
      </c>
      <c r="S15">
        <v>2</v>
      </c>
      <c r="T15" t="s">
        <v>117</v>
      </c>
      <c r="U15" t="s">
        <v>118</v>
      </c>
      <c r="X15" t="b">
        <f t="shared" si="0"/>
        <v>0</v>
      </c>
      <c r="Y15" t="b">
        <f t="shared" si="1"/>
        <v>0</v>
      </c>
      <c r="Z15" t="b">
        <f t="shared" si="2"/>
        <v>0</v>
      </c>
      <c r="AA15" t="b">
        <f t="shared" si="3"/>
        <v>0</v>
      </c>
      <c r="AB15" t="b">
        <f t="shared" si="4"/>
        <v>0</v>
      </c>
      <c r="AC15" t="b">
        <f t="shared" si="5"/>
        <v>0</v>
      </c>
      <c r="AD15" t="b">
        <f t="shared" si="6"/>
        <v>0</v>
      </c>
      <c r="AE15" t="b">
        <f t="shared" si="7"/>
        <v>0</v>
      </c>
      <c r="AF15" t="b">
        <f t="shared" si="8"/>
        <v>0</v>
      </c>
      <c r="AG15" t="b">
        <f t="shared" si="9"/>
        <v>0</v>
      </c>
      <c r="AH15" t="b">
        <f t="shared" si="10"/>
        <v>0</v>
      </c>
      <c r="AI15" t="b">
        <f t="shared" si="11"/>
        <v>0</v>
      </c>
      <c r="AJ15" t="b">
        <f t="shared" si="12"/>
        <v>0</v>
      </c>
      <c r="AK15" s="55">
        <f t="shared" si="23"/>
        <v>45042</v>
      </c>
      <c r="AL15" s="64" t="str">
        <f t="shared" si="24"/>
        <v>2304</v>
      </c>
      <c r="AP15" s="1" t="s">
        <v>14</v>
      </c>
      <c r="AQ15">
        <f>SUM(AQ2:AQ14)</f>
        <v>60</v>
      </c>
      <c r="AT15" s="47" t="s">
        <v>65</v>
      </c>
      <c r="AU15" s="21">
        <f>SUM(AU2:AU14)</f>
        <v>2</v>
      </c>
      <c r="AV15" s="21">
        <f t="shared" ref="AV15:BF15" si="37">SUM(AV2:AV14)</f>
        <v>6</v>
      </c>
      <c r="AW15" s="21">
        <f t="shared" si="37"/>
        <v>7</v>
      </c>
      <c r="AX15" s="21">
        <f t="shared" si="37"/>
        <v>4</v>
      </c>
      <c r="AY15" s="21">
        <f t="shared" si="37"/>
        <v>5</v>
      </c>
      <c r="AZ15" s="21">
        <f t="shared" si="37"/>
        <v>6</v>
      </c>
      <c r="BA15" s="21">
        <f t="shared" si="37"/>
        <v>4</v>
      </c>
      <c r="BB15" s="21">
        <f t="shared" si="37"/>
        <v>5</v>
      </c>
      <c r="BC15" s="21">
        <f t="shared" si="37"/>
        <v>7</v>
      </c>
      <c r="BD15" s="21">
        <f t="shared" si="37"/>
        <v>4</v>
      </c>
      <c r="BE15" s="21">
        <f t="shared" si="37"/>
        <v>4</v>
      </c>
      <c r="BF15" s="21">
        <f t="shared" si="37"/>
        <v>6</v>
      </c>
      <c r="BG15" s="21">
        <f t="shared" si="15"/>
        <v>60</v>
      </c>
      <c r="BH15" s="21">
        <f t="shared" si="16"/>
        <v>1</v>
      </c>
      <c r="BI15" s="21">
        <f t="shared" si="17"/>
        <v>1</v>
      </c>
      <c r="BJ15" s="21">
        <f t="shared" si="18"/>
        <v>1</v>
      </c>
      <c r="BK15" s="35">
        <f t="shared" si="19"/>
        <v>1</v>
      </c>
      <c r="BL15" s="21">
        <f t="shared" si="20"/>
        <v>1</v>
      </c>
      <c r="BM15" s="21">
        <f t="shared" si="21"/>
        <v>1</v>
      </c>
      <c r="BN15" s="35">
        <f t="shared" si="22"/>
        <v>1</v>
      </c>
    </row>
    <row r="16" spans="1:67" ht="34.799999999999997" hidden="1" x14ac:dyDescent="0.4">
      <c r="A16" t="s">
        <v>160</v>
      </c>
      <c r="B16" s="55">
        <v>45041</v>
      </c>
      <c r="C16" t="s">
        <v>149</v>
      </c>
      <c r="D16" s="55">
        <v>45041</v>
      </c>
      <c r="E16" t="s">
        <v>120</v>
      </c>
      <c r="F16" t="b">
        <v>0</v>
      </c>
      <c r="G16" t="b">
        <v>1</v>
      </c>
      <c r="H16" s="55">
        <v>45041</v>
      </c>
      <c r="I16" t="s">
        <v>150</v>
      </c>
      <c r="J16" t="s">
        <v>115</v>
      </c>
      <c r="Q16" s="56" t="s">
        <v>159</v>
      </c>
      <c r="R16" t="b">
        <v>0</v>
      </c>
      <c r="S16">
        <v>2</v>
      </c>
      <c r="T16" t="s">
        <v>117</v>
      </c>
      <c r="U16" t="s">
        <v>118</v>
      </c>
      <c r="V16" t="s">
        <v>88</v>
      </c>
      <c r="X16" t="b">
        <f t="shared" si="0"/>
        <v>0</v>
      </c>
      <c r="Y16" t="b">
        <f t="shared" si="1"/>
        <v>0</v>
      </c>
      <c r="Z16" t="b">
        <f t="shared" si="2"/>
        <v>0</v>
      </c>
      <c r="AA16" t="b">
        <f t="shared" si="3"/>
        <v>0</v>
      </c>
      <c r="AB16" t="b">
        <f t="shared" si="4"/>
        <v>0</v>
      </c>
      <c r="AC16" t="b">
        <f t="shared" si="5"/>
        <v>0</v>
      </c>
      <c r="AD16" t="b">
        <f t="shared" si="6"/>
        <v>0</v>
      </c>
      <c r="AE16" t="b">
        <f t="shared" si="7"/>
        <v>0</v>
      </c>
      <c r="AF16" t="b">
        <f t="shared" si="8"/>
        <v>0</v>
      </c>
      <c r="AG16" t="b">
        <f t="shared" si="9"/>
        <v>0</v>
      </c>
      <c r="AH16" t="b">
        <f t="shared" si="10"/>
        <v>0</v>
      </c>
      <c r="AI16" t="b">
        <f t="shared" si="11"/>
        <v>0</v>
      </c>
      <c r="AJ16" t="b">
        <f t="shared" si="12"/>
        <v>0</v>
      </c>
      <c r="AK16" s="55">
        <f t="shared" si="23"/>
        <v>45041</v>
      </c>
      <c r="AL16" s="64" t="str">
        <f t="shared" si="24"/>
        <v>2304</v>
      </c>
      <c r="AT16">
        <v>1</v>
      </c>
      <c r="AU16">
        <v>2</v>
      </c>
      <c r="AV16">
        <v>3</v>
      </c>
      <c r="AW16">
        <v>4</v>
      </c>
      <c r="AX16">
        <v>5</v>
      </c>
      <c r="AY16">
        <v>6</v>
      </c>
      <c r="AZ16">
        <v>7</v>
      </c>
      <c r="BA16">
        <v>8</v>
      </c>
      <c r="BB16">
        <v>9</v>
      </c>
      <c r="BC16">
        <v>10</v>
      </c>
      <c r="BD16">
        <v>11</v>
      </c>
      <c r="BE16">
        <v>12</v>
      </c>
      <c r="BF16">
        <v>13</v>
      </c>
    </row>
    <row r="17" spans="1:53" ht="295.8" hidden="1" x14ac:dyDescent="0.4">
      <c r="A17" t="s">
        <v>161</v>
      </c>
      <c r="B17" s="55">
        <v>45035</v>
      </c>
      <c r="C17" t="s">
        <v>155</v>
      </c>
      <c r="D17" s="55">
        <v>45035</v>
      </c>
      <c r="E17" t="s">
        <v>162</v>
      </c>
      <c r="F17" t="b">
        <v>0</v>
      </c>
      <c r="G17" t="b">
        <v>1</v>
      </c>
      <c r="H17" s="55">
        <v>45035</v>
      </c>
      <c r="I17" t="s">
        <v>163</v>
      </c>
      <c r="J17" t="s">
        <v>115</v>
      </c>
      <c r="K17" t="s">
        <v>164</v>
      </c>
      <c r="Q17" s="56" t="s">
        <v>165</v>
      </c>
      <c r="R17" t="b">
        <v>0</v>
      </c>
      <c r="S17">
        <v>2</v>
      </c>
      <c r="T17" t="s">
        <v>117</v>
      </c>
      <c r="U17" t="s">
        <v>118</v>
      </c>
      <c r="X17" t="b">
        <f t="shared" si="0"/>
        <v>0</v>
      </c>
      <c r="Y17" t="b">
        <f t="shared" si="1"/>
        <v>0</v>
      </c>
      <c r="Z17" t="b">
        <f t="shared" si="2"/>
        <v>0</v>
      </c>
      <c r="AA17" t="b">
        <f t="shared" si="3"/>
        <v>0</v>
      </c>
      <c r="AB17" t="b">
        <f t="shared" si="4"/>
        <v>0</v>
      </c>
      <c r="AC17" t="b">
        <f t="shared" si="5"/>
        <v>0</v>
      </c>
      <c r="AD17" t="b">
        <f t="shared" si="6"/>
        <v>0</v>
      </c>
      <c r="AE17" t="b">
        <f t="shared" si="7"/>
        <v>0</v>
      </c>
      <c r="AF17" t="b">
        <f t="shared" si="8"/>
        <v>0</v>
      </c>
      <c r="AG17" t="b">
        <f t="shared" si="9"/>
        <v>0</v>
      </c>
      <c r="AH17" t="b">
        <f t="shared" si="10"/>
        <v>0</v>
      </c>
      <c r="AI17" t="b">
        <f t="shared" si="11"/>
        <v>0</v>
      </c>
      <c r="AJ17" t="b">
        <f t="shared" si="12"/>
        <v>0</v>
      </c>
      <c r="AK17" s="55">
        <f t="shared" si="23"/>
        <v>45035</v>
      </c>
      <c r="AL17" s="64" t="str">
        <f t="shared" si="24"/>
        <v>2304</v>
      </c>
      <c r="AS17" s="42"/>
      <c r="AT17" s="42"/>
      <c r="AU17" s="42"/>
      <c r="AV17" s="43"/>
      <c r="AW17" s="43"/>
      <c r="AX17" s="43"/>
      <c r="AY17" s="43"/>
      <c r="AZ17" s="43"/>
      <c r="BA17" s="43"/>
    </row>
    <row r="18" spans="1:53" ht="34.799999999999997" hidden="1" x14ac:dyDescent="0.4">
      <c r="A18" t="s">
        <v>166</v>
      </c>
      <c r="B18" s="55">
        <v>45016</v>
      </c>
      <c r="C18" t="s">
        <v>128</v>
      </c>
      <c r="D18" s="55">
        <v>45017</v>
      </c>
      <c r="E18" t="s">
        <v>128</v>
      </c>
      <c r="F18" t="b">
        <v>1</v>
      </c>
      <c r="G18" t="b">
        <v>0</v>
      </c>
      <c r="H18" s="55">
        <v>45015</v>
      </c>
      <c r="I18" t="s">
        <v>133</v>
      </c>
      <c r="J18" t="s">
        <v>115</v>
      </c>
      <c r="Q18" s="56" t="s">
        <v>159</v>
      </c>
      <c r="R18" t="b">
        <v>0</v>
      </c>
      <c r="S18">
        <v>3</v>
      </c>
      <c r="T18" t="s">
        <v>117</v>
      </c>
      <c r="U18" t="s">
        <v>118</v>
      </c>
      <c r="X18" t="b">
        <f t="shared" si="0"/>
        <v>0</v>
      </c>
      <c r="Y18" t="b">
        <f t="shared" si="1"/>
        <v>0</v>
      </c>
      <c r="Z18" t="b">
        <f t="shared" si="2"/>
        <v>0</v>
      </c>
      <c r="AA18" t="b">
        <f t="shared" si="3"/>
        <v>0</v>
      </c>
      <c r="AB18" t="b">
        <f t="shared" si="4"/>
        <v>0</v>
      </c>
      <c r="AC18" t="b">
        <f t="shared" si="5"/>
        <v>0</v>
      </c>
      <c r="AD18" t="b">
        <f t="shared" si="6"/>
        <v>0</v>
      </c>
      <c r="AE18" t="b">
        <f t="shared" si="7"/>
        <v>0</v>
      </c>
      <c r="AF18" t="b">
        <f t="shared" si="8"/>
        <v>0</v>
      </c>
      <c r="AG18" t="b">
        <f t="shared" si="9"/>
        <v>0</v>
      </c>
      <c r="AH18" t="b">
        <f t="shared" si="10"/>
        <v>0</v>
      </c>
      <c r="AI18" t="b">
        <f t="shared" si="11"/>
        <v>0</v>
      </c>
      <c r="AJ18" t="b">
        <f t="shared" si="12"/>
        <v>0</v>
      </c>
      <c r="AK18" s="55">
        <f t="shared" si="23"/>
        <v>45016</v>
      </c>
      <c r="AL18" s="64" t="str">
        <f t="shared" si="24"/>
        <v>2303</v>
      </c>
      <c r="AS18" s="42"/>
      <c r="AT18" s="44"/>
      <c r="AU18" s="42"/>
      <c r="AV18" s="44"/>
      <c r="AW18" s="44"/>
      <c r="AX18" s="44"/>
      <c r="AY18" s="44"/>
      <c r="AZ18" s="44"/>
      <c r="BA18" s="44"/>
    </row>
    <row r="19" spans="1:53" ht="18" hidden="1" customHeight="1" x14ac:dyDescent="0.4">
      <c r="A19" t="s">
        <v>167</v>
      </c>
      <c r="B19" s="55">
        <v>45007</v>
      </c>
      <c r="C19" t="s">
        <v>133</v>
      </c>
      <c r="D19" s="55">
        <v>45007</v>
      </c>
      <c r="E19" t="s">
        <v>168</v>
      </c>
      <c r="F19" t="b">
        <v>0</v>
      </c>
      <c r="G19" t="b">
        <v>1</v>
      </c>
      <c r="H19" s="55">
        <v>45007</v>
      </c>
      <c r="I19" t="s">
        <v>169</v>
      </c>
      <c r="J19" t="s">
        <v>115</v>
      </c>
      <c r="Q19" s="56" t="s">
        <v>159</v>
      </c>
      <c r="R19" t="b">
        <v>0</v>
      </c>
      <c r="S19">
        <v>2</v>
      </c>
      <c r="T19" t="s">
        <v>117</v>
      </c>
      <c r="U19" t="s">
        <v>118</v>
      </c>
      <c r="X19" t="b">
        <f t="shared" si="0"/>
        <v>0</v>
      </c>
      <c r="Y19" t="b">
        <f t="shared" si="1"/>
        <v>0</v>
      </c>
      <c r="Z19" t="b">
        <f t="shared" si="2"/>
        <v>0</v>
      </c>
      <c r="AA19" t="b">
        <f t="shared" si="3"/>
        <v>0</v>
      </c>
      <c r="AB19" t="b">
        <f t="shared" si="4"/>
        <v>0</v>
      </c>
      <c r="AC19" t="b">
        <f t="shared" si="5"/>
        <v>0</v>
      </c>
      <c r="AD19" t="b">
        <f t="shared" si="6"/>
        <v>0</v>
      </c>
      <c r="AE19" t="b">
        <f t="shared" si="7"/>
        <v>0</v>
      </c>
      <c r="AF19" t="b">
        <f t="shared" si="8"/>
        <v>0</v>
      </c>
      <c r="AG19" t="b">
        <f t="shared" si="9"/>
        <v>0</v>
      </c>
      <c r="AH19" t="b">
        <f t="shared" si="10"/>
        <v>0</v>
      </c>
      <c r="AI19" t="b">
        <f t="shared" si="11"/>
        <v>0</v>
      </c>
      <c r="AJ19" t="b">
        <f t="shared" si="12"/>
        <v>0</v>
      </c>
      <c r="AK19" s="55">
        <f t="shared" si="23"/>
        <v>45007</v>
      </c>
      <c r="AL19" s="64" t="str">
        <f t="shared" si="24"/>
        <v>2303</v>
      </c>
      <c r="AS19" s="45"/>
      <c r="AT19" s="46"/>
      <c r="AU19" s="45"/>
      <c r="AV19" s="39"/>
      <c r="AW19" s="39"/>
      <c r="AX19" s="39"/>
      <c r="AY19" s="39"/>
      <c r="AZ19" s="41"/>
      <c r="BA19" s="39"/>
    </row>
    <row r="20" spans="1:53" ht="330.6" hidden="1" x14ac:dyDescent="0.4">
      <c r="A20" t="s">
        <v>170</v>
      </c>
      <c r="B20" s="55">
        <v>45007</v>
      </c>
      <c r="C20" t="s">
        <v>155</v>
      </c>
      <c r="D20" s="55">
        <v>45007</v>
      </c>
      <c r="E20" t="s">
        <v>124</v>
      </c>
      <c r="F20" t="b">
        <v>0</v>
      </c>
      <c r="G20" t="b">
        <v>1</v>
      </c>
      <c r="H20" s="55">
        <v>45007</v>
      </c>
      <c r="I20" t="s">
        <v>163</v>
      </c>
      <c r="J20" t="s">
        <v>115</v>
      </c>
      <c r="K20" t="s">
        <v>171</v>
      </c>
      <c r="M20" t="s">
        <v>172</v>
      </c>
      <c r="Q20" s="56" t="s">
        <v>173</v>
      </c>
      <c r="R20" t="b">
        <v>0</v>
      </c>
      <c r="S20">
        <v>2</v>
      </c>
      <c r="T20" t="s">
        <v>117</v>
      </c>
      <c r="U20" t="s">
        <v>118</v>
      </c>
      <c r="V20" t="s">
        <v>89</v>
      </c>
      <c r="X20" t="b">
        <f t="shared" si="0"/>
        <v>0</v>
      </c>
      <c r="Y20" t="b">
        <f t="shared" si="1"/>
        <v>0</v>
      </c>
      <c r="Z20" t="b">
        <f t="shared" si="2"/>
        <v>0</v>
      </c>
      <c r="AA20" t="b">
        <f t="shared" si="3"/>
        <v>0</v>
      </c>
      <c r="AB20" t="b">
        <f t="shared" si="4"/>
        <v>0</v>
      </c>
      <c r="AC20" t="b">
        <f t="shared" si="5"/>
        <v>0</v>
      </c>
      <c r="AD20" t="b">
        <f t="shared" si="6"/>
        <v>0</v>
      </c>
      <c r="AE20" t="b">
        <f t="shared" si="7"/>
        <v>0</v>
      </c>
      <c r="AF20" t="b">
        <f t="shared" si="8"/>
        <v>0</v>
      </c>
      <c r="AG20" t="b">
        <f t="shared" si="9"/>
        <v>0</v>
      </c>
      <c r="AH20" t="b">
        <f t="shared" si="10"/>
        <v>0</v>
      </c>
      <c r="AI20" t="b">
        <f t="shared" si="11"/>
        <v>0</v>
      </c>
      <c r="AJ20" t="b">
        <f t="shared" si="12"/>
        <v>0</v>
      </c>
      <c r="AK20" s="55">
        <f t="shared" si="23"/>
        <v>45007</v>
      </c>
      <c r="AL20" s="64" t="str">
        <f t="shared" si="24"/>
        <v>2303</v>
      </c>
      <c r="AS20" s="45"/>
      <c r="AT20" s="46"/>
      <c r="AU20" s="45"/>
      <c r="AV20" s="41"/>
      <c r="AW20" s="39"/>
      <c r="AX20" s="41"/>
      <c r="AY20" s="39"/>
      <c r="AZ20" s="41"/>
      <c r="BA20" s="39"/>
    </row>
    <row r="21" spans="1:53" ht="34.799999999999997" hidden="1" x14ac:dyDescent="0.4">
      <c r="A21" t="s">
        <v>174</v>
      </c>
      <c r="B21" s="55">
        <v>45021</v>
      </c>
      <c r="C21" t="s">
        <v>128</v>
      </c>
      <c r="D21" s="55">
        <v>45022</v>
      </c>
      <c r="E21" t="s">
        <v>128</v>
      </c>
      <c r="F21" t="b">
        <v>1</v>
      </c>
      <c r="G21" t="b">
        <v>1</v>
      </c>
      <c r="H21" s="55">
        <v>45020</v>
      </c>
      <c r="I21" t="s">
        <v>133</v>
      </c>
      <c r="J21" t="s">
        <v>115</v>
      </c>
      <c r="Q21" s="56" t="s">
        <v>175</v>
      </c>
      <c r="R21" t="b">
        <v>0</v>
      </c>
      <c r="S21">
        <v>3</v>
      </c>
      <c r="T21" t="s">
        <v>117</v>
      </c>
      <c r="U21" t="s">
        <v>118</v>
      </c>
      <c r="V21" t="s">
        <v>90</v>
      </c>
      <c r="X21" t="b">
        <f t="shared" si="0"/>
        <v>0</v>
      </c>
      <c r="Y21" t="b">
        <f t="shared" si="1"/>
        <v>0</v>
      </c>
      <c r="Z21" t="b">
        <f t="shared" si="2"/>
        <v>0</v>
      </c>
      <c r="AA21" t="b">
        <f t="shared" si="3"/>
        <v>0</v>
      </c>
      <c r="AB21" t="b">
        <f t="shared" si="4"/>
        <v>0</v>
      </c>
      <c r="AC21" t="b">
        <f t="shared" si="5"/>
        <v>0</v>
      </c>
      <c r="AD21" t="b">
        <f t="shared" si="6"/>
        <v>0</v>
      </c>
      <c r="AE21" t="b">
        <f t="shared" si="7"/>
        <v>0</v>
      </c>
      <c r="AF21" t="b">
        <f t="shared" si="8"/>
        <v>0</v>
      </c>
      <c r="AG21" t="b">
        <f t="shared" si="9"/>
        <v>0</v>
      </c>
      <c r="AH21" t="b">
        <f t="shared" si="10"/>
        <v>0</v>
      </c>
      <c r="AI21" t="b">
        <f t="shared" si="11"/>
        <v>0</v>
      </c>
      <c r="AJ21" t="b">
        <f t="shared" si="12"/>
        <v>0</v>
      </c>
      <c r="AK21" s="55">
        <f t="shared" si="23"/>
        <v>45021</v>
      </c>
      <c r="AL21" s="64" t="str">
        <f t="shared" si="24"/>
        <v>2304</v>
      </c>
      <c r="AS21" s="45"/>
      <c r="AT21" s="46"/>
      <c r="AU21" s="45"/>
      <c r="AV21" s="41"/>
      <c r="AW21" s="39"/>
      <c r="AX21" s="41"/>
      <c r="AY21" s="39"/>
      <c r="AZ21" s="41"/>
      <c r="BA21" s="39"/>
    </row>
    <row r="22" spans="1:53" hidden="1" x14ac:dyDescent="0.4">
      <c r="A22" t="s">
        <v>176</v>
      </c>
      <c r="B22" s="55">
        <v>45007</v>
      </c>
      <c r="C22" t="s">
        <v>128</v>
      </c>
      <c r="D22" s="55">
        <v>45008</v>
      </c>
      <c r="E22" t="s">
        <v>128</v>
      </c>
      <c r="F22" t="b">
        <v>1</v>
      </c>
      <c r="G22" t="b">
        <v>1</v>
      </c>
      <c r="H22" s="55">
        <v>45006</v>
      </c>
      <c r="I22" t="s">
        <v>133</v>
      </c>
      <c r="R22" t="b">
        <v>0</v>
      </c>
      <c r="S22">
        <v>3</v>
      </c>
      <c r="T22" t="s">
        <v>117</v>
      </c>
      <c r="U22" t="s">
        <v>118</v>
      </c>
      <c r="X22" t="b">
        <f t="shared" si="0"/>
        <v>0</v>
      </c>
      <c r="Y22" t="b">
        <f t="shared" si="1"/>
        <v>0</v>
      </c>
      <c r="Z22" t="b">
        <f t="shared" si="2"/>
        <v>0</v>
      </c>
      <c r="AA22" t="b">
        <f t="shared" si="3"/>
        <v>0</v>
      </c>
      <c r="AB22" t="b">
        <f t="shared" si="4"/>
        <v>0</v>
      </c>
      <c r="AC22" t="b">
        <f t="shared" si="5"/>
        <v>0</v>
      </c>
      <c r="AD22" t="b">
        <f t="shared" si="6"/>
        <v>0</v>
      </c>
      <c r="AE22" t="b">
        <f t="shared" si="7"/>
        <v>0</v>
      </c>
      <c r="AF22" t="b">
        <f t="shared" si="8"/>
        <v>0</v>
      </c>
      <c r="AG22" t="b">
        <f t="shared" si="9"/>
        <v>0</v>
      </c>
      <c r="AH22" t="b">
        <f t="shared" si="10"/>
        <v>0</v>
      </c>
      <c r="AI22" t="b">
        <f t="shared" si="11"/>
        <v>0</v>
      </c>
      <c r="AJ22" t="b">
        <f t="shared" si="12"/>
        <v>0</v>
      </c>
      <c r="AK22" s="55">
        <f t="shared" si="23"/>
        <v>45007</v>
      </c>
      <c r="AL22" s="64" t="str">
        <f t="shared" si="24"/>
        <v>2303</v>
      </c>
      <c r="AS22" s="45"/>
      <c r="AT22" s="46"/>
      <c r="AU22" s="45"/>
      <c r="AV22" s="41"/>
      <c r="AW22" s="39"/>
      <c r="AX22" s="41"/>
      <c r="AY22" s="39"/>
      <c r="AZ22" s="41"/>
      <c r="BA22" s="39"/>
    </row>
    <row r="23" spans="1:53" ht="330.6" hidden="1" x14ac:dyDescent="0.4">
      <c r="A23" t="s">
        <v>177</v>
      </c>
      <c r="B23" s="55">
        <v>45001</v>
      </c>
      <c r="C23" t="s">
        <v>139</v>
      </c>
      <c r="D23" s="55">
        <v>45001</v>
      </c>
      <c r="E23" t="s">
        <v>120</v>
      </c>
      <c r="F23" t="b">
        <v>0</v>
      </c>
      <c r="G23" t="b">
        <v>1</v>
      </c>
      <c r="H23" s="55">
        <v>45001</v>
      </c>
      <c r="I23" t="s">
        <v>156</v>
      </c>
      <c r="J23" t="s">
        <v>115</v>
      </c>
      <c r="Q23" s="56" t="s">
        <v>178</v>
      </c>
      <c r="R23" t="b">
        <v>0</v>
      </c>
      <c r="S23">
        <v>2</v>
      </c>
      <c r="T23" t="s">
        <v>117</v>
      </c>
      <c r="U23" t="s">
        <v>118</v>
      </c>
      <c r="X23" t="b">
        <f t="shared" si="0"/>
        <v>0</v>
      </c>
      <c r="Y23" t="b">
        <f t="shared" si="1"/>
        <v>0</v>
      </c>
      <c r="Z23" t="b">
        <f t="shared" si="2"/>
        <v>0</v>
      </c>
      <c r="AA23" t="b">
        <f t="shared" si="3"/>
        <v>0</v>
      </c>
      <c r="AB23" t="b">
        <f t="shared" si="4"/>
        <v>0</v>
      </c>
      <c r="AC23" t="b">
        <f t="shared" si="5"/>
        <v>1</v>
      </c>
      <c r="AD23" t="b">
        <f t="shared" si="6"/>
        <v>0</v>
      </c>
      <c r="AE23" t="b">
        <f t="shared" si="7"/>
        <v>0</v>
      </c>
      <c r="AF23" t="b">
        <f t="shared" si="8"/>
        <v>0</v>
      </c>
      <c r="AG23" t="b">
        <f t="shared" si="9"/>
        <v>0</v>
      </c>
      <c r="AH23" t="b">
        <f t="shared" si="10"/>
        <v>0</v>
      </c>
      <c r="AI23" t="b">
        <f t="shared" si="11"/>
        <v>0</v>
      </c>
      <c r="AJ23" t="b">
        <f t="shared" si="12"/>
        <v>0</v>
      </c>
      <c r="AK23" s="55">
        <f t="shared" si="23"/>
        <v>45001</v>
      </c>
      <c r="AL23" s="64" t="str">
        <f t="shared" si="24"/>
        <v>2303</v>
      </c>
      <c r="AS23" s="45"/>
      <c r="AT23" s="46"/>
      <c r="AU23" s="45"/>
      <c r="AV23" s="41"/>
      <c r="AW23" s="39"/>
      <c r="AX23" s="41"/>
      <c r="AY23" s="39"/>
      <c r="AZ23" s="41"/>
      <c r="BA23" s="39"/>
    </row>
    <row r="24" spans="1:53" ht="330.6" hidden="1" x14ac:dyDescent="0.4">
      <c r="A24" t="s">
        <v>177</v>
      </c>
      <c r="B24" s="55">
        <v>45190</v>
      </c>
      <c r="C24" t="s">
        <v>139</v>
      </c>
      <c r="D24" s="55">
        <v>45190</v>
      </c>
      <c r="E24" t="s">
        <v>120</v>
      </c>
      <c r="F24" t="b">
        <v>0</v>
      </c>
      <c r="G24" t="b">
        <v>1</v>
      </c>
      <c r="H24" s="55">
        <v>45190</v>
      </c>
      <c r="I24" t="s">
        <v>156</v>
      </c>
      <c r="J24" t="s">
        <v>115</v>
      </c>
      <c r="Q24" s="56" t="s">
        <v>178</v>
      </c>
      <c r="R24" t="b">
        <v>0</v>
      </c>
      <c r="S24">
        <v>2</v>
      </c>
      <c r="T24" t="s">
        <v>117</v>
      </c>
      <c r="U24" t="s">
        <v>118</v>
      </c>
      <c r="X24" t="b">
        <f t="shared" si="0"/>
        <v>0</v>
      </c>
      <c r="Y24" t="b">
        <f t="shared" si="1"/>
        <v>0</v>
      </c>
      <c r="Z24" t="b">
        <f t="shared" si="2"/>
        <v>0</v>
      </c>
      <c r="AA24" t="b">
        <f t="shared" si="3"/>
        <v>0</v>
      </c>
      <c r="AB24" t="b">
        <f t="shared" si="4"/>
        <v>0</v>
      </c>
      <c r="AC24" t="b">
        <f t="shared" si="5"/>
        <v>1</v>
      </c>
      <c r="AD24" t="b">
        <f t="shared" si="6"/>
        <v>0</v>
      </c>
      <c r="AE24" t="b">
        <f t="shared" si="7"/>
        <v>0</v>
      </c>
      <c r="AF24" t="b">
        <f t="shared" si="8"/>
        <v>0</v>
      </c>
      <c r="AG24" t="b">
        <f t="shared" si="9"/>
        <v>0</v>
      </c>
      <c r="AH24" t="b">
        <f t="shared" si="10"/>
        <v>0</v>
      </c>
      <c r="AI24" t="b">
        <f t="shared" si="11"/>
        <v>0</v>
      </c>
      <c r="AJ24" t="b">
        <f t="shared" si="12"/>
        <v>0</v>
      </c>
      <c r="AK24" s="55">
        <f t="shared" si="23"/>
        <v>45190</v>
      </c>
      <c r="AL24" s="64" t="str">
        <f t="shared" si="24"/>
        <v>2309</v>
      </c>
      <c r="AS24" s="45"/>
      <c r="AT24" s="46"/>
      <c r="AU24" s="45"/>
      <c r="AV24" s="41"/>
      <c r="AW24" s="39"/>
      <c r="AX24" s="41"/>
      <c r="AY24" s="39"/>
      <c r="AZ24" s="41"/>
      <c r="BA24" s="39"/>
    </row>
    <row r="25" spans="1:53" ht="243.6" hidden="1" x14ac:dyDescent="0.4">
      <c r="A25" t="s">
        <v>179</v>
      </c>
      <c r="B25" s="55">
        <v>45008</v>
      </c>
      <c r="C25" t="s">
        <v>139</v>
      </c>
      <c r="D25" s="55">
        <v>45010</v>
      </c>
      <c r="E25" t="s">
        <v>120</v>
      </c>
      <c r="F25" t="b">
        <v>0</v>
      </c>
      <c r="G25" t="b">
        <v>1</v>
      </c>
      <c r="H25" s="55">
        <v>45008</v>
      </c>
      <c r="I25" t="s">
        <v>156</v>
      </c>
      <c r="J25" t="s">
        <v>115</v>
      </c>
      <c r="Q25" s="56" t="s">
        <v>180</v>
      </c>
      <c r="R25" t="b">
        <v>0</v>
      </c>
      <c r="S25">
        <v>2</v>
      </c>
      <c r="T25" t="s">
        <v>117</v>
      </c>
      <c r="U25" t="s">
        <v>118</v>
      </c>
      <c r="X25" t="b">
        <f t="shared" si="0"/>
        <v>0</v>
      </c>
      <c r="Y25" t="b">
        <f t="shared" si="1"/>
        <v>0</v>
      </c>
      <c r="Z25" t="b">
        <f t="shared" si="2"/>
        <v>1</v>
      </c>
      <c r="AA25" t="b">
        <f t="shared" si="3"/>
        <v>1</v>
      </c>
      <c r="AB25" t="b">
        <f t="shared" si="4"/>
        <v>0</v>
      </c>
      <c r="AC25" t="b">
        <f t="shared" si="5"/>
        <v>0</v>
      </c>
      <c r="AD25" t="b">
        <f t="shared" si="6"/>
        <v>0</v>
      </c>
      <c r="AE25" t="b">
        <f t="shared" si="7"/>
        <v>0</v>
      </c>
      <c r="AF25" t="b">
        <f t="shared" si="8"/>
        <v>0</v>
      </c>
      <c r="AG25" t="b">
        <f t="shared" si="9"/>
        <v>0</v>
      </c>
      <c r="AH25" t="b">
        <f t="shared" si="10"/>
        <v>0</v>
      </c>
      <c r="AI25" t="b">
        <f t="shared" si="11"/>
        <v>0</v>
      </c>
      <c r="AJ25" t="b">
        <f t="shared" si="12"/>
        <v>0</v>
      </c>
      <c r="AK25" s="55">
        <f t="shared" si="23"/>
        <v>45008</v>
      </c>
      <c r="AL25" s="64" t="str">
        <f t="shared" si="24"/>
        <v>2303</v>
      </c>
      <c r="AS25" s="45"/>
      <c r="AT25" s="46"/>
      <c r="AU25" s="45"/>
      <c r="AV25" s="41"/>
      <c r="AW25" s="39"/>
      <c r="AX25" s="41"/>
      <c r="AY25" s="39"/>
      <c r="AZ25" s="41"/>
      <c r="BA25" s="39"/>
    </row>
    <row r="26" spans="1:53" ht="243.6" hidden="1" x14ac:dyDescent="0.4">
      <c r="A26" t="s">
        <v>179</v>
      </c>
      <c r="B26" s="55">
        <v>45099</v>
      </c>
      <c r="C26" t="s">
        <v>139</v>
      </c>
      <c r="D26" s="55">
        <v>45101</v>
      </c>
      <c r="E26" t="s">
        <v>120</v>
      </c>
      <c r="F26" t="b">
        <v>0</v>
      </c>
      <c r="G26" t="b">
        <v>1</v>
      </c>
      <c r="H26" s="55">
        <v>45099</v>
      </c>
      <c r="I26" t="s">
        <v>156</v>
      </c>
      <c r="J26" t="s">
        <v>115</v>
      </c>
      <c r="Q26" s="56" t="s">
        <v>180</v>
      </c>
      <c r="R26" t="b">
        <v>0</v>
      </c>
      <c r="S26">
        <v>2</v>
      </c>
      <c r="T26" t="s">
        <v>117</v>
      </c>
      <c r="U26" t="s">
        <v>118</v>
      </c>
      <c r="X26" t="b">
        <f t="shared" si="0"/>
        <v>0</v>
      </c>
      <c r="Y26" t="b">
        <f t="shared" si="1"/>
        <v>0</v>
      </c>
      <c r="Z26" t="b">
        <f t="shared" si="2"/>
        <v>1</v>
      </c>
      <c r="AA26" t="b">
        <f t="shared" si="3"/>
        <v>1</v>
      </c>
      <c r="AB26" t="b">
        <f t="shared" si="4"/>
        <v>0</v>
      </c>
      <c r="AC26" t="b">
        <f t="shared" si="5"/>
        <v>0</v>
      </c>
      <c r="AD26" t="b">
        <f t="shared" si="6"/>
        <v>0</v>
      </c>
      <c r="AE26" t="b">
        <f t="shared" si="7"/>
        <v>0</v>
      </c>
      <c r="AF26" t="b">
        <f t="shared" si="8"/>
        <v>0</v>
      </c>
      <c r="AG26" t="b">
        <f t="shared" si="9"/>
        <v>0</v>
      </c>
      <c r="AH26" t="b">
        <f t="shared" si="10"/>
        <v>0</v>
      </c>
      <c r="AI26" t="b">
        <f t="shared" si="11"/>
        <v>0</v>
      </c>
      <c r="AJ26" t="b">
        <f t="shared" si="12"/>
        <v>0</v>
      </c>
      <c r="AK26" s="55">
        <f t="shared" si="23"/>
        <v>45099</v>
      </c>
      <c r="AL26" s="64" t="str">
        <f t="shared" si="24"/>
        <v>2306</v>
      </c>
      <c r="AS26" s="45"/>
      <c r="AT26" s="46"/>
      <c r="AU26" s="45"/>
      <c r="AV26" s="41"/>
      <c r="AW26" s="39"/>
      <c r="AX26" s="41"/>
      <c r="AY26" s="39"/>
      <c r="AZ26" s="41"/>
      <c r="BA26" s="39"/>
    </row>
    <row r="27" spans="1:53" ht="243.6" hidden="1" x14ac:dyDescent="0.4">
      <c r="A27" t="s">
        <v>179</v>
      </c>
      <c r="B27" s="55">
        <v>45197</v>
      </c>
      <c r="C27" t="s">
        <v>139</v>
      </c>
      <c r="D27" s="55">
        <v>45199</v>
      </c>
      <c r="E27" t="s">
        <v>120</v>
      </c>
      <c r="F27" t="b">
        <v>0</v>
      </c>
      <c r="G27" t="b">
        <v>1</v>
      </c>
      <c r="H27" s="55">
        <v>45197</v>
      </c>
      <c r="I27" t="s">
        <v>156</v>
      </c>
      <c r="J27" t="s">
        <v>115</v>
      </c>
      <c r="Q27" s="56" t="s">
        <v>180</v>
      </c>
      <c r="R27" t="b">
        <v>0</v>
      </c>
      <c r="S27">
        <v>2</v>
      </c>
      <c r="T27" t="s">
        <v>117</v>
      </c>
      <c r="U27" t="s">
        <v>118</v>
      </c>
      <c r="X27" t="b">
        <f t="shared" si="0"/>
        <v>0</v>
      </c>
      <c r="Y27" t="b">
        <f t="shared" si="1"/>
        <v>0</v>
      </c>
      <c r="Z27" t="b">
        <f t="shared" si="2"/>
        <v>1</v>
      </c>
      <c r="AA27" t="b">
        <f t="shared" si="3"/>
        <v>1</v>
      </c>
      <c r="AB27" t="b">
        <f t="shared" si="4"/>
        <v>0</v>
      </c>
      <c r="AC27" t="b">
        <f t="shared" si="5"/>
        <v>0</v>
      </c>
      <c r="AD27" t="b">
        <f t="shared" si="6"/>
        <v>0</v>
      </c>
      <c r="AE27" t="b">
        <f t="shared" si="7"/>
        <v>0</v>
      </c>
      <c r="AF27" t="b">
        <f t="shared" si="8"/>
        <v>0</v>
      </c>
      <c r="AG27" t="b">
        <f t="shared" si="9"/>
        <v>0</v>
      </c>
      <c r="AH27" t="b">
        <f t="shared" si="10"/>
        <v>0</v>
      </c>
      <c r="AI27" t="b">
        <f t="shared" si="11"/>
        <v>0</v>
      </c>
      <c r="AJ27" t="b">
        <f t="shared" si="12"/>
        <v>0</v>
      </c>
      <c r="AK27" s="55">
        <f t="shared" si="23"/>
        <v>45197</v>
      </c>
      <c r="AL27" s="64" t="str">
        <f t="shared" si="24"/>
        <v>2309</v>
      </c>
      <c r="AS27" s="45"/>
      <c r="AT27" s="46"/>
      <c r="AU27" s="45"/>
      <c r="AV27" s="41"/>
      <c r="AW27" s="39"/>
      <c r="AX27" s="41"/>
      <c r="AY27" s="39"/>
      <c r="AZ27" s="41"/>
      <c r="BA27" s="39"/>
    </row>
    <row r="28" spans="1:53" ht="243.6" hidden="1" x14ac:dyDescent="0.4">
      <c r="A28" t="s">
        <v>179</v>
      </c>
      <c r="B28" s="55">
        <v>45288</v>
      </c>
      <c r="C28" t="s">
        <v>139</v>
      </c>
      <c r="D28" s="55">
        <v>45290</v>
      </c>
      <c r="E28" t="s">
        <v>120</v>
      </c>
      <c r="F28" t="b">
        <v>0</v>
      </c>
      <c r="G28" t="b">
        <v>1</v>
      </c>
      <c r="H28" s="55">
        <v>45288</v>
      </c>
      <c r="I28" t="s">
        <v>156</v>
      </c>
      <c r="J28" t="s">
        <v>115</v>
      </c>
      <c r="Q28" s="56" t="s">
        <v>180</v>
      </c>
      <c r="R28" t="b">
        <v>0</v>
      </c>
      <c r="S28">
        <v>2</v>
      </c>
      <c r="T28" t="s">
        <v>117</v>
      </c>
      <c r="U28" t="s">
        <v>118</v>
      </c>
      <c r="X28" t="b">
        <f t="shared" si="0"/>
        <v>0</v>
      </c>
      <c r="Y28" t="b">
        <f t="shared" si="1"/>
        <v>0</v>
      </c>
      <c r="Z28" t="b">
        <f t="shared" si="2"/>
        <v>1</v>
      </c>
      <c r="AA28" t="b">
        <f t="shared" si="3"/>
        <v>1</v>
      </c>
      <c r="AB28" t="b">
        <f t="shared" si="4"/>
        <v>0</v>
      </c>
      <c r="AC28" t="b">
        <f t="shared" si="5"/>
        <v>0</v>
      </c>
      <c r="AD28" t="b">
        <f t="shared" si="6"/>
        <v>0</v>
      </c>
      <c r="AE28" t="b">
        <f t="shared" si="7"/>
        <v>0</v>
      </c>
      <c r="AF28" t="b">
        <f t="shared" si="8"/>
        <v>0</v>
      </c>
      <c r="AG28" t="b">
        <f t="shared" si="9"/>
        <v>0</v>
      </c>
      <c r="AH28" t="b">
        <f t="shared" si="10"/>
        <v>0</v>
      </c>
      <c r="AI28" t="b">
        <f t="shared" si="11"/>
        <v>0</v>
      </c>
      <c r="AJ28" t="b">
        <f t="shared" si="12"/>
        <v>0</v>
      </c>
      <c r="AK28" s="55">
        <f t="shared" si="23"/>
        <v>45288</v>
      </c>
      <c r="AL28" s="64" t="str">
        <f t="shared" si="24"/>
        <v>2312</v>
      </c>
      <c r="AS28" s="45"/>
      <c r="AT28" s="46"/>
      <c r="AU28" s="45"/>
      <c r="AV28" s="41"/>
      <c r="AW28" s="39"/>
      <c r="AX28" s="41"/>
      <c r="AY28" s="39"/>
      <c r="AZ28" s="41"/>
      <c r="BA28" s="39"/>
    </row>
    <row r="29" spans="1:53" ht="34.799999999999997" hidden="1" x14ac:dyDescent="0.4">
      <c r="A29" t="s">
        <v>181</v>
      </c>
      <c r="B29" s="55">
        <v>44984</v>
      </c>
      <c r="C29" t="s">
        <v>128</v>
      </c>
      <c r="D29" s="55">
        <v>44989</v>
      </c>
      <c r="E29" t="s">
        <v>128</v>
      </c>
      <c r="F29" t="b">
        <v>1</v>
      </c>
      <c r="G29" t="b">
        <v>1</v>
      </c>
      <c r="H29" s="55">
        <v>44983</v>
      </c>
      <c r="I29" t="s">
        <v>133</v>
      </c>
      <c r="J29" t="s">
        <v>115</v>
      </c>
      <c r="Q29" s="56" t="s">
        <v>159</v>
      </c>
      <c r="R29" t="b">
        <v>0</v>
      </c>
      <c r="S29">
        <v>3</v>
      </c>
      <c r="T29" t="s">
        <v>117</v>
      </c>
      <c r="U29" t="s">
        <v>118</v>
      </c>
      <c r="X29" t="b">
        <f t="shared" si="0"/>
        <v>0</v>
      </c>
      <c r="Y29" t="b">
        <f t="shared" si="1"/>
        <v>0</v>
      </c>
      <c r="Z29" t="b">
        <f t="shared" si="2"/>
        <v>0</v>
      </c>
      <c r="AA29" t="b">
        <f t="shared" si="3"/>
        <v>0</v>
      </c>
      <c r="AB29" t="b">
        <f t="shared" si="4"/>
        <v>0</v>
      </c>
      <c r="AC29" t="b">
        <f t="shared" si="5"/>
        <v>0</v>
      </c>
      <c r="AD29" t="b">
        <f t="shared" si="6"/>
        <v>0</v>
      </c>
      <c r="AE29" t="b">
        <f t="shared" si="7"/>
        <v>0</v>
      </c>
      <c r="AF29" t="b">
        <f t="shared" si="8"/>
        <v>0</v>
      </c>
      <c r="AG29" t="b">
        <f t="shared" si="9"/>
        <v>0</v>
      </c>
      <c r="AH29" t="b">
        <f t="shared" si="10"/>
        <v>0</v>
      </c>
      <c r="AI29" t="b">
        <f t="shared" si="11"/>
        <v>0</v>
      </c>
      <c r="AJ29" t="b">
        <f t="shared" si="12"/>
        <v>0</v>
      </c>
      <c r="AK29" s="55">
        <f t="shared" si="23"/>
        <v>44984</v>
      </c>
      <c r="AL29" s="64" t="str">
        <f t="shared" si="24"/>
        <v>2302</v>
      </c>
      <c r="AS29" s="45"/>
      <c r="AT29" s="46"/>
      <c r="AU29" s="45"/>
      <c r="AV29" s="41"/>
      <c r="AW29" s="39"/>
      <c r="AX29" s="41"/>
      <c r="AY29" s="39"/>
      <c r="AZ29" s="41"/>
      <c r="BA29" s="39"/>
    </row>
    <row r="30" spans="1:53" ht="348" x14ac:dyDescent="0.4">
      <c r="A30" t="s">
        <v>182</v>
      </c>
      <c r="B30" s="55">
        <v>44977</v>
      </c>
      <c r="C30" t="s">
        <v>112</v>
      </c>
      <c r="D30" s="55">
        <v>44977</v>
      </c>
      <c r="E30" t="s">
        <v>120</v>
      </c>
      <c r="F30" t="b">
        <v>0</v>
      </c>
      <c r="G30" t="b">
        <v>1</v>
      </c>
      <c r="H30" s="55">
        <v>44977</v>
      </c>
      <c r="I30" t="s">
        <v>114</v>
      </c>
      <c r="J30" t="s">
        <v>115</v>
      </c>
      <c r="Q30" s="56" t="s">
        <v>183</v>
      </c>
      <c r="R30" t="b">
        <v>0</v>
      </c>
      <c r="S30" s="1">
        <v>2</v>
      </c>
      <c r="T30" s="1" t="s">
        <v>117</v>
      </c>
      <c r="U30" s="1" t="s">
        <v>118</v>
      </c>
      <c r="X30" t="b">
        <f t="shared" si="0"/>
        <v>0</v>
      </c>
      <c r="Y30" t="b">
        <f t="shared" si="1"/>
        <v>0</v>
      </c>
      <c r="Z30" t="b">
        <f t="shared" si="2"/>
        <v>0</v>
      </c>
      <c r="AA30" t="b">
        <f t="shared" si="3"/>
        <v>0</v>
      </c>
      <c r="AB30" t="b">
        <f t="shared" si="4"/>
        <v>0</v>
      </c>
      <c r="AC30" t="b">
        <f t="shared" si="5"/>
        <v>0</v>
      </c>
      <c r="AD30" t="b">
        <f t="shared" si="6"/>
        <v>1</v>
      </c>
      <c r="AE30" t="b">
        <f t="shared" si="7"/>
        <v>0</v>
      </c>
      <c r="AF30" t="b">
        <f t="shared" si="8"/>
        <v>0</v>
      </c>
      <c r="AG30" t="b">
        <f t="shared" si="9"/>
        <v>0</v>
      </c>
      <c r="AH30" t="b">
        <f t="shared" si="10"/>
        <v>0</v>
      </c>
      <c r="AI30" t="b">
        <f t="shared" si="11"/>
        <v>0</v>
      </c>
      <c r="AJ30" t="b">
        <f t="shared" si="12"/>
        <v>0</v>
      </c>
      <c r="AK30" s="55">
        <f t="shared" si="23"/>
        <v>44977</v>
      </c>
      <c r="AL30" s="64" t="str">
        <f t="shared" si="24"/>
        <v>2302</v>
      </c>
      <c r="AS30" s="45"/>
      <c r="AT30" s="46"/>
      <c r="AU30" s="45"/>
      <c r="AV30" s="41"/>
      <c r="AW30" s="39"/>
      <c r="AX30" s="41"/>
      <c r="AY30" s="39"/>
      <c r="AZ30" s="41"/>
      <c r="BA30" s="39"/>
    </row>
    <row r="31" spans="1:53" ht="261" hidden="1" x14ac:dyDescent="0.4">
      <c r="A31" t="s">
        <v>184</v>
      </c>
      <c r="B31" s="55">
        <v>44974</v>
      </c>
      <c r="C31" t="s">
        <v>149</v>
      </c>
      <c r="D31" s="55">
        <v>44974</v>
      </c>
      <c r="E31" t="s">
        <v>128</v>
      </c>
      <c r="F31" t="b">
        <v>0</v>
      </c>
      <c r="G31" t="b">
        <v>1</v>
      </c>
      <c r="H31" s="55">
        <v>44974</v>
      </c>
      <c r="I31" t="s">
        <v>150</v>
      </c>
      <c r="J31" t="s">
        <v>115</v>
      </c>
      <c r="Q31" s="56" t="s">
        <v>185</v>
      </c>
      <c r="R31" t="b">
        <v>0</v>
      </c>
      <c r="S31">
        <v>2</v>
      </c>
      <c r="T31" t="s">
        <v>117</v>
      </c>
      <c r="U31" t="s">
        <v>118</v>
      </c>
      <c r="X31" t="b">
        <f t="shared" si="0"/>
        <v>0</v>
      </c>
      <c r="Y31" t="b">
        <f t="shared" si="1"/>
        <v>0</v>
      </c>
      <c r="Z31" t="b">
        <f t="shared" si="2"/>
        <v>0</v>
      </c>
      <c r="AA31" t="b">
        <f t="shared" si="3"/>
        <v>0</v>
      </c>
      <c r="AB31" t="b">
        <f t="shared" si="4"/>
        <v>0</v>
      </c>
      <c r="AC31" t="b">
        <f t="shared" si="5"/>
        <v>0</v>
      </c>
      <c r="AD31" t="b">
        <f t="shared" si="6"/>
        <v>0</v>
      </c>
      <c r="AE31" t="b">
        <f t="shared" si="7"/>
        <v>0</v>
      </c>
      <c r="AF31" t="b">
        <f t="shared" si="8"/>
        <v>0</v>
      </c>
      <c r="AG31" t="b">
        <f t="shared" si="9"/>
        <v>0</v>
      </c>
      <c r="AH31" t="b">
        <f t="shared" si="10"/>
        <v>0</v>
      </c>
      <c r="AI31" t="b">
        <f t="shared" si="11"/>
        <v>0</v>
      </c>
      <c r="AJ31" t="b">
        <f t="shared" si="12"/>
        <v>1</v>
      </c>
      <c r="AK31" s="55">
        <f t="shared" si="23"/>
        <v>44974</v>
      </c>
      <c r="AL31" s="64" t="str">
        <f t="shared" si="24"/>
        <v>2302</v>
      </c>
      <c r="AS31" s="45"/>
      <c r="AT31" s="46"/>
      <c r="AU31" s="45"/>
      <c r="AV31" s="41"/>
      <c r="AW31" s="39"/>
      <c r="AX31" s="41"/>
      <c r="AY31" s="39"/>
      <c r="AZ31" s="41"/>
      <c r="BA31" s="39"/>
    </row>
    <row r="32" spans="1:53" ht="34.799999999999997" hidden="1" x14ac:dyDescent="0.4">
      <c r="A32" t="s">
        <v>186</v>
      </c>
      <c r="B32" s="55">
        <v>44970</v>
      </c>
      <c r="C32" t="s">
        <v>128</v>
      </c>
      <c r="D32" s="55">
        <v>44971</v>
      </c>
      <c r="E32" t="s">
        <v>128</v>
      </c>
      <c r="F32" t="b">
        <v>1</v>
      </c>
      <c r="G32" t="b">
        <v>1</v>
      </c>
      <c r="H32" s="55">
        <v>44969</v>
      </c>
      <c r="I32" t="s">
        <v>133</v>
      </c>
      <c r="J32" t="s">
        <v>115</v>
      </c>
      <c r="Q32" s="56" t="s">
        <v>159</v>
      </c>
      <c r="R32" t="b">
        <v>0</v>
      </c>
      <c r="S32">
        <v>3</v>
      </c>
      <c r="T32" t="s">
        <v>117</v>
      </c>
      <c r="U32" t="s">
        <v>118</v>
      </c>
      <c r="X32" t="b">
        <f t="shared" si="0"/>
        <v>0</v>
      </c>
      <c r="Y32" t="b">
        <f t="shared" si="1"/>
        <v>0</v>
      </c>
      <c r="Z32" t="b">
        <f t="shared" si="2"/>
        <v>0</v>
      </c>
      <c r="AA32" t="b">
        <f t="shared" si="3"/>
        <v>0</v>
      </c>
      <c r="AB32" t="b">
        <f t="shared" si="4"/>
        <v>0</v>
      </c>
      <c r="AC32" t="b">
        <f t="shared" si="5"/>
        <v>0</v>
      </c>
      <c r="AD32" t="b">
        <f t="shared" si="6"/>
        <v>0</v>
      </c>
      <c r="AE32" t="b">
        <f t="shared" si="7"/>
        <v>0</v>
      </c>
      <c r="AF32" t="b">
        <f t="shared" si="8"/>
        <v>0</v>
      </c>
      <c r="AG32" t="b">
        <f t="shared" si="9"/>
        <v>0</v>
      </c>
      <c r="AH32" t="b">
        <f t="shared" si="10"/>
        <v>0</v>
      </c>
      <c r="AI32" t="b">
        <f t="shared" si="11"/>
        <v>0</v>
      </c>
      <c r="AJ32" t="b">
        <f t="shared" si="12"/>
        <v>0</v>
      </c>
      <c r="AK32" s="55">
        <f t="shared" si="23"/>
        <v>44970</v>
      </c>
      <c r="AL32" s="64" t="str">
        <f t="shared" si="24"/>
        <v>2302</v>
      </c>
      <c r="AS32" s="45"/>
      <c r="AT32" s="46"/>
      <c r="AU32" s="45"/>
      <c r="AV32" s="41"/>
      <c r="AW32" s="39"/>
      <c r="AX32" s="41"/>
      <c r="AY32" s="41"/>
      <c r="AZ32" s="41"/>
      <c r="BA32" s="41"/>
    </row>
    <row r="33" spans="1:53" ht="295.8" hidden="1" x14ac:dyDescent="0.4">
      <c r="A33" t="s">
        <v>187</v>
      </c>
      <c r="B33" s="55">
        <v>44980</v>
      </c>
      <c r="C33" t="s">
        <v>149</v>
      </c>
      <c r="D33" s="55">
        <v>44980</v>
      </c>
      <c r="E33" t="s">
        <v>120</v>
      </c>
      <c r="F33" t="b">
        <v>0</v>
      </c>
      <c r="G33" t="b">
        <v>1</v>
      </c>
      <c r="H33" s="55">
        <v>44980</v>
      </c>
      <c r="I33" t="s">
        <v>150</v>
      </c>
      <c r="J33" t="s">
        <v>115</v>
      </c>
      <c r="Q33" s="56" t="s">
        <v>188</v>
      </c>
      <c r="R33" t="b">
        <v>0</v>
      </c>
      <c r="S33">
        <v>2</v>
      </c>
      <c r="T33" t="s">
        <v>117</v>
      </c>
      <c r="U33" t="s">
        <v>118</v>
      </c>
      <c r="X33" t="b">
        <f t="shared" ref="X33:X64" si="38">ISNUMBER(FIND($X$1,A33))</f>
        <v>0</v>
      </c>
      <c r="Y33" t="b">
        <f t="shared" ref="Y33:Y64" si="39">ISNUMBER(FIND($Y$1,A33))</f>
        <v>0</v>
      </c>
      <c r="Z33" t="b">
        <f t="shared" ref="Z33:Z64" si="40">ISNUMBER(FIND($Z$1,A33))</f>
        <v>0</v>
      </c>
      <c r="AA33" t="b">
        <f t="shared" ref="AA33:AA64" si="41">OR(ISNUMBER(FIND("CHWP",A33)),ISNUMBER(FIND("CWP",A33)))</f>
        <v>0</v>
      </c>
      <c r="AB33" t="b">
        <f t="shared" ref="AB33:AB64" si="42">ISNUMBER(FIND($AB$1,A33))</f>
        <v>0</v>
      </c>
      <c r="AC33" t="b">
        <f t="shared" ref="AC33:AC64" si="43">ISNUMBER(FIND($AC$1,A33))</f>
        <v>0</v>
      </c>
      <c r="AD33" t="b">
        <f t="shared" ref="AD33:AD64" si="44">ISNUMBER(FIND($AD$1,A33))</f>
        <v>0</v>
      </c>
      <c r="AE33" t="b">
        <f t="shared" ref="AE33:AE64" si="45">ISNUMBER(FIND($AE$1,A33))</f>
        <v>0</v>
      </c>
      <c r="AF33" t="b">
        <f t="shared" ref="AF33:AF64" si="46">ISNUMBER(FIND($AF$1,A33))</f>
        <v>0</v>
      </c>
      <c r="AG33" t="b">
        <f t="shared" ref="AG33:AG64" si="47">ISNUMBER(FIND($AG$1,A33))</f>
        <v>0</v>
      </c>
      <c r="AH33" t="b">
        <f t="shared" ref="AH33:AH64" si="48">ISNUMBER(FIND($AH$1,A33))</f>
        <v>0</v>
      </c>
      <c r="AI33" t="b">
        <f t="shared" ref="AI33:AI64" si="49">ISNUMBER(FIND($AI$1,A33))</f>
        <v>0</v>
      </c>
      <c r="AJ33" t="b">
        <f t="shared" ref="AJ33:AJ64" si="50">ISNUMBER(FIND($AJ$1,A33))</f>
        <v>0</v>
      </c>
      <c r="AK33" s="55">
        <f t="shared" si="23"/>
        <v>44980</v>
      </c>
      <c r="AL33" s="64" t="str">
        <f t="shared" si="24"/>
        <v>2302</v>
      </c>
      <c r="AS33" s="24"/>
      <c r="AT33" s="24"/>
      <c r="AU33" s="25"/>
      <c r="AV33" s="25"/>
      <c r="AW33" s="25"/>
      <c r="AX33" s="25"/>
      <c r="AY33" s="25"/>
      <c r="AZ33" s="25"/>
      <c r="BA33" s="25"/>
    </row>
    <row r="34" spans="1:53" ht="295.8" hidden="1" x14ac:dyDescent="0.4">
      <c r="A34" t="s">
        <v>187</v>
      </c>
      <c r="B34" s="55">
        <v>45008</v>
      </c>
      <c r="C34" t="s">
        <v>149</v>
      </c>
      <c r="D34" s="55">
        <v>45008</v>
      </c>
      <c r="E34" t="s">
        <v>120</v>
      </c>
      <c r="F34" t="b">
        <v>0</v>
      </c>
      <c r="G34" t="b">
        <v>1</v>
      </c>
      <c r="H34" s="55">
        <v>45008</v>
      </c>
      <c r="I34" t="s">
        <v>150</v>
      </c>
      <c r="J34" t="s">
        <v>115</v>
      </c>
      <c r="Q34" s="56" t="s">
        <v>188</v>
      </c>
      <c r="R34" t="b">
        <v>0</v>
      </c>
      <c r="S34">
        <v>2</v>
      </c>
      <c r="T34" t="s">
        <v>117</v>
      </c>
      <c r="U34" t="s">
        <v>118</v>
      </c>
      <c r="X34" t="b">
        <f t="shared" si="38"/>
        <v>0</v>
      </c>
      <c r="Y34" t="b">
        <f t="shared" si="39"/>
        <v>0</v>
      </c>
      <c r="Z34" t="b">
        <f t="shared" si="40"/>
        <v>0</v>
      </c>
      <c r="AA34" t="b">
        <f t="shared" si="41"/>
        <v>0</v>
      </c>
      <c r="AB34" t="b">
        <f t="shared" si="42"/>
        <v>0</v>
      </c>
      <c r="AC34" t="b">
        <f t="shared" si="43"/>
        <v>0</v>
      </c>
      <c r="AD34" t="b">
        <f t="shared" si="44"/>
        <v>0</v>
      </c>
      <c r="AE34" t="b">
        <f t="shared" si="45"/>
        <v>0</v>
      </c>
      <c r="AF34" t="b">
        <f t="shared" si="46"/>
        <v>0</v>
      </c>
      <c r="AG34" t="b">
        <f t="shared" si="47"/>
        <v>0</v>
      </c>
      <c r="AH34" t="b">
        <f t="shared" si="48"/>
        <v>0</v>
      </c>
      <c r="AI34" t="b">
        <f t="shared" si="49"/>
        <v>0</v>
      </c>
      <c r="AJ34" t="b">
        <f t="shared" si="50"/>
        <v>0</v>
      </c>
      <c r="AK34" s="55">
        <f t="shared" si="23"/>
        <v>45008</v>
      </c>
      <c r="AL34" s="64" t="str">
        <f t="shared" si="24"/>
        <v>2303</v>
      </c>
      <c r="AS34" s="25"/>
      <c r="AT34" s="25"/>
      <c r="AU34" s="25"/>
      <c r="AV34" s="25"/>
      <c r="AW34" s="25"/>
      <c r="AX34" s="25"/>
      <c r="AY34" s="25"/>
      <c r="AZ34" s="25"/>
      <c r="BA34" s="25"/>
    </row>
    <row r="35" spans="1:53" ht="17.399999999999999" hidden="1" customHeight="1" x14ac:dyDescent="0.4">
      <c r="A35" t="s">
        <v>187</v>
      </c>
      <c r="B35" s="55">
        <v>45043</v>
      </c>
      <c r="C35" t="s">
        <v>149</v>
      </c>
      <c r="D35" s="55">
        <v>45043</v>
      </c>
      <c r="E35" t="s">
        <v>120</v>
      </c>
      <c r="F35" t="b">
        <v>0</v>
      </c>
      <c r="G35" t="b">
        <v>1</v>
      </c>
      <c r="H35" s="55">
        <v>45043</v>
      </c>
      <c r="I35" t="s">
        <v>150</v>
      </c>
      <c r="J35" t="s">
        <v>115</v>
      </c>
      <c r="Q35" s="56" t="s">
        <v>188</v>
      </c>
      <c r="R35" t="b">
        <v>0</v>
      </c>
      <c r="S35">
        <v>2</v>
      </c>
      <c r="T35" t="s">
        <v>117</v>
      </c>
      <c r="U35" t="s">
        <v>118</v>
      </c>
      <c r="X35" t="b">
        <f t="shared" si="38"/>
        <v>0</v>
      </c>
      <c r="Y35" t="b">
        <f t="shared" si="39"/>
        <v>0</v>
      </c>
      <c r="Z35" t="b">
        <f t="shared" si="40"/>
        <v>0</v>
      </c>
      <c r="AA35" t="b">
        <f t="shared" si="41"/>
        <v>0</v>
      </c>
      <c r="AB35" t="b">
        <f t="shared" si="42"/>
        <v>0</v>
      </c>
      <c r="AC35" t="b">
        <f t="shared" si="43"/>
        <v>0</v>
      </c>
      <c r="AD35" t="b">
        <f t="shared" si="44"/>
        <v>0</v>
      </c>
      <c r="AE35" t="b">
        <f t="shared" si="45"/>
        <v>0</v>
      </c>
      <c r="AF35" t="b">
        <f t="shared" si="46"/>
        <v>0</v>
      </c>
      <c r="AG35" t="b">
        <f t="shared" si="47"/>
        <v>0</v>
      </c>
      <c r="AH35" t="b">
        <f t="shared" si="48"/>
        <v>0</v>
      </c>
      <c r="AI35" t="b">
        <f t="shared" si="49"/>
        <v>0</v>
      </c>
      <c r="AJ35" t="b">
        <f t="shared" si="50"/>
        <v>0</v>
      </c>
      <c r="AK35" s="55">
        <f t="shared" si="23"/>
        <v>45043</v>
      </c>
      <c r="AL35" s="64" t="str">
        <f t="shared" si="24"/>
        <v>2304</v>
      </c>
    </row>
    <row r="36" spans="1:53" ht="295.8" hidden="1" x14ac:dyDescent="0.4">
      <c r="A36" t="s">
        <v>187</v>
      </c>
      <c r="B36" s="55">
        <v>45071</v>
      </c>
      <c r="C36" t="s">
        <v>149</v>
      </c>
      <c r="D36" s="55">
        <v>45071</v>
      </c>
      <c r="E36" t="s">
        <v>120</v>
      </c>
      <c r="F36" t="b">
        <v>0</v>
      </c>
      <c r="G36" t="b">
        <v>1</v>
      </c>
      <c r="H36" s="55">
        <v>45071</v>
      </c>
      <c r="I36" t="s">
        <v>150</v>
      </c>
      <c r="J36" t="s">
        <v>115</v>
      </c>
      <c r="Q36" s="56" t="s">
        <v>188</v>
      </c>
      <c r="R36" t="b">
        <v>0</v>
      </c>
      <c r="S36">
        <v>2</v>
      </c>
      <c r="T36" t="s">
        <v>117</v>
      </c>
      <c r="U36" t="s">
        <v>118</v>
      </c>
      <c r="X36" t="b">
        <f t="shared" si="38"/>
        <v>0</v>
      </c>
      <c r="Y36" t="b">
        <f t="shared" si="39"/>
        <v>0</v>
      </c>
      <c r="Z36" t="b">
        <f t="shared" si="40"/>
        <v>0</v>
      </c>
      <c r="AA36" t="b">
        <f t="shared" si="41"/>
        <v>0</v>
      </c>
      <c r="AB36" t="b">
        <f t="shared" si="42"/>
        <v>0</v>
      </c>
      <c r="AC36" t="b">
        <f t="shared" si="43"/>
        <v>0</v>
      </c>
      <c r="AD36" t="b">
        <f t="shared" si="44"/>
        <v>0</v>
      </c>
      <c r="AE36" t="b">
        <f t="shared" si="45"/>
        <v>0</v>
      </c>
      <c r="AF36" t="b">
        <f t="shared" si="46"/>
        <v>0</v>
      </c>
      <c r="AG36" t="b">
        <f t="shared" si="47"/>
        <v>0</v>
      </c>
      <c r="AH36" t="b">
        <f t="shared" si="48"/>
        <v>0</v>
      </c>
      <c r="AI36" t="b">
        <f t="shared" si="49"/>
        <v>0</v>
      </c>
      <c r="AJ36" t="b">
        <f t="shared" si="50"/>
        <v>0</v>
      </c>
      <c r="AK36" s="55">
        <f t="shared" si="23"/>
        <v>45071</v>
      </c>
      <c r="AL36" s="64" t="str">
        <f t="shared" si="24"/>
        <v>2305</v>
      </c>
    </row>
    <row r="37" spans="1:53" ht="295.8" hidden="1" x14ac:dyDescent="0.4">
      <c r="A37" t="s">
        <v>187</v>
      </c>
      <c r="B37" s="55">
        <v>45099</v>
      </c>
      <c r="C37" t="s">
        <v>149</v>
      </c>
      <c r="D37" s="55">
        <v>45099</v>
      </c>
      <c r="E37" t="s">
        <v>120</v>
      </c>
      <c r="F37" t="b">
        <v>0</v>
      </c>
      <c r="G37" t="b">
        <v>1</v>
      </c>
      <c r="H37" s="55">
        <v>45099</v>
      </c>
      <c r="I37" t="s">
        <v>150</v>
      </c>
      <c r="J37" t="s">
        <v>115</v>
      </c>
      <c r="Q37" s="56" t="s">
        <v>188</v>
      </c>
      <c r="R37" t="b">
        <v>0</v>
      </c>
      <c r="S37">
        <v>2</v>
      </c>
      <c r="T37" t="s">
        <v>117</v>
      </c>
      <c r="U37" t="s">
        <v>118</v>
      </c>
      <c r="X37" t="b">
        <f t="shared" si="38"/>
        <v>0</v>
      </c>
      <c r="Y37" t="b">
        <f t="shared" si="39"/>
        <v>0</v>
      </c>
      <c r="Z37" t="b">
        <f t="shared" si="40"/>
        <v>0</v>
      </c>
      <c r="AA37" t="b">
        <f t="shared" si="41"/>
        <v>0</v>
      </c>
      <c r="AB37" t="b">
        <f t="shared" si="42"/>
        <v>0</v>
      </c>
      <c r="AC37" t="b">
        <f t="shared" si="43"/>
        <v>0</v>
      </c>
      <c r="AD37" t="b">
        <f t="shared" si="44"/>
        <v>0</v>
      </c>
      <c r="AE37" t="b">
        <f t="shared" si="45"/>
        <v>0</v>
      </c>
      <c r="AF37" t="b">
        <f t="shared" si="46"/>
        <v>0</v>
      </c>
      <c r="AG37" t="b">
        <f t="shared" si="47"/>
        <v>0</v>
      </c>
      <c r="AH37" t="b">
        <f t="shared" si="48"/>
        <v>0</v>
      </c>
      <c r="AI37" t="b">
        <f t="shared" si="49"/>
        <v>0</v>
      </c>
      <c r="AJ37" t="b">
        <f t="shared" si="50"/>
        <v>0</v>
      </c>
      <c r="AK37" s="55">
        <f t="shared" si="23"/>
        <v>45099</v>
      </c>
      <c r="AL37" s="64" t="str">
        <f t="shared" si="24"/>
        <v>2306</v>
      </c>
    </row>
    <row r="38" spans="1:53" ht="295.8" hidden="1" x14ac:dyDescent="0.4">
      <c r="A38" t="s">
        <v>187</v>
      </c>
      <c r="B38" s="55">
        <v>45134</v>
      </c>
      <c r="C38" t="s">
        <v>149</v>
      </c>
      <c r="D38" s="55">
        <v>45134</v>
      </c>
      <c r="E38" t="s">
        <v>120</v>
      </c>
      <c r="F38" t="b">
        <v>0</v>
      </c>
      <c r="G38" t="b">
        <v>1</v>
      </c>
      <c r="H38" s="55">
        <v>45134</v>
      </c>
      <c r="I38" t="s">
        <v>150</v>
      </c>
      <c r="J38" t="s">
        <v>115</v>
      </c>
      <c r="Q38" s="56" t="s">
        <v>188</v>
      </c>
      <c r="R38" t="b">
        <v>0</v>
      </c>
      <c r="S38">
        <v>2</v>
      </c>
      <c r="T38" t="s">
        <v>117</v>
      </c>
      <c r="U38" t="s">
        <v>118</v>
      </c>
      <c r="X38" t="b">
        <f t="shared" si="38"/>
        <v>0</v>
      </c>
      <c r="Y38" t="b">
        <f t="shared" si="39"/>
        <v>0</v>
      </c>
      <c r="Z38" t="b">
        <f t="shared" si="40"/>
        <v>0</v>
      </c>
      <c r="AA38" t="b">
        <f t="shared" si="41"/>
        <v>0</v>
      </c>
      <c r="AB38" t="b">
        <f t="shared" si="42"/>
        <v>0</v>
      </c>
      <c r="AC38" t="b">
        <f t="shared" si="43"/>
        <v>0</v>
      </c>
      <c r="AD38" t="b">
        <f t="shared" si="44"/>
        <v>0</v>
      </c>
      <c r="AE38" t="b">
        <f t="shared" si="45"/>
        <v>0</v>
      </c>
      <c r="AF38" t="b">
        <f t="shared" si="46"/>
        <v>0</v>
      </c>
      <c r="AG38" t="b">
        <f t="shared" si="47"/>
        <v>0</v>
      </c>
      <c r="AH38" t="b">
        <f t="shared" si="48"/>
        <v>0</v>
      </c>
      <c r="AI38" t="b">
        <f t="shared" si="49"/>
        <v>0</v>
      </c>
      <c r="AJ38" t="b">
        <f t="shared" si="50"/>
        <v>0</v>
      </c>
      <c r="AK38" s="55">
        <f t="shared" si="23"/>
        <v>45134</v>
      </c>
      <c r="AL38" s="64" t="str">
        <f t="shared" si="24"/>
        <v>2307</v>
      </c>
    </row>
    <row r="39" spans="1:53" ht="295.8" hidden="1" x14ac:dyDescent="0.4">
      <c r="A39" t="s">
        <v>187</v>
      </c>
      <c r="B39" s="55">
        <v>45167</v>
      </c>
      <c r="C39" t="s">
        <v>149</v>
      </c>
      <c r="D39" s="55">
        <v>45167</v>
      </c>
      <c r="E39" t="s">
        <v>120</v>
      </c>
      <c r="F39" t="b">
        <v>0</v>
      </c>
      <c r="G39" t="b">
        <v>0</v>
      </c>
      <c r="H39" s="55">
        <v>45162</v>
      </c>
      <c r="I39" t="s">
        <v>150</v>
      </c>
      <c r="J39" t="s">
        <v>115</v>
      </c>
      <c r="Q39" s="56" t="s">
        <v>188</v>
      </c>
      <c r="R39" t="b">
        <v>0</v>
      </c>
      <c r="S39">
        <v>2</v>
      </c>
      <c r="T39" t="s">
        <v>117</v>
      </c>
      <c r="U39" t="s">
        <v>118</v>
      </c>
      <c r="X39" t="b">
        <f t="shared" si="38"/>
        <v>0</v>
      </c>
      <c r="Y39" t="b">
        <f t="shared" si="39"/>
        <v>0</v>
      </c>
      <c r="Z39" t="b">
        <f t="shared" si="40"/>
        <v>0</v>
      </c>
      <c r="AA39" t="b">
        <f t="shared" si="41"/>
        <v>0</v>
      </c>
      <c r="AB39" t="b">
        <f t="shared" si="42"/>
        <v>0</v>
      </c>
      <c r="AC39" t="b">
        <f t="shared" si="43"/>
        <v>0</v>
      </c>
      <c r="AD39" t="b">
        <f t="shared" si="44"/>
        <v>0</v>
      </c>
      <c r="AE39" t="b">
        <f t="shared" si="45"/>
        <v>0</v>
      </c>
      <c r="AF39" t="b">
        <f t="shared" si="46"/>
        <v>0</v>
      </c>
      <c r="AG39" t="b">
        <f t="shared" si="47"/>
        <v>0</v>
      </c>
      <c r="AH39" t="b">
        <f t="shared" si="48"/>
        <v>0</v>
      </c>
      <c r="AI39" t="b">
        <f t="shared" si="49"/>
        <v>0</v>
      </c>
      <c r="AJ39" t="b">
        <f t="shared" si="50"/>
        <v>0</v>
      </c>
      <c r="AK39" s="55">
        <f t="shared" si="23"/>
        <v>45167</v>
      </c>
      <c r="AL39" s="64" t="str">
        <f t="shared" si="24"/>
        <v>2308</v>
      </c>
    </row>
    <row r="40" spans="1:53" ht="295.8" hidden="1" x14ac:dyDescent="0.4">
      <c r="A40" t="s">
        <v>187</v>
      </c>
      <c r="B40" s="55">
        <v>45197</v>
      </c>
      <c r="C40" t="s">
        <v>149</v>
      </c>
      <c r="D40" s="55">
        <v>45197</v>
      </c>
      <c r="E40" t="s">
        <v>120</v>
      </c>
      <c r="F40" t="b">
        <v>0</v>
      </c>
      <c r="G40" t="b">
        <v>1</v>
      </c>
      <c r="H40" s="55">
        <v>45197</v>
      </c>
      <c r="I40" t="s">
        <v>150</v>
      </c>
      <c r="J40" t="s">
        <v>115</v>
      </c>
      <c r="Q40" s="56" t="s">
        <v>188</v>
      </c>
      <c r="R40" t="b">
        <v>0</v>
      </c>
      <c r="S40">
        <v>2</v>
      </c>
      <c r="T40" t="s">
        <v>117</v>
      </c>
      <c r="U40" t="s">
        <v>118</v>
      </c>
      <c r="X40" t="b">
        <f t="shared" si="38"/>
        <v>0</v>
      </c>
      <c r="Y40" t="b">
        <f t="shared" si="39"/>
        <v>0</v>
      </c>
      <c r="Z40" t="b">
        <f t="shared" si="40"/>
        <v>0</v>
      </c>
      <c r="AA40" t="b">
        <f t="shared" si="41"/>
        <v>0</v>
      </c>
      <c r="AB40" t="b">
        <f t="shared" si="42"/>
        <v>0</v>
      </c>
      <c r="AC40" t="b">
        <f t="shared" si="43"/>
        <v>0</v>
      </c>
      <c r="AD40" t="b">
        <f t="shared" si="44"/>
        <v>0</v>
      </c>
      <c r="AE40" t="b">
        <f t="shared" si="45"/>
        <v>0</v>
      </c>
      <c r="AF40" t="b">
        <f t="shared" si="46"/>
        <v>0</v>
      </c>
      <c r="AG40" t="b">
        <f t="shared" si="47"/>
        <v>0</v>
      </c>
      <c r="AH40" t="b">
        <f t="shared" si="48"/>
        <v>0</v>
      </c>
      <c r="AI40" t="b">
        <f t="shared" si="49"/>
        <v>0</v>
      </c>
      <c r="AJ40" t="b">
        <f t="shared" si="50"/>
        <v>0</v>
      </c>
      <c r="AK40" s="55">
        <f t="shared" si="23"/>
        <v>45197</v>
      </c>
      <c r="AL40" s="64" t="str">
        <f t="shared" si="24"/>
        <v>2309</v>
      </c>
    </row>
    <row r="41" spans="1:53" ht="295.8" hidden="1" x14ac:dyDescent="0.4">
      <c r="A41" t="s">
        <v>187</v>
      </c>
      <c r="B41" s="55">
        <v>45225</v>
      </c>
      <c r="C41" t="s">
        <v>149</v>
      </c>
      <c r="D41" s="55">
        <v>45225</v>
      </c>
      <c r="E41" t="s">
        <v>120</v>
      </c>
      <c r="F41" t="b">
        <v>0</v>
      </c>
      <c r="G41" t="b">
        <v>1</v>
      </c>
      <c r="H41" s="55">
        <v>45225</v>
      </c>
      <c r="I41" t="s">
        <v>150</v>
      </c>
      <c r="J41" t="s">
        <v>115</v>
      </c>
      <c r="Q41" s="56" t="s">
        <v>188</v>
      </c>
      <c r="R41" t="b">
        <v>0</v>
      </c>
      <c r="S41">
        <v>2</v>
      </c>
      <c r="T41" t="s">
        <v>117</v>
      </c>
      <c r="U41" t="s">
        <v>118</v>
      </c>
      <c r="X41" t="b">
        <f t="shared" si="38"/>
        <v>0</v>
      </c>
      <c r="Y41" t="b">
        <f t="shared" si="39"/>
        <v>0</v>
      </c>
      <c r="Z41" t="b">
        <f t="shared" si="40"/>
        <v>0</v>
      </c>
      <c r="AA41" t="b">
        <f t="shared" si="41"/>
        <v>0</v>
      </c>
      <c r="AB41" t="b">
        <f t="shared" si="42"/>
        <v>0</v>
      </c>
      <c r="AC41" t="b">
        <f t="shared" si="43"/>
        <v>0</v>
      </c>
      <c r="AD41" t="b">
        <f t="shared" si="44"/>
        <v>0</v>
      </c>
      <c r="AE41" t="b">
        <f t="shared" si="45"/>
        <v>0</v>
      </c>
      <c r="AF41" t="b">
        <f t="shared" si="46"/>
        <v>0</v>
      </c>
      <c r="AG41" t="b">
        <f t="shared" si="47"/>
        <v>0</v>
      </c>
      <c r="AH41" t="b">
        <f t="shared" si="48"/>
        <v>0</v>
      </c>
      <c r="AI41" t="b">
        <f t="shared" si="49"/>
        <v>0</v>
      </c>
      <c r="AJ41" t="b">
        <f t="shared" si="50"/>
        <v>0</v>
      </c>
      <c r="AK41" s="55">
        <f t="shared" si="23"/>
        <v>45225</v>
      </c>
      <c r="AL41" s="64" t="str">
        <f t="shared" si="24"/>
        <v>2310</v>
      </c>
    </row>
    <row r="42" spans="1:53" ht="295.8" hidden="1" x14ac:dyDescent="0.4">
      <c r="A42" t="s">
        <v>187</v>
      </c>
      <c r="B42" s="55">
        <v>45253</v>
      </c>
      <c r="C42" t="s">
        <v>149</v>
      </c>
      <c r="D42" s="55">
        <v>45253</v>
      </c>
      <c r="E42" t="s">
        <v>120</v>
      </c>
      <c r="F42" t="b">
        <v>0</v>
      </c>
      <c r="G42" t="b">
        <v>1</v>
      </c>
      <c r="H42" s="55">
        <v>45253</v>
      </c>
      <c r="I42" t="s">
        <v>150</v>
      </c>
      <c r="J42" t="s">
        <v>115</v>
      </c>
      <c r="Q42" s="56" t="s">
        <v>188</v>
      </c>
      <c r="R42" t="b">
        <v>0</v>
      </c>
      <c r="S42">
        <v>2</v>
      </c>
      <c r="T42" t="s">
        <v>117</v>
      </c>
      <c r="U42" t="s">
        <v>118</v>
      </c>
      <c r="X42" t="b">
        <f t="shared" si="38"/>
        <v>0</v>
      </c>
      <c r="Y42" t="b">
        <f t="shared" si="39"/>
        <v>0</v>
      </c>
      <c r="Z42" t="b">
        <f t="shared" si="40"/>
        <v>0</v>
      </c>
      <c r="AA42" t="b">
        <f t="shared" si="41"/>
        <v>0</v>
      </c>
      <c r="AB42" t="b">
        <f t="shared" si="42"/>
        <v>0</v>
      </c>
      <c r="AC42" t="b">
        <f t="shared" si="43"/>
        <v>0</v>
      </c>
      <c r="AD42" t="b">
        <f t="shared" si="44"/>
        <v>0</v>
      </c>
      <c r="AE42" t="b">
        <f t="shared" si="45"/>
        <v>0</v>
      </c>
      <c r="AF42" t="b">
        <f t="shared" si="46"/>
        <v>0</v>
      </c>
      <c r="AG42" t="b">
        <f t="shared" si="47"/>
        <v>0</v>
      </c>
      <c r="AH42" t="b">
        <f t="shared" si="48"/>
        <v>0</v>
      </c>
      <c r="AI42" t="b">
        <f t="shared" si="49"/>
        <v>0</v>
      </c>
      <c r="AJ42" t="b">
        <f t="shared" si="50"/>
        <v>0</v>
      </c>
      <c r="AK42" s="55">
        <f t="shared" si="23"/>
        <v>45253</v>
      </c>
      <c r="AL42" s="64" t="str">
        <f t="shared" si="24"/>
        <v>2311</v>
      </c>
    </row>
    <row r="43" spans="1:53" ht="295.8" hidden="1" x14ac:dyDescent="0.4">
      <c r="A43" t="s">
        <v>187</v>
      </c>
      <c r="B43" s="55">
        <v>45288</v>
      </c>
      <c r="C43" t="s">
        <v>149</v>
      </c>
      <c r="D43" s="55">
        <v>45288</v>
      </c>
      <c r="E43" t="s">
        <v>120</v>
      </c>
      <c r="F43" t="b">
        <v>0</v>
      </c>
      <c r="G43" t="b">
        <v>1</v>
      </c>
      <c r="H43" s="55">
        <v>45288</v>
      </c>
      <c r="I43" t="s">
        <v>150</v>
      </c>
      <c r="J43" t="s">
        <v>115</v>
      </c>
      <c r="Q43" s="56" t="s">
        <v>188</v>
      </c>
      <c r="R43" t="b">
        <v>0</v>
      </c>
      <c r="S43">
        <v>2</v>
      </c>
      <c r="T43" t="s">
        <v>117</v>
      </c>
      <c r="U43" t="s">
        <v>118</v>
      </c>
      <c r="X43" t="b">
        <f t="shared" si="38"/>
        <v>0</v>
      </c>
      <c r="Y43" t="b">
        <f t="shared" si="39"/>
        <v>0</v>
      </c>
      <c r="Z43" t="b">
        <f t="shared" si="40"/>
        <v>0</v>
      </c>
      <c r="AA43" t="b">
        <f t="shared" si="41"/>
        <v>0</v>
      </c>
      <c r="AB43" t="b">
        <f t="shared" si="42"/>
        <v>0</v>
      </c>
      <c r="AC43" t="b">
        <f t="shared" si="43"/>
        <v>0</v>
      </c>
      <c r="AD43" t="b">
        <f t="shared" si="44"/>
        <v>0</v>
      </c>
      <c r="AE43" t="b">
        <f t="shared" si="45"/>
        <v>0</v>
      </c>
      <c r="AF43" t="b">
        <f t="shared" si="46"/>
        <v>0</v>
      </c>
      <c r="AG43" t="b">
        <f t="shared" si="47"/>
        <v>0</v>
      </c>
      <c r="AH43" t="b">
        <f t="shared" si="48"/>
        <v>0</v>
      </c>
      <c r="AI43" t="b">
        <f t="shared" si="49"/>
        <v>0</v>
      </c>
      <c r="AJ43" t="b">
        <f t="shared" si="50"/>
        <v>0</v>
      </c>
      <c r="AK43" s="55">
        <f t="shared" si="23"/>
        <v>45288</v>
      </c>
      <c r="AL43" s="64" t="str">
        <f t="shared" si="24"/>
        <v>2312</v>
      </c>
    </row>
    <row r="44" spans="1:53" ht="295.8" x14ac:dyDescent="0.4">
      <c r="A44" t="s">
        <v>189</v>
      </c>
      <c r="B44" s="55">
        <v>44978</v>
      </c>
      <c r="C44" t="s">
        <v>149</v>
      </c>
      <c r="D44" s="55">
        <v>44978</v>
      </c>
      <c r="E44" t="s">
        <v>133</v>
      </c>
      <c r="F44" t="b">
        <v>0</v>
      </c>
      <c r="G44" t="b">
        <v>1</v>
      </c>
      <c r="H44" s="55">
        <v>44978</v>
      </c>
      <c r="I44" t="s">
        <v>150</v>
      </c>
      <c r="J44" t="s">
        <v>115</v>
      </c>
      <c r="Q44" s="56" t="s">
        <v>190</v>
      </c>
      <c r="R44" t="b">
        <v>0</v>
      </c>
      <c r="S44" s="1">
        <v>2</v>
      </c>
      <c r="T44" s="1" t="s">
        <v>117</v>
      </c>
      <c r="U44" s="1" t="s">
        <v>118</v>
      </c>
      <c r="X44" t="b">
        <f t="shared" si="38"/>
        <v>0</v>
      </c>
      <c r="Y44" t="b">
        <f t="shared" si="39"/>
        <v>0</v>
      </c>
      <c r="Z44" t="b">
        <f t="shared" si="40"/>
        <v>0</v>
      </c>
      <c r="AA44" t="b">
        <f t="shared" si="41"/>
        <v>0</v>
      </c>
      <c r="AB44" t="b">
        <f t="shared" si="42"/>
        <v>0</v>
      </c>
      <c r="AC44" t="b">
        <f t="shared" si="43"/>
        <v>0</v>
      </c>
      <c r="AD44" t="b">
        <f t="shared" si="44"/>
        <v>0</v>
      </c>
      <c r="AE44" t="b">
        <f t="shared" si="45"/>
        <v>0</v>
      </c>
      <c r="AF44" t="b">
        <f t="shared" si="46"/>
        <v>0</v>
      </c>
      <c r="AG44" t="b">
        <f t="shared" si="47"/>
        <v>0</v>
      </c>
      <c r="AH44" t="b">
        <f t="shared" si="48"/>
        <v>0</v>
      </c>
      <c r="AI44" t="b">
        <f t="shared" si="49"/>
        <v>0</v>
      </c>
      <c r="AJ44" t="b">
        <f t="shared" si="50"/>
        <v>0</v>
      </c>
      <c r="AK44" s="55">
        <f t="shared" si="23"/>
        <v>44978</v>
      </c>
      <c r="AL44" s="64" t="str">
        <f t="shared" si="24"/>
        <v>2302</v>
      </c>
    </row>
    <row r="45" spans="1:53" ht="295.8" x14ac:dyDescent="0.4">
      <c r="A45" t="s">
        <v>189</v>
      </c>
      <c r="B45" s="55">
        <v>45006</v>
      </c>
      <c r="C45" t="s">
        <v>149</v>
      </c>
      <c r="D45" s="55">
        <v>45006</v>
      </c>
      <c r="E45" t="s">
        <v>133</v>
      </c>
      <c r="F45" t="b">
        <v>0</v>
      </c>
      <c r="G45" t="b">
        <v>1</v>
      </c>
      <c r="H45" s="55">
        <v>45006</v>
      </c>
      <c r="I45" t="s">
        <v>150</v>
      </c>
      <c r="J45" t="s">
        <v>115</v>
      </c>
      <c r="Q45" s="56" t="s">
        <v>190</v>
      </c>
      <c r="R45" t="b">
        <v>0</v>
      </c>
      <c r="S45" s="1">
        <v>2</v>
      </c>
      <c r="T45" s="1" t="s">
        <v>117</v>
      </c>
      <c r="U45" s="1" t="s">
        <v>118</v>
      </c>
      <c r="X45" t="b">
        <f t="shared" si="38"/>
        <v>0</v>
      </c>
      <c r="Y45" t="b">
        <f t="shared" si="39"/>
        <v>0</v>
      </c>
      <c r="Z45" t="b">
        <f t="shared" si="40"/>
        <v>0</v>
      </c>
      <c r="AA45" t="b">
        <f t="shared" si="41"/>
        <v>0</v>
      </c>
      <c r="AB45" t="b">
        <f t="shared" si="42"/>
        <v>0</v>
      </c>
      <c r="AC45" t="b">
        <f t="shared" si="43"/>
        <v>0</v>
      </c>
      <c r="AD45" t="b">
        <f t="shared" si="44"/>
        <v>0</v>
      </c>
      <c r="AE45" t="b">
        <f t="shared" si="45"/>
        <v>0</v>
      </c>
      <c r="AF45" t="b">
        <f t="shared" si="46"/>
        <v>0</v>
      </c>
      <c r="AG45" t="b">
        <f t="shared" si="47"/>
        <v>0</v>
      </c>
      <c r="AH45" t="b">
        <f t="shared" si="48"/>
        <v>0</v>
      </c>
      <c r="AI45" t="b">
        <f t="shared" si="49"/>
        <v>0</v>
      </c>
      <c r="AJ45" t="b">
        <f t="shared" si="50"/>
        <v>0</v>
      </c>
      <c r="AK45" s="55">
        <f t="shared" si="23"/>
        <v>45006</v>
      </c>
      <c r="AL45" s="64" t="str">
        <f t="shared" si="24"/>
        <v>2303</v>
      </c>
    </row>
    <row r="46" spans="1:53" ht="295.8" x14ac:dyDescent="0.4">
      <c r="A46" t="s">
        <v>189</v>
      </c>
      <c r="B46" s="55">
        <v>45034</v>
      </c>
      <c r="C46" t="s">
        <v>149</v>
      </c>
      <c r="D46" s="55">
        <v>45034</v>
      </c>
      <c r="E46" t="s">
        <v>133</v>
      </c>
      <c r="F46" t="b">
        <v>0</v>
      </c>
      <c r="G46" t="b">
        <v>1</v>
      </c>
      <c r="H46" s="55">
        <v>45034</v>
      </c>
      <c r="I46" t="s">
        <v>150</v>
      </c>
      <c r="J46" t="s">
        <v>115</v>
      </c>
      <c r="Q46" s="56" t="s">
        <v>190</v>
      </c>
      <c r="R46" t="b">
        <v>0</v>
      </c>
      <c r="S46" s="1">
        <v>2</v>
      </c>
      <c r="T46" s="1" t="s">
        <v>117</v>
      </c>
      <c r="U46" s="1" t="s">
        <v>118</v>
      </c>
      <c r="X46" t="b">
        <f t="shared" si="38"/>
        <v>0</v>
      </c>
      <c r="Y46" t="b">
        <f t="shared" si="39"/>
        <v>0</v>
      </c>
      <c r="Z46" t="b">
        <f t="shared" si="40"/>
        <v>0</v>
      </c>
      <c r="AA46" t="b">
        <f t="shared" si="41"/>
        <v>0</v>
      </c>
      <c r="AB46" t="b">
        <f t="shared" si="42"/>
        <v>0</v>
      </c>
      <c r="AC46" t="b">
        <f t="shared" si="43"/>
        <v>0</v>
      </c>
      <c r="AD46" t="b">
        <f t="shared" si="44"/>
        <v>0</v>
      </c>
      <c r="AE46" t="b">
        <f t="shared" si="45"/>
        <v>0</v>
      </c>
      <c r="AF46" t="b">
        <f t="shared" si="46"/>
        <v>0</v>
      </c>
      <c r="AG46" t="b">
        <f t="shared" si="47"/>
        <v>0</v>
      </c>
      <c r="AH46" t="b">
        <f t="shared" si="48"/>
        <v>0</v>
      </c>
      <c r="AI46" t="b">
        <f t="shared" si="49"/>
        <v>0</v>
      </c>
      <c r="AJ46" t="b">
        <f t="shared" si="50"/>
        <v>0</v>
      </c>
      <c r="AK46" s="55">
        <f t="shared" si="23"/>
        <v>45034</v>
      </c>
      <c r="AL46" s="64" t="str">
        <f t="shared" si="24"/>
        <v>2304</v>
      </c>
    </row>
    <row r="47" spans="1:53" ht="295.8" x14ac:dyDescent="0.4">
      <c r="A47" t="s">
        <v>189</v>
      </c>
      <c r="B47" s="55">
        <v>45062</v>
      </c>
      <c r="C47" t="s">
        <v>149</v>
      </c>
      <c r="D47" s="55">
        <v>45062</v>
      </c>
      <c r="E47" t="s">
        <v>133</v>
      </c>
      <c r="F47" t="b">
        <v>0</v>
      </c>
      <c r="G47" t="b">
        <v>1</v>
      </c>
      <c r="H47" s="55">
        <v>45062</v>
      </c>
      <c r="I47" t="s">
        <v>150</v>
      </c>
      <c r="J47" t="s">
        <v>115</v>
      </c>
      <c r="Q47" s="56" t="s">
        <v>190</v>
      </c>
      <c r="R47" t="b">
        <v>0</v>
      </c>
      <c r="S47" s="1">
        <v>2</v>
      </c>
      <c r="T47" s="1" t="s">
        <v>117</v>
      </c>
      <c r="U47" s="1" t="s">
        <v>118</v>
      </c>
      <c r="X47" t="b">
        <f t="shared" si="38"/>
        <v>0</v>
      </c>
      <c r="Y47" t="b">
        <f t="shared" si="39"/>
        <v>0</v>
      </c>
      <c r="Z47" t="b">
        <f t="shared" si="40"/>
        <v>0</v>
      </c>
      <c r="AA47" t="b">
        <f t="shared" si="41"/>
        <v>0</v>
      </c>
      <c r="AB47" t="b">
        <f t="shared" si="42"/>
        <v>0</v>
      </c>
      <c r="AC47" t="b">
        <f t="shared" si="43"/>
        <v>0</v>
      </c>
      <c r="AD47" t="b">
        <f t="shared" si="44"/>
        <v>0</v>
      </c>
      <c r="AE47" t="b">
        <f t="shared" si="45"/>
        <v>0</v>
      </c>
      <c r="AF47" t="b">
        <f t="shared" si="46"/>
        <v>0</v>
      </c>
      <c r="AG47" t="b">
        <f t="shared" si="47"/>
        <v>0</v>
      </c>
      <c r="AH47" t="b">
        <f t="shared" si="48"/>
        <v>0</v>
      </c>
      <c r="AI47" t="b">
        <f t="shared" si="49"/>
        <v>0</v>
      </c>
      <c r="AJ47" t="b">
        <f t="shared" si="50"/>
        <v>0</v>
      </c>
      <c r="AK47" s="55">
        <f t="shared" si="23"/>
        <v>45062</v>
      </c>
      <c r="AL47" s="64" t="str">
        <f t="shared" si="24"/>
        <v>2305</v>
      </c>
    </row>
    <row r="48" spans="1:53" ht="295.8" x14ac:dyDescent="0.4">
      <c r="A48" t="s">
        <v>189</v>
      </c>
      <c r="B48" s="55">
        <v>45097</v>
      </c>
      <c r="C48" t="s">
        <v>149</v>
      </c>
      <c r="D48" s="55">
        <v>45097</v>
      </c>
      <c r="E48" t="s">
        <v>133</v>
      </c>
      <c r="F48" t="b">
        <v>0</v>
      </c>
      <c r="G48" t="b">
        <v>1</v>
      </c>
      <c r="H48" s="55">
        <v>45097</v>
      </c>
      <c r="I48" t="s">
        <v>150</v>
      </c>
      <c r="J48" t="s">
        <v>115</v>
      </c>
      <c r="Q48" s="56" t="s">
        <v>190</v>
      </c>
      <c r="R48" t="b">
        <v>0</v>
      </c>
      <c r="S48" s="1">
        <v>2</v>
      </c>
      <c r="T48" s="1" t="s">
        <v>117</v>
      </c>
      <c r="U48" s="1" t="s">
        <v>118</v>
      </c>
      <c r="X48" t="b">
        <f t="shared" si="38"/>
        <v>0</v>
      </c>
      <c r="Y48" t="b">
        <f t="shared" si="39"/>
        <v>0</v>
      </c>
      <c r="Z48" t="b">
        <f t="shared" si="40"/>
        <v>0</v>
      </c>
      <c r="AA48" t="b">
        <f t="shared" si="41"/>
        <v>0</v>
      </c>
      <c r="AB48" t="b">
        <f t="shared" si="42"/>
        <v>0</v>
      </c>
      <c r="AC48" t="b">
        <f t="shared" si="43"/>
        <v>0</v>
      </c>
      <c r="AD48" t="b">
        <f t="shared" si="44"/>
        <v>0</v>
      </c>
      <c r="AE48" t="b">
        <f t="shared" si="45"/>
        <v>0</v>
      </c>
      <c r="AF48" t="b">
        <f t="shared" si="46"/>
        <v>0</v>
      </c>
      <c r="AG48" t="b">
        <f t="shared" si="47"/>
        <v>0</v>
      </c>
      <c r="AH48" t="b">
        <f t="shared" si="48"/>
        <v>0</v>
      </c>
      <c r="AI48" t="b">
        <f t="shared" si="49"/>
        <v>0</v>
      </c>
      <c r="AJ48" t="b">
        <f t="shared" si="50"/>
        <v>0</v>
      </c>
      <c r="AK48" s="55">
        <f t="shared" si="23"/>
        <v>45097</v>
      </c>
      <c r="AL48" s="64" t="str">
        <f t="shared" si="24"/>
        <v>2306</v>
      </c>
    </row>
    <row r="49" spans="1:38" ht="295.8" x14ac:dyDescent="0.4">
      <c r="A49" t="s">
        <v>189</v>
      </c>
      <c r="B49" s="55">
        <v>45125</v>
      </c>
      <c r="C49" t="s">
        <v>149</v>
      </c>
      <c r="D49" s="55">
        <v>45125</v>
      </c>
      <c r="E49" t="s">
        <v>133</v>
      </c>
      <c r="F49" t="b">
        <v>0</v>
      </c>
      <c r="G49" t="b">
        <v>1</v>
      </c>
      <c r="H49" s="55">
        <v>45125</v>
      </c>
      <c r="I49" t="s">
        <v>150</v>
      </c>
      <c r="J49" t="s">
        <v>115</v>
      </c>
      <c r="Q49" s="56" t="s">
        <v>190</v>
      </c>
      <c r="R49" t="b">
        <v>0</v>
      </c>
      <c r="S49" s="1">
        <v>2</v>
      </c>
      <c r="T49" s="1" t="s">
        <v>117</v>
      </c>
      <c r="U49" s="1" t="s">
        <v>118</v>
      </c>
      <c r="X49" t="b">
        <f t="shared" si="38"/>
        <v>0</v>
      </c>
      <c r="Y49" t="b">
        <f t="shared" si="39"/>
        <v>0</v>
      </c>
      <c r="Z49" t="b">
        <f t="shared" si="40"/>
        <v>0</v>
      </c>
      <c r="AA49" t="b">
        <f t="shared" si="41"/>
        <v>0</v>
      </c>
      <c r="AB49" t="b">
        <f t="shared" si="42"/>
        <v>0</v>
      </c>
      <c r="AC49" t="b">
        <f t="shared" si="43"/>
        <v>0</v>
      </c>
      <c r="AD49" t="b">
        <f t="shared" si="44"/>
        <v>0</v>
      </c>
      <c r="AE49" t="b">
        <f t="shared" si="45"/>
        <v>0</v>
      </c>
      <c r="AF49" t="b">
        <f t="shared" si="46"/>
        <v>0</v>
      </c>
      <c r="AG49" t="b">
        <f t="shared" si="47"/>
        <v>0</v>
      </c>
      <c r="AH49" t="b">
        <f t="shared" si="48"/>
        <v>0</v>
      </c>
      <c r="AI49" t="b">
        <f t="shared" si="49"/>
        <v>0</v>
      </c>
      <c r="AJ49" t="b">
        <f t="shared" si="50"/>
        <v>0</v>
      </c>
      <c r="AK49" s="55">
        <f t="shared" si="23"/>
        <v>45125</v>
      </c>
      <c r="AL49" s="64" t="str">
        <f t="shared" si="24"/>
        <v>2307</v>
      </c>
    </row>
    <row r="50" spans="1:38" ht="295.8" x14ac:dyDescent="0.4">
      <c r="A50" t="s">
        <v>189</v>
      </c>
      <c r="B50" s="55">
        <v>45163</v>
      </c>
      <c r="C50" t="s">
        <v>149</v>
      </c>
      <c r="D50" s="55">
        <v>45163</v>
      </c>
      <c r="E50" t="s">
        <v>155</v>
      </c>
      <c r="F50" t="b">
        <v>0</v>
      </c>
      <c r="G50" t="b">
        <v>0</v>
      </c>
      <c r="H50" s="55">
        <v>45153</v>
      </c>
      <c r="I50" t="s">
        <v>150</v>
      </c>
      <c r="J50" t="s">
        <v>115</v>
      </c>
      <c r="Q50" s="56" t="s">
        <v>191</v>
      </c>
      <c r="R50" t="b">
        <v>0</v>
      </c>
      <c r="S50" s="1">
        <v>2</v>
      </c>
      <c r="T50" s="1" t="s">
        <v>117</v>
      </c>
      <c r="U50" s="1" t="s">
        <v>118</v>
      </c>
      <c r="X50" t="b">
        <f t="shared" si="38"/>
        <v>0</v>
      </c>
      <c r="Y50" t="b">
        <f t="shared" si="39"/>
        <v>0</v>
      </c>
      <c r="Z50" t="b">
        <f t="shared" si="40"/>
        <v>0</v>
      </c>
      <c r="AA50" t="b">
        <f t="shared" si="41"/>
        <v>0</v>
      </c>
      <c r="AB50" t="b">
        <f t="shared" si="42"/>
        <v>0</v>
      </c>
      <c r="AC50" t="b">
        <f t="shared" si="43"/>
        <v>0</v>
      </c>
      <c r="AD50" t="b">
        <f t="shared" si="44"/>
        <v>0</v>
      </c>
      <c r="AE50" t="b">
        <f t="shared" si="45"/>
        <v>0</v>
      </c>
      <c r="AF50" t="b">
        <f t="shared" si="46"/>
        <v>0</v>
      </c>
      <c r="AG50" t="b">
        <f t="shared" si="47"/>
        <v>0</v>
      </c>
      <c r="AH50" t="b">
        <f t="shared" si="48"/>
        <v>0</v>
      </c>
      <c r="AI50" t="b">
        <f t="shared" si="49"/>
        <v>0</v>
      </c>
      <c r="AJ50" t="b">
        <f t="shared" si="50"/>
        <v>0</v>
      </c>
      <c r="AK50" s="55">
        <f t="shared" si="23"/>
        <v>45163</v>
      </c>
      <c r="AL50" s="64" t="str">
        <f t="shared" si="24"/>
        <v>2308</v>
      </c>
    </row>
    <row r="51" spans="1:38" ht="295.8" x14ac:dyDescent="0.4">
      <c r="A51" t="s">
        <v>189</v>
      </c>
      <c r="B51" s="55">
        <v>45188</v>
      </c>
      <c r="C51" t="s">
        <v>149</v>
      </c>
      <c r="D51" s="55">
        <v>45188</v>
      </c>
      <c r="E51" t="s">
        <v>133</v>
      </c>
      <c r="F51" t="b">
        <v>0</v>
      </c>
      <c r="G51" t="b">
        <v>1</v>
      </c>
      <c r="H51" s="55">
        <v>45188</v>
      </c>
      <c r="I51" t="s">
        <v>150</v>
      </c>
      <c r="J51" t="s">
        <v>115</v>
      </c>
      <c r="Q51" s="56" t="s">
        <v>190</v>
      </c>
      <c r="R51" t="b">
        <v>0</v>
      </c>
      <c r="S51" s="1">
        <v>2</v>
      </c>
      <c r="T51" s="1" t="s">
        <v>117</v>
      </c>
      <c r="U51" s="1" t="s">
        <v>118</v>
      </c>
      <c r="X51" t="b">
        <f t="shared" si="38"/>
        <v>0</v>
      </c>
      <c r="Y51" t="b">
        <f t="shared" si="39"/>
        <v>0</v>
      </c>
      <c r="Z51" t="b">
        <f t="shared" si="40"/>
        <v>0</v>
      </c>
      <c r="AA51" t="b">
        <f t="shared" si="41"/>
        <v>0</v>
      </c>
      <c r="AB51" t="b">
        <f t="shared" si="42"/>
        <v>0</v>
      </c>
      <c r="AC51" t="b">
        <f t="shared" si="43"/>
        <v>0</v>
      </c>
      <c r="AD51" t="b">
        <f t="shared" si="44"/>
        <v>0</v>
      </c>
      <c r="AE51" t="b">
        <f t="shared" si="45"/>
        <v>0</v>
      </c>
      <c r="AF51" t="b">
        <f t="shared" si="46"/>
        <v>0</v>
      </c>
      <c r="AG51" t="b">
        <f t="shared" si="47"/>
        <v>0</v>
      </c>
      <c r="AH51" t="b">
        <f t="shared" si="48"/>
        <v>0</v>
      </c>
      <c r="AI51" t="b">
        <f t="shared" si="49"/>
        <v>0</v>
      </c>
      <c r="AJ51" t="b">
        <f t="shared" si="50"/>
        <v>0</v>
      </c>
      <c r="AK51" s="55">
        <f t="shared" si="23"/>
        <v>45188</v>
      </c>
      <c r="AL51" s="64" t="str">
        <f t="shared" si="24"/>
        <v>2309</v>
      </c>
    </row>
    <row r="52" spans="1:38" ht="295.8" x14ac:dyDescent="0.4">
      <c r="A52" t="s">
        <v>189</v>
      </c>
      <c r="B52" s="55">
        <v>45216</v>
      </c>
      <c r="C52" t="s">
        <v>149</v>
      </c>
      <c r="D52" s="55">
        <v>45216</v>
      </c>
      <c r="E52" t="s">
        <v>133</v>
      </c>
      <c r="F52" t="b">
        <v>0</v>
      </c>
      <c r="G52" t="b">
        <v>1</v>
      </c>
      <c r="H52" s="55">
        <v>45216</v>
      </c>
      <c r="I52" t="s">
        <v>150</v>
      </c>
      <c r="J52" t="s">
        <v>115</v>
      </c>
      <c r="Q52" s="56" t="s">
        <v>190</v>
      </c>
      <c r="R52" t="b">
        <v>0</v>
      </c>
      <c r="S52" s="1">
        <v>2</v>
      </c>
      <c r="T52" s="1" t="s">
        <v>117</v>
      </c>
      <c r="U52" s="1" t="s">
        <v>118</v>
      </c>
      <c r="X52" t="b">
        <f t="shared" si="38"/>
        <v>0</v>
      </c>
      <c r="Y52" t="b">
        <f t="shared" si="39"/>
        <v>0</v>
      </c>
      <c r="Z52" t="b">
        <f t="shared" si="40"/>
        <v>0</v>
      </c>
      <c r="AA52" t="b">
        <f t="shared" si="41"/>
        <v>0</v>
      </c>
      <c r="AB52" t="b">
        <f t="shared" si="42"/>
        <v>0</v>
      </c>
      <c r="AC52" t="b">
        <f t="shared" si="43"/>
        <v>0</v>
      </c>
      <c r="AD52" t="b">
        <f t="shared" si="44"/>
        <v>0</v>
      </c>
      <c r="AE52" t="b">
        <f t="shared" si="45"/>
        <v>0</v>
      </c>
      <c r="AF52" t="b">
        <f t="shared" si="46"/>
        <v>0</v>
      </c>
      <c r="AG52" t="b">
        <f t="shared" si="47"/>
        <v>0</v>
      </c>
      <c r="AH52" t="b">
        <f t="shared" si="48"/>
        <v>0</v>
      </c>
      <c r="AI52" t="b">
        <f t="shared" si="49"/>
        <v>0</v>
      </c>
      <c r="AJ52" t="b">
        <f t="shared" si="50"/>
        <v>0</v>
      </c>
      <c r="AK52" s="55">
        <f t="shared" si="23"/>
        <v>45216</v>
      </c>
      <c r="AL52" s="64" t="str">
        <f t="shared" si="24"/>
        <v>2310</v>
      </c>
    </row>
    <row r="53" spans="1:38" ht="295.8" x14ac:dyDescent="0.4">
      <c r="A53" t="s">
        <v>189</v>
      </c>
      <c r="B53" s="55">
        <v>45251</v>
      </c>
      <c r="C53" t="s">
        <v>149</v>
      </c>
      <c r="D53" s="55">
        <v>45251</v>
      </c>
      <c r="E53" t="s">
        <v>133</v>
      </c>
      <c r="F53" t="b">
        <v>0</v>
      </c>
      <c r="G53" t="b">
        <v>1</v>
      </c>
      <c r="H53" s="55">
        <v>45251</v>
      </c>
      <c r="I53" t="s">
        <v>150</v>
      </c>
      <c r="J53" t="s">
        <v>115</v>
      </c>
      <c r="Q53" s="56" t="s">
        <v>190</v>
      </c>
      <c r="R53" t="b">
        <v>0</v>
      </c>
      <c r="S53" s="1">
        <v>2</v>
      </c>
      <c r="T53" s="1" t="s">
        <v>117</v>
      </c>
      <c r="U53" s="1" t="s">
        <v>118</v>
      </c>
      <c r="X53" t="b">
        <f t="shared" si="38"/>
        <v>0</v>
      </c>
      <c r="Y53" t="b">
        <f t="shared" si="39"/>
        <v>0</v>
      </c>
      <c r="Z53" t="b">
        <f t="shared" si="40"/>
        <v>0</v>
      </c>
      <c r="AA53" t="b">
        <f t="shared" si="41"/>
        <v>0</v>
      </c>
      <c r="AB53" t="b">
        <f t="shared" si="42"/>
        <v>0</v>
      </c>
      <c r="AC53" t="b">
        <f t="shared" si="43"/>
        <v>0</v>
      </c>
      <c r="AD53" t="b">
        <f t="shared" si="44"/>
        <v>0</v>
      </c>
      <c r="AE53" t="b">
        <f t="shared" si="45"/>
        <v>0</v>
      </c>
      <c r="AF53" t="b">
        <f t="shared" si="46"/>
        <v>0</v>
      </c>
      <c r="AG53" t="b">
        <f t="shared" si="47"/>
        <v>0</v>
      </c>
      <c r="AH53" t="b">
        <f t="shared" si="48"/>
        <v>0</v>
      </c>
      <c r="AI53" t="b">
        <f t="shared" si="49"/>
        <v>0</v>
      </c>
      <c r="AJ53" t="b">
        <f t="shared" si="50"/>
        <v>0</v>
      </c>
      <c r="AK53" s="55">
        <f t="shared" si="23"/>
        <v>45251</v>
      </c>
      <c r="AL53" s="64" t="str">
        <f t="shared" si="24"/>
        <v>2311</v>
      </c>
    </row>
    <row r="54" spans="1:38" ht="295.8" x14ac:dyDescent="0.4">
      <c r="A54" t="s">
        <v>189</v>
      </c>
      <c r="B54" s="55">
        <v>45279</v>
      </c>
      <c r="C54" t="s">
        <v>149</v>
      </c>
      <c r="D54" s="55">
        <v>45279</v>
      </c>
      <c r="E54" t="s">
        <v>133</v>
      </c>
      <c r="F54" t="b">
        <v>0</v>
      </c>
      <c r="G54" t="b">
        <v>1</v>
      </c>
      <c r="H54" s="55">
        <v>45279</v>
      </c>
      <c r="I54" t="s">
        <v>150</v>
      </c>
      <c r="J54" t="s">
        <v>115</v>
      </c>
      <c r="Q54" s="56" t="s">
        <v>190</v>
      </c>
      <c r="R54" t="b">
        <v>0</v>
      </c>
      <c r="S54" s="1">
        <v>2</v>
      </c>
      <c r="T54" s="1" t="s">
        <v>117</v>
      </c>
      <c r="U54" s="1" t="s">
        <v>118</v>
      </c>
      <c r="X54" t="b">
        <f t="shared" si="38"/>
        <v>0</v>
      </c>
      <c r="Y54" t="b">
        <f t="shared" si="39"/>
        <v>0</v>
      </c>
      <c r="Z54" t="b">
        <f t="shared" si="40"/>
        <v>0</v>
      </c>
      <c r="AA54" t="b">
        <f t="shared" si="41"/>
        <v>0</v>
      </c>
      <c r="AB54" t="b">
        <f t="shared" si="42"/>
        <v>0</v>
      </c>
      <c r="AC54" t="b">
        <f t="shared" si="43"/>
        <v>0</v>
      </c>
      <c r="AD54" t="b">
        <f t="shared" si="44"/>
        <v>0</v>
      </c>
      <c r="AE54" t="b">
        <f t="shared" si="45"/>
        <v>0</v>
      </c>
      <c r="AF54" t="b">
        <f t="shared" si="46"/>
        <v>0</v>
      </c>
      <c r="AG54" t="b">
        <f t="shared" si="47"/>
        <v>0</v>
      </c>
      <c r="AH54" t="b">
        <f t="shared" si="48"/>
        <v>0</v>
      </c>
      <c r="AI54" t="b">
        <f t="shared" si="49"/>
        <v>0</v>
      </c>
      <c r="AJ54" t="b">
        <f t="shared" si="50"/>
        <v>0</v>
      </c>
      <c r="AK54" s="55">
        <f t="shared" si="23"/>
        <v>45279</v>
      </c>
      <c r="AL54" s="64" t="str">
        <f t="shared" si="24"/>
        <v>2312</v>
      </c>
    </row>
    <row r="55" spans="1:38" ht="278.39999999999998" hidden="1" x14ac:dyDescent="0.4">
      <c r="A55" t="s">
        <v>192</v>
      </c>
      <c r="B55" s="55">
        <v>44979</v>
      </c>
      <c r="C55" t="s">
        <v>139</v>
      </c>
      <c r="D55" s="55">
        <v>44979</v>
      </c>
      <c r="E55" t="s">
        <v>123</v>
      </c>
      <c r="F55" t="b">
        <v>0</v>
      </c>
      <c r="G55" t="b">
        <v>1</v>
      </c>
      <c r="H55" s="55">
        <v>44979</v>
      </c>
      <c r="I55" t="s">
        <v>156</v>
      </c>
      <c r="J55" t="s">
        <v>115</v>
      </c>
      <c r="Q55" s="56" t="s">
        <v>193</v>
      </c>
      <c r="R55" t="b">
        <v>0</v>
      </c>
      <c r="S55">
        <v>2</v>
      </c>
      <c r="T55" t="s">
        <v>117</v>
      </c>
      <c r="U55" t="s">
        <v>118</v>
      </c>
      <c r="X55" t="b">
        <f t="shared" si="38"/>
        <v>0</v>
      </c>
      <c r="Y55" t="b">
        <f t="shared" si="39"/>
        <v>0</v>
      </c>
      <c r="Z55" t="b">
        <f t="shared" si="40"/>
        <v>0</v>
      </c>
      <c r="AA55" t="b">
        <f t="shared" si="41"/>
        <v>0</v>
      </c>
      <c r="AB55" t="b">
        <f t="shared" si="42"/>
        <v>0</v>
      </c>
      <c r="AC55" t="b">
        <f t="shared" si="43"/>
        <v>0</v>
      </c>
      <c r="AD55" t="b">
        <f t="shared" si="44"/>
        <v>0</v>
      </c>
      <c r="AE55" t="b">
        <f t="shared" si="45"/>
        <v>0</v>
      </c>
      <c r="AF55" t="b">
        <f t="shared" si="46"/>
        <v>0</v>
      </c>
      <c r="AG55" t="b">
        <f t="shared" si="47"/>
        <v>0</v>
      </c>
      <c r="AH55" t="b">
        <f t="shared" si="48"/>
        <v>0</v>
      </c>
      <c r="AI55" t="b">
        <f t="shared" si="49"/>
        <v>0</v>
      </c>
      <c r="AJ55" t="b">
        <f t="shared" si="50"/>
        <v>0</v>
      </c>
      <c r="AK55" s="55">
        <f t="shared" si="23"/>
        <v>44979</v>
      </c>
      <c r="AL55" s="64" t="str">
        <f t="shared" si="24"/>
        <v>2302</v>
      </c>
    </row>
    <row r="56" spans="1:38" ht="278.39999999999998" hidden="1" x14ac:dyDescent="0.4">
      <c r="A56" t="s">
        <v>192</v>
      </c>
      <c r="B56" s="55">
        <v>45007</v>
      </c>
      <c r="C56" t="s">
        <v>139</v>
      </c>
      <c r="D56" s="55">
        <v>45007</v>
      </c>
      <c r="E56" t="s">
        <v>123</v>
      </c>
      <c r="F56" t="b">
        <v>0</v>
      </c>
      <c r="G56" t="b">
        <v>1</v>
      </c>
      <c r="H56" s="55">
        <v>45007</v>
      </c>
      <c r="I56" t="s">
        <v>156</v>
      </c>
      <c r="J56" t="s">
        <v>115</v>
      </c>
      <c r="Q56" s="56" t="s">
        <v>193</v>
      </c>
      <c r="R56" t="b">
        <v>0</v>
      </c>
      <c r="S56">
        <v>2</v>
      </c>
      <c r="T56" t="s">
        <v>117</v>
      </c>
      <c r="U56" t="s">
        <v>118</v>
      </c>
      <c r="X56" t="b">
        <f t="shared" si="38"/>
        <v>0</v>
      </c>
      <c r="Y56" t="b">
        <f t="shared" si="39"/>
        <v>0</v>
      </c>
      <c r="Z56" t="b">
        <f t="shared" si="40"/>
        <v>0</v>
      </c>
      <c r="AA56" t="b">
        <f t="shared" si="41"/>
        <v>0</v>
      </c>
      <c r="AB56" t="b">
        <f t="shared" si="42"/>
        <v>0</v>
      </c>
      <c r="AC56" t="b">
        <f t="shared" si="43"/>
        <v>0</v>
      </c>
      <c r="AD56" t="b">
        <f t="shared" si="44"/>
        <v>0</v>
      </c>
      <c r="AE56" t="b">
        <f t="shared" si="45"/>
        <v>0</v>
      </c>
      <c r="AF56" t="b">
        <f t="shared" si="46"/>
        <v>0</v>
      </c>
      <c r="AG56" t="b">
        <f t="shared" si="47"/>
        <v>0</v>
      </c>
      <c r="AH56" t="b">
        <f t="shared" si="48"/>
        <v>0</v>
      </c>
      <c r="AI56" t="b">
        <f t="shared" si="49"/>
        <v>0</v>
      </c>
      <c r="AJ56" t="b">
        <f t="shared" si="50"/>
        <v>0</v>
      </c>
      <c r="AK56" s="55">
        <f t="shared" si="23"/>
        <v>45007</v>
      </c>
      <c r="AL56" s="64" t="str">
        <f t="shared" si="24"/>
        <v>2303</v>
      </c>
    </row>
    <row r="57" spans="1:38" ht="278.39999999999998" hidden="1" x14ac:dyDescent="0.4">
      <c r="A57" t="s">
        <v>192</v>
      </c>
      <c r="B57" s="55">
        <v>45042</v>
      </c>
      <c r="C57" t="s">
        <v>139</v>
      </c>
      <c r="D57" s="55">
        <v>45042</v>
      </c>
      <c r="E57" t="s">
        <v>123</v>
      </c>
      <c r="F57" t="b">
        <v>0</v>
      </c>
      <c r="G57" t="b">
        <v>1</v>
      </c>
      <c r="H57" s="55">
        <v>45042</v>
      </c>
      <c r="I57" t="s">
        <v>156</v>
      </c>
      <c r="J57" t="s">
        <v>115</v>
      </c>
      <c r="Q57" s="56" t="s">
        <v>193</v>
      </c>
      <c r="R57" t="b">
        <v>0</v>
      </c>
      <c r="S57">
        <v>2</v>
      </c>
      <c r="T57" t="s">
        <v>117</v>
      </c>
      <c r="U57" t="s">
        <v>118</v>
      </c>
      <c r="X57" t="b">
        <f t="shared" si="38"/>
        <v>0</v>
      </c>
      <c r="Y57" t="b">
        <f t="shared" si="39"/>
        <v>0</v>
      </c>
      <c r="Z57" t="b">
        <f t="shared" si="40"/>
        <v>0</v>
      </c>
      <c r="AA57" t="b">
        <f t="shared" si="41"/>
        <v>0</v>
      </c>
      <c r="AB57" t="b">
        <f t="shared" si="42"/>
        <v>0</v>
      </c>
      <c r="AC57" t="b">
        <f t="shared" si="43"/>
        <v>0</v>
      </c>
      <c r="AD57" t="b">
        <f t="shared" si="44"/>
        <v>0</v>
      </c>
      <c r="AE57" t="b">
        <f t="shared" si="45"/>
        <v>0</v>
      </c>
      <c r="AF57" t="b">
        <f t="shared" si="46"/>
        <v>0</v>
      </c>
      <c r="AG57" t="b">
        <f t="shared" si="47"/>
        <v>0</v>
      </c>
      <c r="AH57" t="b">
        <f t="shared" si="48"/>
        <v>0</v>
      </c>
      <c r="AI57" t="b">
        <f t="shared" si="49"/>
        <v>0</v>
      </c>
      <c r="AJ57" t="b">
        <f t="shared" si="50"/>
        <v>0</v>
      </c>
      <c r="AK57" s="55">
        <f t="shared" si="23"/>
        <v>45042</v>
      </c>
      <c r="AL57" s="64" t="str">
        <f t="shared" si="24"/>
        <v>2304</v>
      </c>
    </row>
    <row r="58" spans="1:38" ht="278.39999999999998" hidden="1" x14ac:dyDescent="0.4">
      <c r="A58" t="s">
        <v>192</v>
      </c>
      <c r="B58" s="55">
        <v>45070</v>
      </c>
      <c r="C58" t="s">
        <v>139</v>
      </c>
      <c r="D58" s="55">
        <v>45070</v>
      </c>
      <c r="E58" t="s">
        <v>123</v>
      </c>
      <c r="F58" t="b">
        <v>0</v>
      </c>
      <c r="G58" t="b">
        <v>1</v>
      </c>
      <c r="H58" s="55">
        <v>45070</v>
      </c>
      <c r="I58" t="s">
        <v>156</v>
      </c>
      <c r="J58" t="s">
        <v>115</v>
      </c>
      <c r="Q58" s="56" t="s">
        <v>193</v>
      </c>
      <c r="R58" t="b">
        <v>0</v>
      </c>
      <c r="S58">
        <v>2</v>
      </c>
      <c r="T58" t="s">
        <v>117</v>
      </c>
      <c r="U58" t="s">
        <v>118</v>
      </c>
      <c r="X58" t="b">
        <f t="shared" si="38"/>
        <v>0</v>
      </c>
      <c r="Y58" t="b">
        <f t="shared" si="39"/>
        <v>0</v>
      </c>
      <c r="Z58" t="b">
        <f t="shared" si="40"/>
        <v>0</v>
      </c>
      <c r="AA58" t="b">
        <f t="shared" si="41"/>
        <v>0</v>
      </c>
      <c r="AB58" t="b">
        <f t="shared" si="42"/>
        <v>0</v>
      </c>
      <c r="AC58" t="b">
        <f t="shared" si="43"/>
        <v>0</v>
      </c>
      <c r="AD58" t="b">
        <f t="shared" si="44"/>
        <v>0</v>
      </c>
      <c r="AE58" t="b">
        <f t="shared" si="45"/>
        <v>0</v>
      </c>
      <c r="AF58" t="b">
        <f t="shared" si="46"/>
        <v>0</v>
      </c>
      <c r="AG58" t="b">
        <f t="shared" si="47"/>
        <v>0</v>
      </c>
      <c r="AH58" t="b">
        <f t="shared" si="48"/>
        <v>0</v>
      </c>
      <c r="AI58" t="b">
        <f t="shared" si="49"/>
        <v>0</v>
      </c>
      <c r="AJ58" t="b">
        <f t="shared" si="50"/>
        <v>0</v>
      </c>
      <c r="AK58" s="55">
        <f t="shared" si="23"/>
        <v>45070</v>
      </c>
      <c r="AL58" s="64" t="str">
        <f t="shared" si="24"/>
        <v>2305</v>
      </c>
    </row>
    <row r="59" spans="1:38" ht="278.39999999999998" hidden="1" x14ac:dyDescent="0.4">
      <c r="A59" t="s">
        <v>192</v>
      </c>
      <c r="B59" s="55">
        <v>45105</v>
      </c>
      <c r="C59" t="s">
        <v>139</v>
      </c>
      <c r="D59" s="55">
        <v>45105</v>
      </c>
      <c r="E59" t="s">
        <v>123</v>
      </c>
      <c r="F59" t="b">
        <v>0</v>
      </c>
      <c r="G59" t="b">
        <v>1</v>
      </c>
      <c r="H59" s="55">
        <v>45105</v>
      </c>
      <c r="I59" t="s">
        <v>156</v>
      </c>
      <c r="J59" t="s">
        <v>115</v>
      </c>
      <c r="Q59" s="56" t="s">
        <v>193</v>
      </c>
      <c r="R59" t="b">
        <v>0</v>
      </c>
      <c r="S59">
        <v>2</v>
      </c>
      <c r="T59" t="s">
        <v>117</v>
      </c>
      <c r="U59" t="s">
        <v>118</v>
      </c>
      <c r="X59" t="b">
        <f t="shared" si="38"/>
        <v>0</v>
      </c>
      <c r="Y59" t="b">
        <f t="shared" si="39"/>
        <v>0</v>
      </c>
      <c r="Z59" t="b">
        <f t="shared" si="40"/>
        <v>0</v>
      </c>
      <c r="AA59" t="b">
        <f t="shared" si="41"/>
        <v>0</v>
      </c>
      <c r="AB59" t="b">
        <f t="shared" si="42"/>
        <v>0</v>
      </c>
      <c r="AC59" t="b">
        <f t="shared" si="43"/>
        <v>0</v>
      </c>
      <c r="AD59" t="b">
        <f t="shared" si="44"/>
        <v>0</v>
      </c>
      <c r="AE59" t="b">
        <f t="shared" si="45"/>
        <v>0</v>
      </c>
      <c r="AF59" t="b">
        <f t="shared" si="46"/>
        <v>0</v>
      </c>
      <c r="AG59" t="b">
        <f t="shared" si="47"/>
        <v>0</v>
      </c>
      <c r="AH59" t="b">
        <f t="shared" si="48"/>
        <v>0</v>
      </c>
      <c r="AI59" t="b">
        <f t="shared" si="49"/>
        <v>0</v>
      </c>
      <c r="AJ59" t="b">
        <f t="shared" si="50"/>
        <v>0</v>
      </c>
      <c r="AK59" s="55">
        <f t="shared" si="23"/>
        <v>45105</v>
      </c>
      <c r="AL59" s="64" t="str">
        <f t="shared" si="24"/>
        <v>2306</v>
      </c>
    </row>
    <row r="60" spans="1:38" ht="278.39999999999998" hidden="1" x14ac:dyDescent="0.4">
      <c r="A60" t="s">
        <v>192</v>
      </c>
      <c r="B60" s="55">
        <v>45133</v>
      </c>
      <c r="C60" t="s">
        <v>139</v>
      </c>
      <c r="D60" s="55">
        <v>45133</v>
      </c>
      <c r="E60" t="s">
        <v>123</v>
      </c>
      <c r="F60" t="b">
        <v>0</v>
      </c>
      <c r="G60" t="b">
        <v>1</v>
      </c>
      <c r="H60" s="55">
        <v>45133</v>
      </c>
      <c r="I60" t="s">
        <v>156</v>
      </c>
      <c r="J60" t="s">
        <v>115</v>
      </c>
      <c r="Q60" s="56" t="s">
        <v>193</v>
      </c>
      <c r="R60" t="b">
        <v>0</v>
      </c>
      <c r="S60">
        <v>2</v>
      </c>
      <c r="T60" t="s">
        <v>117</v>
      </c>
      <c r="U60" t="s">
        <v>118</v>
      </c>
      <c r="X60" t="b">
        <f t="shared" si="38"/>
        <v>0</v>
      </c>
      <c r="Y60" t="b">
        <f t="shared" si="39"/>
        <v>0</v>
      </c>
      <c r="Z60" t="b">
        <f t="shared" si="40"/>
        <v>0</v>
      </c>
      <c r="AA60" t="b">
        <f t="shared" si="41"/>
        <v>0</v>
      </c>
      <c r="AB60" t="b">
        <f t="shared" si="42"/>
        <v>0</v>
      </c>
      <c r="AC60" t="b">
        <f t="shared" si="43"/>
        <v>0</v>
      </c>
      <c r="AD60" t="b">
        <f t="shared" si="44"/>
        <v>0</v>
      </c>
      <c r="AE60" t="b">
        <f t="shared" si="45"/>
        <v>0</v>
      </c>
      <c r="AF60" t="b">
        <f t="shared" si="46"/>
        <v>0</v>
      </c>
      <c r="AG60" t="b">
        <f t="shared" si="47"/>
        <v>0</v>
      </c>
      <c r="AH60" t="b">
        <f t="shared" si="48"/>
        <v>0</v>
      </c>
      <c r="AI60" t="b">
        <f t="shared" si="49"/>
        <v>0</v>
      </c>
      <c r="AJ60" t="b">
        <f t="shared" si="50"/>
        <v>0</v>
      </c>
      <c r="AK60" s="55">
        <f t="shared" si="23"/>
        <v>45133</v>
      </c>
      <c r="AL60" s="64" t="str">
        <f t="shared" si="24"/>
        <v>2307</v>
      </c>
    </row>
    <row r="61" spans="1:38" ht="278.39999999999998" hidden="1" x14ac:dyDescent="0.4">
      <c r="A61" t="s">
        <v>192</v>
      </c>
      <c r="B61" s="55">
        <v>45161</v>
      </c>
      <c r="C61" t="s">
        <v>139</v>
      </c>
      <c r="D61" s="55">
        <v>45161</v>
      </c>
      <c r="E61" t="s">
        <v>123</v>
      </c>
      <c r="F61" t="b">
        <v>0</v>
      </c>
      <c r="G61" t="b">
        <v>1</v>
      </c>
      <c r="H61" s="55">
        <v>45161</v>
      </c>
      <c r="I61" t="s">
        <v>156</v>
      </c>
      <c r="J61" t="s">
        <v>115</v>
      </c>
      <c r="Q61" s="56" t="s">
        <v>193</v>
      </c>
      <c r="R61" t="b">
        <v>0</v>
      </c>
      <c r="S61">
        <v>2</v>
      </c>
      <c r="T61" t="s">
        <v>117</v>
      </c>
      <c r="U61" t="s">
        <v>118</v>
      </c>
      <c r="X61" t="b">
        <f t="shared" si="38"/>
        <v>0</v>
      </c>
      <c r="Y61" t="b">
        <f t="shared" si="39"/>
        <v>0</v>
      </c>
      <c r="Z61" t="b">
        <f t="shared" si="40"/>
        <v>0</v>
      </c>
      <c r="AA61" t="b">
        <f t="shared" si="41"/>
        <v>0</v>
      </c>
      <c r="AB61" t="b">
        <f t="shared" si="42"/>
        <v>0</v>
      </c>
      <c r="AC61" t="b">
        <f t="shared" si="43"/>
        <v>0</v>
      </c>
      <c r="AD61" t="b">
        <f t="shared" si="44"/>
        <v>0</v>
      </c>
      <c r="AE61" t="b">
        <f t="shared" si="45"/>
        <v>0</v>
      </c>
      <c r="AF61" t="b">
        <f t="shared" si="46"/>
        <v>0</v>
      </c>
      <c r="AG61" t="b">
        <f t="shared" si="47"/>
        <v>0</v>
      </c>
      <c r="AH61" t="b">
        <f t="shared" si="48"/>
        <v>0</v>
      </c>
      <c r="AI61" t="b">
        <f t="shared" si="49"/>
        <v>0</v>
      </c>
      <c r="AJ61" t="b">
        <f t="shared" si="50"/>
        <v>0</v>
      </c>
      <c r="AK61" s="55">
        <f t="shared" si="23"/>
        <v>45161</v>
      </c>
      <c r="AL61" s="64" t="str">
        <f t="shared" si="24"/>
        <v>2308</v>
      </c>
    </row>
    <row r="62" spans="1:38" ht="278.39999999999998" hidden="1" x14ac:dyDescent="0.4">
      <c r="A62" t="s">
        <v>192</v>
      </c>
      <c r="B62" s="55">
        <v>45196</v>
      </c>
      <c r="C62" t="s">
        <v>139</v>
      </c>
      <c r="D62" s="55">
        <v>45196</v>
      </c>
      <c r="E62" t="s">
        <v>123</v>
      </c>
      <c r="F62" t="b">
        <v>0</v>
      </c>
      <c r="G62" t="b">
        <v>1</v>
      </c>
      <c r="H62" s="55">
        <v>45196</v>
      </c>
      <c r="I62" t="s">
        <v>156</v>
      </c>
      <c r="J62" t="s">
        <v>115</v>
      </c>
      <c r="Q62" s="56" t="s">
        <v>193</v>
      </c>
      <c r="R62" t="b">
        <v>0</v>
      </c>
      <c r="S62">
        <v>2</v>
      </c>
      <c r="T62" t="s">
        <v>117</v>
      </c>
      <c r="U62" t="s">
        <v>118</v>
      </c>
      <c r="X62" t="b">
        <f t="shared" si="38"/>
        <v>0</v>
      </c>
      <c r="Y62" t="b">
        <f t="shared" si="39"/>
        <v>0</v>
      </c>
      <c r="Z62" t="b">
        <f t="shared" si="40"/>
        <v>0</v>
      </c>
      <c r="AA62" t="b">
        <f t="shared" si="41"/>
        <v>0</v>
      </c>
      <c r="AB62" t="b">
        <f t="shared" si="42"/>
        <v>0</v>
      </c>
      <c r="AC62" t="b">
        <f t="shared" si="43"/>
        <v>0</v>
      </c>
      <c r="AD62" t="b">
        <f t="shared" si="44"/>
        <v>0</v>
      </c>
      <c r="AE62" t="b">
        <f t="shared" si="45"/>
        <v>0</v>
      </c>
      <c r="AF62" t="b">
        <f t="shared" si="46"/>
        <v>0</v>
      </c>
      <c r="AG62" t="b">
        <f t="shared" si="47"/>
        <v>0</v>
      </c>
      <c r="AH62" t="b">
        <f t="shared" si="48"/>
        <v>0</v>
      </c>
      <c r="AI62" t="b">
        <f t="shared" si="49"/>
        <v>0</v>
      </c>
      <c r="AJ62" t="b">
        <f t="shared" si="50"/>
        <v>0</v>
      </c>
      <c r="AK62" s="55">
        <f t="shared" si="23"/>
        <v>45196</v>
      </c>
      <c r="AL62" s="64" t="str">
        <f t="shared" si="24"/>
        <v>2309</v>
      </c>
    </row>
    <row r="63" spans="1:38" ht="278.39999999999998" hidden="1" x14ac:dyDescent="0.4">
      <c r="A63" t="s">
        <v>192</v>
      </c>
      <c r="B63" s="55">
        <v>45224</v>
      </c>
      <c r="C63" t="s">
        <v>139</v>
      </c>
      <c r="D63" s="55">
        <v>45224</v>
      </c>
      <c r="E63" t="s">
        <v>123</v>
      </c>
      <c r="F63" t="b">
        <v>0</v>
      </c>
      <c r="G63" t="b">
        <v>1</v>
      </c>
      <c r="H63" s="55">
        <v>45224</v>
      </c>
      <c r="I63" t="s">
        <v>156</v>
      </c>
      <c r="J63" t="s">
        <v>115</v>
      </c>
      <c r="Q63" s="56" t="s">
        <v>193</v>
      </c>
      <c r="R63" t="b">
        <v>0</v>
      </c>
      <c r="S63">
        <v>2</v>
      </c>
      <c r="T63" t="s">
        <v>117</v>
      </c>
      <c r="U63" t="s">
        <v>118</v>
      </c>
      <c r="X63" t="b">
        <f t="shared" si="38"/>
        <v>0</v>
      </c>
      <c r="Y63" t="b">
        <f t="shared" si="39"/>
        <v>0</v>
      </c>
      <c r="Z63" t="b">
        <f t="shared" si="40"/>
        <v>0</v>
      </c>
      <c r="AA63" t="b">
        <f t="shared" si="41"/>
        <v>0</v>
      </c>
      <c r="AB63" t="b">
        <f t="shared" si="42"/>
        <v>0</v>
      </c>
      <c r="AC63" t="b">
        <f t="shared" si="43"/>
        <v>0</v>
      </c>
      <c r="AD63" t="b">
        <f t="shared" si="44"/>
        <v>0</v>
      </c>
      <c r="AE63" t="b">
        <f t="shared" si="45"/>
        <v>0</v>
      </c>
      <c r="AF63" t="b">
        <f t="shared" si="46"/>
        <v>0</v>
      </c>
      <c r="AG63" t="b">
        <f t="shared" si="47"/>
        <v>0</v>
      </c>
      <c r="AH63" t="b">
        <f t="shared" si="48"/>
        <v>0</v>
      </c>
      <c r="AI63" t="b">
        <f t="shared" si="49"/>
        <v>0</v>
      </c>
      <c r="AJ63" t="b">
        <f t="shared" si="50"/>
        <v>0</v>
      </c>
      <c r="AK63" s="55">
        <f t="shared" si="23"/>
        <v>45224</v>
      </c>
      <c r="AL63" s="64" t="str">
        <f t="shared" si="24"/>
        <v>2310</v>
      </c>
    </row>
    <row r="64" spans="1:38" ht="278.39999999999998" hidden="1" x14ac:dyDescent="0.4">
      <c r="A64" t="s">
        <v>192</v>
      </c>
      <c r="B64" s="55">
        <v>45252</v>
      </c>
      <c r="C64" t="s">
        <v>139</v>
      </c>
      <c r="D64" s="55">
        <v>45252</v>
      </c>
      <c r="E64" t="s">
        <v>123</v>
      </c>
      <c r="F64" t="b">
        <v>0</v>
      </c>
      <c r="G64" t="b">
        <v>1</v>
      </c>
      <c r="H64" s="55">
        <v>45252</v>
      </c>
      <c r="I64" t="s">
        <v>156</v>
      </c>
      <c r="J64" t="s">
        <v>115</v>
      </c>
      <c r="Q64" s="56" t="s">
        <v>193</v>
      </c>
      <c r="R64" t="b">
        <v>0</v>
      </c>
      <c r="S64">
        <v>2</v>
      </c>
      <c r="T64" t="s">
        <v>117</v>
      </c>
      <c r="U64" t="s">
        <v>118</v>
      </c>
      <c r="X64" t="b">
        <f t="shared" si="38"/>
        <v>0</v>
      </c>
      <c r="Y64" t="b">
        <f t="shared" si="39"/>
        <v>0</v>
      </c>
      <c r="Z64" t="b">
        <f t="shared" si="40"/>
        <v>0</v>
      </c>
      <c r="AA64" t="b">
        <f t="shared" si="41"/>
        <v>0</v>
      </c>
      <c r="AB64" t="b">
        <f t="shared" si="42"/>
        <v>0</v>
      </c>
      <c r="AC64" t="b">
        <f t="shared" si="43"/>
        <v>0</v>
      </c>
      <c r="AD64" t="b">
        <f t="shared" si="44"/>
        <v>0</v>
      </c>
      <c r="AE64" t="b">
        <f t="shared" si="45"/>
        <v>0</v>
      </c>
      <c r="AF64" t="b">
        <f t="shared" si="46"/>
        <v>0</v>
      </c>
      <c r="AG64" t="b">
        <f t="shared" si="47"/>
        <v>0</v>
      </c>
      <c r="AH64" t="b">
        <f t="shared" si="48"/>
        <v>0</v>
      </c>
      <c r="AI64" t="b">
        <f t="shared" si="49"/>
        <v>0</v>
      </c>
      <c r="AJ64" t="b">
        <f t="shared" si="50"/>
        <v>0</v>
      </c>
      <c r="AK64" s="55">
        <f t="shared" si="23"/>
        <v>45252</v>
      </c>
      <c r="AL64" s="64" t="str">
        <f t="shared" si="24"/>
        <v>2311</v>
      </c>
    </row>
    <row r="65" spans="1:38" ht="278.39999999999998" hidden="1" x14ac:dyDescent="0.4">
      <c r="A65" t="s">
        <v>192</v>
      </c>
      <c r="B65" s="55">
        <v>45287</v>
      </c>
      <c r="C65" t="s">
        <v>139</v>
      </c>
      <c r="D65" s="55">
        <v>45287</v>
      </c>
      <c r="E65" t="s">
        <v>123</v>
      </c>
      <c r="F65" t="b">
        <v>0</v>
      </c>
      <c r="G65" t="b">
        <v>1</v>
      </c>
      <c r="H65" s="55">
        <v>45287</v>
      </c>
      <c r="I65" t="s">
        <v>156</v>
      </c>
      <c r="J65" t="s">
        <v>115</v>
      </c>
      <c r="Q65" s="56" t="s">
        <v>193</v>
      </c>
      <c r="R65" t="b">
        <v>0</v>
      </c>
      <c r="S65">
        <v>2</v>
      </c>
      <c r="T65" t="s">
        <v>117</v>
      </c>
      <c r="U65" t="s">
        <v>118</v>
      </c>
      <c r="X65" t="b">
        <f t="shared" ref="X65:X96" si="51">ISNUMBER(FIND($X$1,A65))</f>
        <v>0</v>
      </c>
      <c r="Y65" t="b">
        <f t="shared" ref="Y65:Y96" si="52">ISNUMBER(FIND($Y$1,A65))</f>
        <v>0</v>
      </c>
      <c r="Z65" t="b">
        <f t="shared" ref="Z65:Z96" si="53">ISNUMBER(FIND($Z$1,A65))</f>
        <v>0</v>
      </c>
      <c r="AA65" t="b">
        <f t="shared" ref="AA65:AA96" si="54">OR(ISNUMBER(FIND("CHWP",A65)),ISNUMBER(FIND("CWP",A65)))</f>
        <v>0</v>
      </c>
      <c r="AB65" t="b">
        <f t="shared" ref="AB65:AB96" si="55">ISNUMBER(FIND($AB$1,A65))</f>
        <v>0</v>
      </c>
      <c r="AC65" t="b">
        <f t="shared" ref="AC65:AC96" si="56">ISNUMBER(FIND($AC$1,A65))</f>
        <v>0</v>
      </c>
      <c r="AD65" t="b">
        <f t="shared" ref="AD65:AD96" si="57">ISNUMBER(FIND($AD$1,A65))</f>
        <v>0</v>
      </c>
      <c r="AE65" t="b">
        <f t="shared" ref="AE65:AE96" si="58">ISNUMBER(FIND($AE$1,A65))</f>
        <v>0</v>
      </c>
      <c r="AF65" t="b">
        <f t="shared" ref="AF65:AF96" si="59">ISNUMBER(FIND($AF$1,A65))</f>
        <v>0</v>
      </c>
      <c r="AG65" t="b">
        <f t="shared" ref="AG65:AG96" si="60">ISNUMBER(FIND($AG$1,A65))</f>
        <v>0</v>
      </c>
      <c r="AH65" t="b">
        <f t="shared" ref="AH65:AH96" si="61">ISNUMBER(FIND($AH$1,A65))</f>
        <v>0</v>
      </c>
      <c r="AI65" t="b">
        <f t="shared" ref="AI65:AI96" si="62">ISNUMBER(FIND($AI$1,A65))</f>
        <v>0</v>
      </c>
      <c r="AJ65" t="b">
        <f t="shared" ref="AJ65:AJ96" si="63">ISNUMBER(FIND($AJ$1,A65))</f>
        <v>0</v>
      </c>
      <c r="AK65" s="55">
        <f t="shared" si="23"/>
        <v>45287</v>
      </c>
      <c r="AL65" s="64" t="str">
        <f t="shared" si="24"/>
        <v>2312</v>
      </c>
    </row>
    <row r="66" spans="1:38" ht="243.6" hidden="1" x14ac:dyDescent="0.4">
      <c r="A66" t="s">
        <v>194</v>
      </c>
      <c r="B66" s="55">
        <v>44973</v>
      </c>
      <c r="C66" t="s">
        <v>139</v>
      </c>
      <c r="D66" s="55">
        <v>44973</v>
      </c>
      <c r="E66" t="s">
        <v>123</v>
      </c>
      <c r="F66" t="b">
        <v>0</v>
      </c>
      <c r="G66" t="b">
        <v>1</v>
      </c>
      <c r="H66" s="55">
        <v>44973</v>
      </c>
      <c r="I66" t="s">
        <v>156</v>
      </c>
      <c r="J66" t="s">
        <v>115</v>
      </c>
      <c r="Q66" s="56" t="s">
        <v>195</v>
      </c>
      <c r="R66" t="b">
        <v>0</v>
      </c>
      <c r="S66">
        <v>2</v>
      </c>
      <c r="T66" t="s">
        <v>117</v>
      </c>
      <c r="U66" t="s">
        <v>118</v>
      </c>
      <c r="X66" t="b">
        <f t="shared" si="51"/>
        <v>0</v>
      </c>
      <c r="Y66" t="b">
        <f t="shared" si="52"/>
        <v>0</v>
      </c>
      <c r="Z66" t="b">
        <f t="shared" si="53"/>
        <v>0</v>
      </c>
      <c r="AA66" t="b">
        <f t="shared" si="54"/>
        <v>0</v>
      </c>
      <c r="AB66" t="b">
        <f t="shared" si="55"/>
        <v>0</v>
      </c>
      <c r="AC66" t="b">
        <f t="shared" si="56"/>
        <v>0</v>
      </c>
      <c r="AD66" t="b">
        <f t="shared" si="57"/>
        <v>0</v>
      </c>
      <c r="AE66" t="b">
        <f t="shared" si="58"/>
        <v>0</v>
      </c>
      <c r="AF66" t="b">
        <f t="shared" si="59"/>
        <v>0</v>
      </c>
      <c r="AG66" t="b">
        <f t="shared" si="60"/>
        <v>0</v>
      </c>
      <c r="AH66" t="b">
        <f t="shared" si="61"/>
        <v>0</v>
      </c>
      <c r="AI66" t="b">
        <f t="shared" si="62"/>
        <v>0</v>
      </c>
      <c r="AJ66" t="b">
        <f t="shared" si="63"/>
        <v>0</v>
      </c>
      <c r="AK66" s="55">
        <f t="shared" si="23"/>
        <v>44973</v>
      </c>
      <c r="AL66" s="64" t="str">
        <f t="shared" si="24"/>
        <v>2302</v>
      </c>
    </row>
    <row r="67" spans="1:38" ht="243.6" hidden="1" x14ac:dyDescent="0.4">
      <c r="A67" t="s">
        <v>194</v>
      </c>
      <c r="B67" s="55">
        <v>45001</v>
      </c>
      <c r="C67" t="s">
        <v>139</v>
      </c>
      <c r="D67" s="55">
        <v>45001</v>
      </c>
      <c r="E67" t="s">
        <v>123</v>
      </c>
      <c r="F67" t="b">
        <v>0</v>
      </c>
      <c r="G67" t="b">
        <v>1</v>
      </c>
      <c r="H67" s="55">
        <v>45001</v>
      </c>
      <c r="I67" t="s">
        <v>156</v>
      </c>
      <c r="J67" t="s">
        <v>115</v>
      </c>
      <c r="Q67" s="56" t="s">
        <v>195</v>
      </c>
      <c r="R67" t="b">
        <v>0</v>
      </c>
      <c r="S67">
        <v>2</v>
      </c>
      <c r="T67" t="s">
        <v>117</v>
      </c>
      <c r="U67" t="s">
        <v>118</v>
      </c>
      <c r="X67" t="b">
        <f t="shared" si="51"/>
        <v>0</v>
      </c>
      <c r="Y67" t="b">
        <f t="shared" si="52"/>
        <v>0</v>
      </c>
      <c r="Z67" t="b">
        <f t="shared" si="53"/>
        <v>0</v>
      </c>
      <c r="AA67" t="b">
        <f t="shared" si="54"/>
        <v>0</v>
      </c>
      <c r="AB67" t="b">
        <f t="shared" si="55"/>
        <v>0</v>
      </c>
      <c r="AC67" t="b">
        <f t="shared" si="56"/>
        <v>0</v>
      </c>
      <c r="AD67" t="b">
        <f t="shared" si="57"/>
        <v>0</v>
      </c>
      <c r="AE67" t="b">
        <f t="shared" si="58"/>
        <v>0</v>
      </c>
      <c r="AF67" t="b">
        <f t="shared" si="59"/>
        <v>0</v>
      </c>
      <c r="AG67" t="b">
        <f t="shared" si="60"/>
        <v>0</v>
      </c>
      <c r="AH67" t="b">
        <f t="shared" si="61"/>
        <v>0</v>
      </c>
      <c r="AI67" t="b">
        <f t="shared" si="62"/>
        <v>0</v>
      </c>
      <c r="AJ67" t="b">
        <f t="shared" si="63"/>
        <v>0</v>
      </c>
      <c r="AK67" s="55">
        <f t="shared" ref="AK67:AK130" si="64">B67</f>
        <v>45001</v>
      </c>
      <c r="AL67" s="64" t="str">
        <f t="shared" ref="AL67:AL130" si="65">TEXT(AK67,"YY")&amp;TEXT(AK67,"MM")</f>
        <v>2303</v>
      </c>
    </row>
    <row r="68" spans="1:38" ht="243.6" hidden="1" x14ac:dyDescent="0.4">
      <c r="A68" t="s">
        <v>194</v>
      </c>
      <c r="B68" s="55">
        <v>45036</v>
      </c>
      <c r="C68" t="s">
        <v>139</v>
      </c>
      <c r="D68" s="55">
        <v>45036</v>
      </c>
      <c r="E68" t="s">
        <v>123</v>
      </c>
      <c r="F68" t="b">
        <v>0</v>
      </c>
      <c r="G68" t="b">
        <v>1</v>
      </c>
      <c r="H68" s="55">
        <v>45036</v>
      </c>
      <c r="I68" t="s">
        <v>156</v>
      </c>
      <c r="J68" t="s">
        <v>115</v>
      </c>
      <c r="Q68" s="56" t="s">
        <v>195</v>
      </c>
      <c r="R68" t="b">
        <v>0</v>
      </c>
      <c r="S68">
        <v>2</v>
      </c>
      <c r="T68" t="s">
        <v>117</v>
      </c>
      <c r="U68" t="s">
        <v>118</v>
      </c>
      <c r="X68" t="b">
        <f t="shared" si="51"/>
        <v>0</v>
      </c>
      <c r="Y68" t="b">
        <f t="shared" si="52"/>
        <v>0</v>
      </c>
      <c r="Z68" t="b">
        <f t="shared" si="53"/>
        <v>0</v>
      </c>
      <c r="AA68" t="b">
        <f t="shared" si="54"/>
        <v>0</v>
      </c>
      <c r="AB68" t="b">
        <f t="shared" si="55"/>
        <v>0</v>
      </c>
      <c r="AC68" t="b">
        <f t="shared" si="56"/>
        <v>0</v>
      </c>
      <c r="AD68" t="b">
        <f t="shared" si="57"/>
        <v>0</v>
      </c>
      <c r="AE68" t="b">
        <f t="shared" si="58"/>
        <v>0</v>
      </c>
      <c r="AF68" t="b">
        <f t="shared" si="59"/>
        <v>0</v>
      </c>
      <c r="AG68" t="b">
        <f t="shared" si="60"/>
        <v>0</v>
      </c>
      <c r="AH68" t="b">
        <f t="shared" si="61"/>
        <v>0</v>
      </c>
      <c r="AI68" t="b">
        <f t="shared" si="62"/>
        <v>0</v>
      </c>
      <c r="AJ68" t="b">
        <f t="shared" si="63"/>
        <v>0</v>
      </c>
      <c r="AK68" s="55">
        <f t="shared" si="64"/>
        <v>45036</v>
      </c>
      <c r="AL68" s="64" t="str">
        <f t="shared" si="65"/>
        <v>2304</v>
      </c>
    </row>
    <row r="69" spans="1:38" ht="243.6" hidden="1" x14ac:dyDescent="0.4">
      <c r="A69" t="s">
        <v>194</v>
      </c>
      <c r="B69" s="55">
        <v>45064</v>
      </c>
      <c r="C69" t="s">
        <v>139</v>
      </c>
      <c r="D69" s="55">
        <v>45064</v>
      </c>
      <c r="E69" t="s">
        <v>123</v>
      </c>
      <c r="F69" t="b">
        <v>0</v>
      </c>
      <c r="G69" t="b">
        <v>1</v>
      </c>
      <c r="H69" s="55">
        <v>45064</v>
      </c>
      <c r="I69" t="s">
        <v>156</v>
      </c>
      <c r="J69" t="s">
        <v>115</v>
      </c>
      <c r="Q69" s="56" t="s">
        <v>195</v>
      </c>
      <c r="R69" t="b">
        <v>0</v>
      </c>
      <c r="S69">
        <v>2</v>
      </c>
      <c r="T69" t="s">
        <v>117</v>
      </c>
      <c r="U69" t="s">
        <v>118</v>
      </c>
      <c r="X69" t="b">
        <f t="shared" si="51"/>
        <v>0</v>
      </c>
      <c r="Y69" t="b">
        <f t="shared" si="52"/>
        <v>0</v>
      </c>
      <c r="Z69" t="b">
        <f t="shared" si="53"/>
        <v>0</v>
      </c>
      <c r="AA69" t="b">
        <f t="shared" si="54"/>
        <v>0</v>
      </c>
      <c r="AB69" t="b">
        <f t="shared" si="55"/>
        <v>0</v>
      </c>
      <c r="AC69" t="b">
        <f t="shared" si="56"/>
        <v>0</v>
      </c>
      <c r="AD69" t="b">
        <f t="shared" si="57"/>
        <v>0</v>
      </c>
      <c r="AE69" t="b">
        <f t="shared" si="58"/>
        <v>0</v>
      </c>
      <c r="AF69" t="b">
        <f t="shared" si="59"/>
        <v>0</v>
      </c>
      <c r="AG69" t="b">
        <f t="shared" si="60"/>
        <v>0</v>
      </c>
      <c r="AH69" t="b">
        <f t="shared" si="61"/>
        <v>0</v>
      </c>
      <c r="AI69" t="b">
        <f t="shared" si="62"/>
        <v>0</v>
      </c>
      <c r="AJ69" t="b">
        <f t="shared" si="63"/>
        <v>0</v>
      </c>
      <c r="AK69" s="55">
        <f t="shared" si="64"/>
        <v>45064</v>
      </c>
      <c r="AL69" s="64" t="str">
        <f t="shared" si="65"/>
        <v>2305</v>
      </c>
    </row>
    <row r="70" spans="1:38" ht="243.6" hidden="1" x14ac:dyDescent="0.4">
      <c r="A70" t="s">
        <v>194</v>
      </c>
      <c r="B70" s="55">
        <v>45092</v>
      </c>
      <c r="C70" t="s">
        <v>139</v>
      </c>
      <c r="D70" s="55">
        <v>45092</v>
      </c>
      <c r="E70" t="s">
        <v>123</v>
      </c>
      <c r="F70" t="b">
        <v>0</v>
      </c>
      <c r="G70" t="b">
        <v>1</v>
      </c>
      <c r="H70" s="55">
        <v>45092</v>
      </c>
      <c r="I70" t="s">
        <v>156</v>
      </c>
      <c r="J70" t="s">
        <v>115</v>
      </c>
      <c r="Q70" s="56" t="s">
        <v>195</v>
      </c>
      <c r="R70" t="b">
        <v>0</v>
      </c>
      <c r="S70">
        <v>2</v>
      </c>
      <c r="T70" t="s">
        <v>117</v>
      </c>
      <c r="U70" t="s">
        <v>118</v>
      </c>
      <c r="X70" t="b">
        <f t="shared" si="51"/>
        <v>0</v>
      </c>
      <c r="Y70" t="b">
        <f t="shared" si="52"/>
        <v>0</v>
      </c>
      <c r="Z70" t="b">
        <f t="shared" si="53"/>
        <v>0</v>
      </c>
      <c r="AA70" t="b">
        <f t="shared" si="54"/>
        <v>0</v>
      </c>
      <c r="AB70" t="b">
        <f t="shared" si="55"/>
        <v>0</v>
      </c>
      <c r="AC70" t="b">
        <f t="shared" si="56"/>
        <v>0</v>
      </c>
      <c r="AD70" t="b">
        <f t="shared" si="57"/>
        <v>0</v>
      </c>
      <c r="AE70" t="b">
        <f t="shared" si="58"/>
        <v>0</v>
      </c>
      <c r="AF70" t="b">
        <f t="shared" si="59"/>
        <v>0</v>
      </c>
      <c r="AG70" t="b">
        <f t="shared" si="60"/>
        <v>0</v>
      </c>
      <c r="AH70" t="b">
        <f t="shared" si="61"/>
        <v>0</v>
      </c>
      <c r="AI70" t="b">
        <f t="shared" si="62"/>
        <v>0</v>
      </c>
      <c r="AJ70" t="b">
        <f t="shared" si="63"/>
        <v>0</v>
      </c>
      <c r="AK70" s="55">
        <f t="shared" si="64"/>
        <v>45092</v>
      </c>
      <c r="AL70" s="64" t="str">
        <f t="shared" si="65"/>
        <v>2306</v>
      </c>
    </row>
    <row r="71" spans="1:38" ht="243.6" hidden="1" x14ac:dyDescent="0.4">
      <c r="A71" t="s">
        <v>194</v>
      </c>
      <c r="B71" s="55">
        <v>45127</v>
      </c>
      <c r="C71" t="s">
        <v>139</v>
      </c>
      <c r="D71" s="55">
        <v>45127</v>
      </c>
      <c r="E71" t="s">
        <v>123</v>
      </c>
      <c r="F71" t="b">
        <v>0</v>
      </c>
      <c r="G71" t="b">
        <v>1</v>
      </c>
      <c r="H71" s="55">
        <v>45127</v>
      </c>
      <c r="I71" t="s">
        <v>156</v>
      </c>
      <c r="J71" t="s">
        <v>115</v>
      </c>
      <c r="Q71" s="56" t="s">
        <v>195</v>
      </c>
      <c r="R71" t="b">
        <v>0</v>
      </c>
      <c r="S71">
        <v>2</v>
      </c>
      <c r="T71" t="s">
        <v>117</v>
      </c>
      <c r="U71" t="s">
        <v>118</v>
      </c>
      <c r="X71" t="b">
        <f t="shared" si="51"/>
        <v>0</v>
      </c>
      <c r="Y71" t="b">
        <f t="shared" si="52"/>
        <v>0</v>
      </c>
      <c r="Z71" t="b">
        <f t="shared" si="53"/>
        <v>0</v>
      </c>
      <c r="AA71" t="b">
        <f t="shared" si="54"/>
        <v>0</v>
      </c>
      <c r="AB71" t="b">
        <f t="shared" si="55"/>
        <v>0</v>
      </c>
      <c r="AC71" t="b">
        <f t="shared" si="56"/>
        <v>0</v>
      </c>
      <c r="AD71" t="b">
        <f t="shared" si="57"/>
        <v>0</v>
      </c>
      <c r="AE71" t="b">
        <f t="shared" si="58"/>
        <v>0</v>
      </c>
      <c r="AF71" t="b">
        <f t="shared" si="59"/>
        <v>0</v>
      </c>
      <c r="AG71" t="b">
        <f t="shared" si="60"/>
        <v>0</v>
      </c>
      <c r="AH71" t="b">
        <f t="shared" si="61"/>
        <v>0</v>
      </c>
      <c r="AI71" t="b">
        <f t="shared" si="62"/>
        <v>0</v>
      </c>
      <c r="AJ71" t="b">
        <f t="shared" si="63"/>
        <v>0</v>
      </c>
      <c r="AK71" s="55">
        <f t="shared" si="64"/>
        <v>45127</v>
      </c>
      <c r="AL71" s="64" t="str">
        <f t="shared" si="65"/>
        <v>2307</v>
      </c>
    </row>
    <row r="72" spans="1:38" ht="243.6" hidden="1" x14ac:dyDescent="0.4">
      <c r="A72" t="s">
        <v>194</v>
      </c>
      <c r="B72" s="55">
        <v>45147</v>
      </c>
      <c r="C72" t="s">
        <v>149</v>
      </c>
      <c r="D72" s="55">
        <v>45147</v>
      </c>
      <c r="E72" t="s">
        <v>196</v>
      </c>
      <c r="F72" t="b">
        <v>0</v>
      </c>
      <c r="G72" t="b">
        <v>0</v>
      </c>
      <c r="H72" s="55">
        <v>45155</v>
      </c>
      <c r="I72" t="s">
        <v>156</v>
      </c>
      <c r="J72" t="s">
        <v>115</v>
      </c>
      <c r="Q72" s="56" t="s">
        <v>195</v>
      </c>
      <c r="R72" t="b">
        <v>0</v>
      </c>
      <c r="S72">
        <v>2</v>
      </c>
      <c r="T72" t="s">
        <v>117</v>
      </c>
      <c r="U72" t="s">
        <v>118</v>
      </c>
      <c r="X72" t="b">
        <f t="shared" si="51"/>
        <v>0</v>
      </c>
      <c r="Y72" t="b">
        <f t="shared" si="52"/>
        <v>0</v>
      </c>
      <c r="Z72" t="b">
        <f t="shared" si="53"/>
        <v>0</v>
      </c>
      <c r="AA72" t="b">
        <f t="shared" si="54"/>
        <v>0</v>
      </c>
      <c r="AB72" t="b">
        <f t="shared" si="55"/>
        <v>0</v>
      </c>
      <c r="AC72" t="b">
        <f t="shared" si="56"/>
        <v>0</v>
      </c>
      <c r="AD72" t="b">
        <f t="shared" si="57"/>
        <v>0</v>
      </c>
      <c r="AE72" t="b">
        <f t="shared" si="58"/>
        <v>0</v>
      </c>
      <c r="AF72" t="b">
        <f t="shared" si="59"/>
        <v>0</v>
      </c>
      <c r="AG72" t="b">
        <f t="shared" si="60"/>
        <v>0</v>
      </c>
      <c r="AH72" t="b">
        <f t="shared" si="61"/>
        <v>0</v>
      </c>
      <c r="AI72" t="b">
        <f t="shared" si="62"/>
        <v>0</v>
      </c>
      <c r="AJ72" t="b">
        <f t="shared" si="63"/>
        <v>0</v>
      </c>
      <c r="AK72" s="55">
        <f t="shared" si="64"/>
        <v>45147</v>
      </c>
      <c r="AL72" s="64" t="str">
        <f t="shared" si="65"/>
        <v>2308</v>
      </c>
    </row>
    <row r="73" spans="1:38" ht="243.6" hidden="1" x14ac:dyDescent="0.4">
      <c r="A73" t="s">
        <v>194</v>
      </c>
      <c r="B73" s="55">
        <v>45190</v>
      </c>
      <c r="C73" t="s">
        <v>139</v>
      </c>
      <c r="D73" s="55">
        <v>45190</v>
      </c>
      <c r="E73" t="s">
        <v>123</v>
      </c>
      <c r="F73" t="b">
        <v>0</v>
      </c>
      <c r="G73" t="b">
        <v>1</v>
      </c>
      <c r="H73" s="55">
        <v>45190</v>
      </c>
      <c r="I73" t="s">
        <v>156</v>
      </c>
      <c r="J73" t="s">
        <v>115</v>
      </c>
      <c r="Q73" s="56" t="s">
        <v>195</v>
      </c>
      <c r="R73" t="b">
        <v>0</v>
      </c>
      <c r="S73">
        <v>2</v>
      </c>
      <c r="T73" t="s">
        <v>117</v>
      </c>
      <c r="U73" t="s">
        <v>118</v>
      </c>
      <c r="X73" t="b">
        <f t="shared" si="51"/>
        <v>0</v>
      </c>
      <c r="Y73" t="b">
        <f t="shared" si="52"/>
        <v>0</v>
      </c>
      <c r="Z73" t="b">
        <f t="shared" si="53"/>
        <v>0</v>
      </c>
      <c r="AA73" t="b">
        <f t="shared" si="54"/>
        <v>0</v>
      </c>
      <c r="AB73" t="b">
        <f t="shared" si="55"/>
        <v>0</v>
      </c>
      <c r="AC73" t="b">
        <f t="shared" si="56"/>
        <v>0</v>
      </c>
      <c r="AD73" t="b">
        <f t="shared" si="57"/>
        <v>0</v>
      </c>
      <c r="AE73" t="b">
        <f t="shared" si="58"/>
        <v>0</v>
      </c>
      <c r="AF73" t="b">
        <f t="shared" si="59"/>
        <v>0</v>
      </c>
      <c r="AG73" t="b">
        <f t="shared" si="60"/>
        <v>0</v>
      </c>
      <c r="AH73" t="b">
        <f t="shared" si="61"/>
        <v>0</v>
      </c>
      <c r="AI73" t="b">
        <f t="shared" si="62"/>
        <v>0</v>
      </c>
      <c r="AJ73" t="b">
        <f t="shared" si="63"/>
        <v>0</v>
      </c>
      <c r="AK73" s="55">
        <f t="shared" si="64"/>
        <v>45190</v>
      </c>
      <c r="AL73" s="64" t="str">
        <f t="shared" si="65"/>
        <v>2309</v>
      </c>
    </row>
    <row r="74" spans="1:38" ht="243.6" hidden="1" x14ac:dyDescent="0.4">
      <c r="A74" t="s">
        <v>194</v>
      </c>
      <c r="B74" s="55">
        <v>45218</v>
      </c>
      <c r="C74" t="s">
        <v>139</v>
      </c>
      <c r="D74" s="55">
        <v>45218</v>
      </c>
      <c r="E74" t="s">
        <v>123</v>
      </c>
      <c r="F74" t="b">
        <v>0</v>
      </c>
      <c r="G74" t="b">
        <v>1</v>
      </c>
      <c r="H74" s="55">
        <v>45218</v>
      </c>
      <c r="I74" t="s">
        <v>156</v>
      </c>
      <c r="J74" t="s">
        <v>115</v>
      </c>
      <c r="Q74" s="56" t="s">
        <v>195</v>
      </c>
      <c r="R74" t="b">
        <v>0</v>
      </c>
      <c r="S74">
        <v>2</v>
      </c>
      <c r="T74" t="s">
        <v>117</v>
      </c>
      <c r="U74" t="s">
        <v>118</v>
      </c>
      <c r="X74" t="b">
        <f t="shared" si="51"/>
        <v>0</v>
      </c>
      <c r="Y74" t="b">
        <f t="shared" si="52"/>
        <v>0</v>
      </c>
      <c r="Z74" t="b">
        <f t="shared" si="53"/>
        <v>0</v>
      </c>
      <c r="AA74" t="b">
        <f t="shared" si="54"/>
        <v>0</v>
      </c>
      <c r="AB74" t="b">
        <f t="shared" si="55"/>
        <v>0</v>
      </c>
      <c r="AC74" t="b">
        <f t="shared" si="56"/>
        <v>0</v>
      </c>
      <c r="AD74" t="b">
        <f t="shared" si="57"/>
        <v>0</v>
      </c>
      <c r="AE74" t="b">
        <f t="shared" si="58"/>
        <v>0</v>
      </c>
      <c r="AF74" t="b">
        <f t="shared" si="59"/>
        <v>0</v>
      </c>
      <c r="AG74" t="b">
        <f t="shared" si="60"/>
        <v>0</v>
      </c>
      <c r="AH74" t="b">
        <f t="shared" si="61"/>
        <v>0</v>
      </c>
      <c r="AI74" t="b">
        <f t="shared" si="62"/>
        <v>0</v>
      </c>
      <c r="AJ74" t="b">
        <f t="shared" si="63"/>
        <v>0</v>
      </c>
      <c r="AK74" s="55">
        <f t="shared" si="64"/>
        <v>45218</v>
      </c>
      <c r="AL74" s="64" t="str">
        <f t="shared" si="65"/>
        <v>2310</v>
      </c>
    </row>
    <row r="75" spans="1:38" ht="243.6" hidden="1" x14ac:dyDescent="0.4">
      <c r="A75" t="s">
        <v>194</v>
      </c>
      <c r="B75" s="55">
        <v>45246</v>
      </c>
      <c r="C75" t="s">
        <v>139</v>
      </c>
      <c r="D75" s="55">
        <v>45246</v>
      </c>
      <c r="E75" t="s">
        <v>123</v>
      </c>
      <c r="F75" t="b">
        <v>0</v>
      </c>
      <c r="G75" t="b">
        <v>1</v>
      </c>
      <c r="H75" s="55">
        <v>45246</v>
      </c>
      <c r="I75" t="s">
        <v>156</v>
      </c>
      <c r="J75" t="s">
        <v>115</v>
      </c>
      <c r="Q75" s="56" t="s">
        <v>195</v>
      </c>
      <c r="R75" t="b">
        <v>0</v>
      </c>
      <c r="S75">
        <v>2</v>
      </c>
      <c r="T75" t="s">
        <v>117</v>
      </c>
      <c r="U75" t="s">
        <v>118</v>
      </c>
      <c r="X75" t="b">
        <f t="shared" si="51"/>
        <v>0</v>
      </c>
      <c r="Y75" t="b">
        <f t="shared" si="52"/>
        <v>0</v>
      </c>
      <c r="Z75" t="b">
        <f t="shared" si="53"/>
        <v>0</v>
      </c>
      <c r="AA75" t="b">
        <f t="shared" si="54"/>
        <v>0</v>
      </c>
      <c r="AB75" t="b">
        <f t="shared" si="55"/>
        <v>0</v>
      </c>
      <c r="AC75" t="b">
        <f t="shared" si="56"/>
        <v>0</v>
      </c>
      <c r="AD75" t="b">
        <f t="shared" si="57"/>
        <v>0</v>
      </c>
      <c r="AE75" t="b">
        <f t="shared" si="58"/>
        <v>0</v>
      </c>
      <c r="AF75" t="b">
        <f t="shared" si="59"/>
        <v>0</v>
      </c>
      <c r="AG75" t="b">
        <f t="shared" si="60"/>
        <v>0</v>
      </c>
      <c r="AH75" t="b">
        <f t="shared" si="61"/>
        <v>0</v>
      </c>
      <c r="AI75" t="b">
        <f t="shared" si="62"/>
        <v>0</v>
      </c>
      <c r="AJ75" t="b">
        <f t="shared" si="63"/>
        <v>0</v>
      </c>
      <c r="AK75" s="55">
        <f t="shared" si="64"/>
        <v>45246</v>
      </c>
      <c r="AL75" s="64" t="str">
        <f t="shared" si="65"/>
        <v>2311</v>
      </c>
    </row>
    <row r="76" spans="1:38" ht="243.6" hidden="1" x14ac:dyDescent="0.4">
      <c r="A76" t="s">
        <v>194</v>
      </c>
      <c r="B76" s="55">
        <v>45281</v>
      </c>
      <c r="C76" t="s">
        <v>139</v>
      </c>
      <c r="D76" s="55">
        <v>45281</v>
      </c>
      <c r="E76" t="s">
        <v>123</v>
      </c>
      <c r="F76" t="b">
        <v>0</v>
      </c>
      <c r="G76" t="b">
        <v>1</v>
      </c>
      <c r="H76" s="55">
        <v>45281</v>
      </c>
      <c r="I76" t="s">
        <v>156</v>
      </c>
      <c r="J76" t="s">
        <v>115</v>
      </c>
      <c r="Q76" s="56" t="s">
        <v>195</v>
      </c>
      <c r="R76" t="b">
        <v>0</v>
      </c>
      <c r="S76">
        <v>2</v>
      </c>
      <c r="T76" t="s">
        <v>117</v>
      </c>
      <c r="U76" t="s">
        <v>118</v>
      </c>
      <c r="X76" t="b">
        <f t="shared" si="51"/>
        <v>0</v>
      </c>
      <c r="Y76" t="b">
        <f t="shared" si="52"/>
        <v>0</v>
      </c>
      <c r="Z76" t="b">
        <f t="shared" si="53"/>
        <v>0</v>
      </c>
      <c r="AA76" t="b">
        <f t="shared" si="54"/>
        <v>0</v>
      </c>
      <c r="AB76" t="b">
        <f t="shared" si="55"/>
        <v>0</v>
      </c>
      <c r="AC76" t="b">
        <f t="shared" si="56"/>
        <v>0</v>
      </c>
      <c r="AD76" t="b">
        <f t="shared" si="57"/>
        <v>0</v>
      </c>
      <c r="AE76" t="b">
        <f t="shared" si="58"/>
        <v>0</v>
      </c>
      <c r="AF76" t="b">
        <f t="shared" si="59"/>
        <v>0</v>
      </c>
      <c r="AG76" t="b">
        <f t="shared" si="60"/>
        <v>0</v>
      </c>
      <c r="AH76" t="b">
        <f t="shared" si="61"/>
        <v>0</v>
      </c>
      <c r="AI76" t="b">
        <f t="shared" si="62"/>
        <v>0</v>
      </c>
      <c r="AJ76" t="b">
        <f t="shared" si="63"/>
        <v>0</v>
      </c>
      <c r="AK76" s="55">
        <f t="shared" si="64"/>
        <v>45281</v>
      </c>
      <c r="AL76" s="64" t="str">
        <f t="shared" si="65"/>
        <v>2312</v>
      </c>
    </row>
    <row r="77" spans="1:38" ht="208.8" hidden="1" x14ac:dyDescent="0.4">
      <c r="A77" t="s">
        <v>197</v>
      </c>
      <c r="B77" s="55">
        <v>44981</v>
      </c>
      <c r="C77" t="s">
        <v>139</v>
      </c>
      <c r="D77" s="55">
        <v>44981</v>
      </c>
      <c r="E77" t="s">
        <v>124</v>
      </c>
      <c r="F77" t="b">
        <v>0</v>
      </c>
      <c r="G77" t="b">
        <v>1</v>
      </c>
      <c r="H77" s="55">
        <v>44981</v>
      </c>
      <c r="I77" t="s">
        <v>156</v>
      </c>
      <c r="J77" t="s">
        <v>115</v>
      </c>
      <c r="Q77" s="56" t="s">
        <v>198</v>
      </c>
      <c r="R77" t="b">
        <v>0</v>
      </c>
      <c r="S77">
        <v>2</v>
      </c>
      <c r="T77" t="s">
        <v>117</v>
      </c>
      <c r="U77" t="s">
        <v>118</v>
      </c>
      <c r="X77" t="b">
        <f t="shared" si="51"/>
        <v>0</v>
      </c>
      <c r="Y77" t="b">
        <f t="shared" si="52"/>
        <v>0</v>
      </c>
      <c r="Z77" t="b">
        <f t="shared" si="53"/>
        <v>0</v>
      </c>
      <c r="AA77" t="b">
        <f t="shared" si="54"/>
        <v>0</v>
      </c>
      <c r="AB77" t="b">
        <f t="shared" si="55"/>
        <v>0</v>
      </c>
      <c r="AC77" t="b">
        <f t="shared" si="56"/>
        <v>0</v>
      </c>
      <c r="AD77" t="b">
        <f t="shared" si="57"/>
        <v>0</v>
      </c>
      <c r="AE77" t="b">
        <f t="shared" si="58"/>
        <v>0</v>
      </c>
      <c r="AF77" t="b">
        <f t="shared" si="59"/>
        <v>0</v>
      </c>
      <c r="AG77" t="b">
        <f t="shared" si="60"/>
        <v>0</v>
      </c>
      <c r="AH77" t="b">
        <f t="shared" si="61"/>
        <v>0</v>
      </c>
      <c r="AI77" t="b">
        <f t="shared" si="62"/>
        <v>0</v>
      </c>
      <c r="AJ77" t="b">
        <f t="shared" si="63"/>
        <v>0</v>
      </c>
      <c r="AK77" s="55">
        <f t="shared" si="64"/>
        <v>44981</v>
      </c>
      <c r="AL77" s="64" t="str">
        <f t="shared" si="65"/>
        <v>2302</v>
      </c>
    </row>
    <row r="78" spans="1:38" ht="208.8" hidden="1" x14ac:dyDescent="0.4">
      <c r="A78" t="s">
        <v>197</v>
      </c>
      <c r="B78" s="55">
        <v>45009</v>
      </c>
      <c r="C78" t="s">
        <v>139</v>
      </c>
      <c r="D78" s="55">
        <v>45009</v>
      </c>
      <c r="E78" t="s">
        <v>124</v>
      </c>
      <c r="F78" t="b">
        <v>0</v>
      </c>
      <c r="G78" t="b">
        <v>1</v>
      </c>
      <c r="H78" s="55">
        <v>45009</v>
      </c>
      <c r="I78" t="s">
        <v>156</v>
      </c>
      <c r="J78" t="s">
        <v>115</v>
      </c>
      <c r="Q78" s="56" t="s">
        <v>198</v>
      </c>
      <c r="R78" t="b">
        <v>0</v>
      </c>
      <c r="S78">
        <v>2</v>
      </c>
      <c r="T78" t="s">
        <v>117</v>
      </c>
      <c r="U78" t="s">
        <v>118</v>
      </c>
      <c r="X78" t="b">
        <f t="shared" si="51"/>
        <v>0</v>
      </c>
      <c r="Y78" t="b">
        <f t="shared" si="52"/>
        <v>0</v>
      </c>
      <c r="Z78" t="b">
        <f t="shared" si="53"/>
        <v>0</v>
      </c>
      <c r="AA78" t="b">
        <f t="shared" si="54"/>
        <v>0</v>
      </c>
      <c r="AB78" t="b">
        <f t="shared" si="55"/>
        <v>0</v>
      </c>
      <c r="AC78" t="b">
        <f t="shared" si="56"/>
        <v>0</v>
      </c>
      <c r="AD78" t="b">
        <f t="shared" si="57"/>
        <v>0</v>
      </c>
      <c r="AE78" t="b">
        <f t="shared" si="58"/>
        <v>0</v>
      </c>
      <c r="AF78" t="b">
        <f t="shared" si="59"/>
        <v>0</v>
      </c>
      <c r="AG78" t="b">
        <f t="shared" si="60"/>
        <v>0</v>
      </c>
      <c r="AH78" t="b">
        <f t="shared" si="61"/>
        <v>0</v>
      </c>
      <c r="AI78" t="b">
        <f t="shared" si="62"/>
        <v>0</v>
      </c>
      <c r="AJ78" t="b">
        <f t="shared" si="63"/>
        <v>0</v>
      </c>
      <c r="AK78" s="55">
        <f t="shared" si="64"/>
        <v>45009</v>
      </c>
      <c r="AL78" s="64" t="str">
        <f t="shared" si="65"/>
        <v>2303</v>
      </c>
    </row>
    <row r="79" spans="1:38" ht="208.8" hidden="1" x14ac:dyDescent="0.4">
      <c r="A79" t="s">
        <v>197</v>
      </c>
      <c r="B79" s="55">
        <v>45044</v>
      </c>
      <c r="C79" t="s">
        <v>139</v>
      </c>
      <c r="D79" s="55">
        <v>45044</v>
      </c>
      <c r="E79" t="s">
        <v>124</v>
      </c>
      <c r="F79" t="b">
        <v>0</v>
      </c>
      <c r="G79" t="b">
        <v>1</v>
      </c>
      <c r="H79" s="55">
        <v>45044</v>
      </c>
      <c r="I79" t="s">
        <v>156</v>
      </c>
      <c r="J79" t="s">
        <v>115</v>
      </c>
      <c r="Q79" s="56" t="s">
        <v>198</v>
      </c>
      <c r="R79" t="b">
        <v>0</v>
      </c>
      <c r="S79">
        <v>2</v>
      </c>
      <c r="T79" t="s">
        <v>117</v>
      </c>
      <c r="U79" t="s">
        <v>118</v>
      </c>
      <c r="X79" t="b">
        <f t="shared" si="51"/>
        <v>0</v>
      </c>
      <c r="Y79" t="b">
        <f t="shared" si="52"/>
        <v>0</v>
      </c>
      <c r="Z79" t="b">
        <f t="shared" si="53"/>
        <v>0</v>
      </c>
      <c r="AA79" t="b">
        <f t="shared" si="54"/>
        <v>0</v>
      </c>
      <c r="AB79" t="b">
        <f t="shared" si="55"/>
        <v>0</v>
      </c>
      <c r="AC79" t="b">
        <f t="shared" si="56"/>
        <v>0</v>
      </c>
      <c r="AD79" t="b">
        <f t="shared" si="57"/>
        <v>0</v>
      </c>
      <c r="AE79" t="b">
        <f t="shared" si="58"/>
        <v>0</v>
      </c>
      <c r="AF79" t="b">
        <f t="shared" si="59"/>
        <v>0</v>
      </c>
      <c r="AG79" t="b">
        <f t="shared" si="60"/>
        <v>0</v>
      </c>
      <c r="AH79" t="b">
        <f t="shared" si="61"/>
        <v>0</v>
      </c>
      <c r="AI79" t="b">
        <f t="shared" si="62"/>
        <v>0</v>
      </c>
      <c r="AJ79" t="b">
        <f t="shared" si="63"/>
        <v>0</v>
      </c>
      <c r="AK79" s="55">
        <f t="shared" si="64"/>
        <v>45044</v>
      </c>
      <c r="AL79" s="64" t="str">
        <f t="shared" si="65"/>
        <v>2304</v>
      </c>
    </row>
    <row r="80" spans="1:38" ht="208.8" hidden="1" x14ac:dyDescent="0.4">
      <c r="A80" t="s">
        <v>197</v>
      </c>
      <c r="B80" s="55">
        <v>45072</v>
      </c>
      <c r="C80" t="s">
        <v>139</v>
      </c>
      <c r="D80" s="55">
        <v>45072</v>
      </c>
      <c r="E80" t="s">
        <v>124</v>
      </c>
      <c r="F80" t="b">
        <v>0</v>
      </c>
      <c r="G80" t="b">
        <v>1</v>
      </c>
      <c r="H80" s="55">
        <v>45072</v>
      </c>
      <c r="I80" t="s">
        <v>156</v>
      </c>
      <c r="J80" t="s">
        <v>115</v>
      </c>
      <c r="Q80" s="56" t="s">
        <v>198</v>
      </c>
      <c r="R80" t="b">
        <v>0</v>
      </c>
      <c r="S80">
        <v>2</v>
      </c>
      <c r="T80" t="s">
        <v>117</v>
      </c>
      <c r="U80" t="s">
        <v>118</v>
      </c>
      <c r="X80" t="b">
        <f t="shared" si="51"/>
        <v>0</v>
      </c>
      <c r="Y80" t="b">
        <f t="shared" si="52"/>
        <v>0</v>
      </c>
      <c r="Z80" t="b">
        <f t="shared" si="53"/>
        <v>0</v>
      </c>
      <c r="AA80" t="b">
        <f t="shared" si="54"/>
        <v>0</v>
      </c>
      <c r="AB80" t="b">
        <f t="shared" si="55"/>
        <v>0</v>
      </c>
      <c r="AC80" t="b">
        <f t="shared" si="56"/>
        <v>0</v>
      </c>
      <c r="AD80" t="b">
        <f t="shared" si="57"/>
        <v>0</v>
      </c>
      <c r="AE80" t="b">
        <f t="shared" si="58"/>
        <v>0</v>
      </c>
      <c r="AF80" t="b">
        <f t="shared" si="59"/>
        <v>0</v>
      </c>
      <c r="AG80" t="b">
        <f t="shared" si="60"/>
        <v>0</v>
      </c>
      <c r="AH80" t="b">
        <f t="shared" si="61"/>
        <v>0</v>
      </c>
      <c r="AI80" t="b">
        <f t="shared" si="62"/>
        <v>0</v>
      </c>
      <c r="AJ80" t="b">
        <f t="shared" si="63"/>
        <v>0</v>
      </c>
      <c r="AK80" s="55">
        <f t="shared" si="64"/>
        <v>45072</v>
      </c>
      <c r="AL80" s="64" t="str">
        <f t="shared" si="65"/>
        <v>2305</v>
      </c>
    </row>
    <row r="81" spans="1:38" ht="208.8" hidden="1" x14ac:dyDescent="0.4">
      <c r="A81" t="s">
        <v>197</v>
      </c>
      <c r="B81" s="55">
        <v>45100</v>
      </c>
      <c r="C81" t="s">
        <v>139</v>
      </c>
      <c r="D81" s="55">
        <v>45100</v>
      </c>
      <c r="E81" t="s">
        <v>124</v>
      </c>
      <c r="F81" t="b">
        <v>0</v>
      </c>
      <c r="G81" t="b">
        <v>1</v>
      </c>
      <c r="H81" s="55">
        <v>45100</v>
      </c>
      <c r="I81" t="s">
        <v>156</v>
      </c>
      <c r="J81" t="s">
        <v>115</v>
      </c>
      <c r="Q81" s="56" t="s">
        <v>198</v>
      </c>
      <c r="R81" t="b">
        <v>0</v>
      </c>
      <c r="S81">
        <v>2</v>
      </c>
      <c r="T81" t="s">
        <v>117</v>
      </c>
      <c r="U81" t="s">
        <v>118</v>
      </c>
      <c r="X81" t="b">
        <f t="shared" si="51"/>
        <v>0</v>
      </c>
      <c r="Y81" t="b">
        <f t="shared" si="52"/>
        <v>0</v>
      </c>
      <c r="Z81" t="b">
        <f t="shared" si="53"/>
        <v>0</v>
      </c>
      <c r="AA81" t="b">
        <f t="shared" si="54"/>
        <v>0</v>
      </c>
      <c r="AB81" t="b">
        <f t="shared" si="55"/>
        <v>0</v>
      </c>
      <c r="AC81" t="b">
        <f t="shared" si="56"/>
        <v>0</v>
      </c>
      <c r="AD81" t="b">
        <f t="shared" si="57"/>
        <v>0</v>
      </c>
      <c r="AE81" t="b">
        <f t="shared" si="58"/>
        <v>0</v>
      </c>
      <c r="AF81" t="b">
        <f t="shared" si="59"/>
        <v>0</v>
      </c>
      <c r="AG81" t="b">
        <f t="shared" si="60"/>
        <v>0</v>
      </c>
      <c r="AH81" t="b">
        <f t="shared" si="61"/>
        <v>0</v>
      </c>
      <c r="AI81" t="b">
        <f t="shared" si="62"/>
        <v>0</v>
      </c>
      <c r="AJ81" t="b">
        <f t="shared" si="63"/>
        <v>0</v>
      </c>
      <c r="AK81" s="55">
        <f t="shared" si="64"/>
        <v>45100</v>
      </c>
      <c r="AL81" s="64" t="str">
        <f t="shared" si="65"/>
        <v>2306</v>
      </c>
    </row>
    <row r="82" spans="1:38" ht="208.8" hidden="1" x14ac:dyDescent="0.4">
      <c r="A82" t="s">
        <v>197</v>
      </c>
      <c r="B82" s="55">
        <v>45135</v>
      </c>
      <c r="C82" t="s">
        <v>139</v>
      </c>
      <c r="D82" s="55">
        <v>45135</v>
      </c>
      <c r="E82" t="s">
        <v>124</v>
      </c>
      <c r="F82" t="b">
        <v>0</v>
      </c>
      <c r="G82" t="b">
        <v>1</v>
      </c>
      <c r="H82" s="55">
        <v>45135</v>
      </c>
      <c r="I82" t="s">
        <v>156</v>
      </c>
      <c r="J82" t="s">
        <v>115</v>
      </c>
      <c r="Q82" s="56" t="s">
        <v>198</v>
      </c>
      <c r="R82" t="b">
        <v>0</v>
      </c>
      <c r="S82">
        <v>2</v>
      </c>
      <c r="T82" t="s">
        <v>117</v>
      </c>
      <c r="U82" t="s">
        <v>118</v>
      </c>
      <c r="X82" t="b">
        <f t="shared" si="51"/>
        <v>0</v>
      </c>
      <c r="Y82" t="b">
        <f t="shared" si="52"/>
        <v>0</v>
      </c>
      <c r="Z82" t="b">
        <f t="shared" si="53"/>
        <v>0</v>
      </c>
      <c r="AA82" t="b">
        <f t="shared" si="54"/>
        <v>0</v>
      </c>
      <c r="AB82" t="b">
        <f t="shared" si="55"/>
        <v>0</v>
      </c>
      <c r="AC82" t="b">
        <f t="shared" si="56"/>
        <v>0</v>
      </c>
      <c r="AD82" t="b">
        <f t="shared" si="57"/>
        <v>0</v>
      </c>
      <c r="AE82" t="b">
        <f t="shared" si="58"/>
        <v>0</v>
      </c>
      <c r="AF82" t="b">
        <f t="shared" si="59"/>
        <v>0</v>
      </c>
      <c r="AG82" t="b">
        <f t="shared" si="60"/>
        <v>0</v>
      </c>
      <c r="AH82" t="b">
        <f t="shared" si="61"/>
        <v>0</v>
      </c>
      <c r="AI82" t="b">
        <f t="shared" si="62"/>
        <v>0</v>
      </c>
      <c r="AJ82" t="b">
        <f t="shared" si="63"/>
        <v>0</v>
      </c>
      <c r="AK82" s="55">
        <f t="shared" si="64"/>
        <v>45135</v>
      </c>
      <c r="AL82" s="64" t="str">
        <f t="shared" si="65"/>
        <v>2307</v>
      </c>
    </row>
    <row r="83" spans="1:38" ht="208.8" hidden="1" x14ac:dyDescent="0.4">
      <c r="A83" t="s">
        <v>197</v>
      </c>
      <c r="B83" s="55">
        <v>45169</v>
      </c>
      <c r="C83" t="s">
        <v>139</v>
      </c>
      <c r="D83" s="55">
        <v>45169</v>
      </c>
      <c r="E83" t="s">
        <v>124</v>
      </c>
      <c r="F83" t="b">
        <v>0</v>
      </c>
      <c r="G83" t="b">
        <v>0</v>
      </c>
      <c r="H83" s="55">
        <v>45163</v>
      </c>
      <c r="I83" t="s">
        <v>156</v>
      </c>
      <c r="J83" t="s">
        <v>115</v>
      </c>
      <c r="Q83" s="56" t="s">
        <v>198</v>
      </c>
      <c r="R83" t="b">
        <v>0</v>
      </c>
      <c r="S83">
        <v>2</v>
      </c>
      <c r="T83" t="s">
        <v>117</v>
      </c>
      <c r="U83" t="s">
        <v>118</v>
      </c>
      <c r="X83" t="b">
        <f t="shared" si="51"/>
        <v>0</v>
      </c>
      <c r="Y83" t="b">
        <f t="shared" si="52"/>
        <v>0</v>
      </c>
      <c r="Z83" t="b">
        <f t="shared" si="53"/>
        <v>0</v>
      </c>
      <c r="AA83" t="b">
        <f t="shared" si="54"/>
        <v>0</v>
      </c>
      <c r="AB83" t="b">
        <f t="shared" si="55"/>
        <v>0</v>
      </c>
      <c r="AC83" t="b">
        <f t="shared" si="56"/>
        <v>0</v>
      </c>
      <c r="AD83" t="b">
        <f t="shared" si="57"/>
        <v>0</v>
      </c>
      <c r="AE83" t="b">
        <f t="shared" si="58"/>
        <v>0</v>
      </c>
      <c r="AF83" t="b">
        <f t="shared" si="59"/>
        <v>0</v>
      </c>
      <c r="AG83" t="b">
        <f t="shared" si="60"/>
        <v>0</v>
      </c>
      <c r="AH83" t="b">
        <f t="shared" si="61"/>
        <v>0</v>
      </c>
      <c r="AI83" t="b">
        <f t="shared" si="62"/>
        <v>0</v>
      </c>
      <c r="AJ83" t="b">
        <f t="shared" si="63"/>
        <v>0</v>
      </c>
      <c r="AK83" s="55">
        <f t="shared" si="64"/>
        <v>45169</v>
      </c>
      <c r="AL83" s="64" t="str">
        <f t="shared" si="65"/>
        <v>2308</v>
      </c>
    </row>
    <row r="84" spans="1:38" ht="208.8" hidden="1" x14ac:dyDescent="0.4">
      <c r="A84" t="s">
        <v>197</v>
      </c>
      <c r="B84" s="55">
        <v>45191</v>
      </c>
      <c r="C84" t="s">
        <v>139</v>
      </c>
      <c r="D84" s="55">
        <v>45191</v>
      </c>
      <c r="E84" t="s">
        <v>124</v>
      </c>
      <c r="F84" t="b">
        <v>0</v>
      </c>
      <c r="G84" t="b">
        <v>1</v>
      </c>
      <c r="H84" s="55">
        <v>45191</v>
      </c>
      <c r="I84" t="s">
        <v>156</v>
      </c>
      <c r="J84" t="s">
        <v>115</v>
      </c>
      <c r="Q84" s="56" t="s">
        <v>198</v>
      </c>
      <c r="R84" t="b">
        <v>0</v>
      </c>
      <c r="S84">
        <v>2</v>
      </c>
      <c r="T84" t="s">
        <v>117</v>
      </c>
      <c r="U84" t="s">
        <v>118</v>
      </c>
      <c r="X84" t="b">
        <f t="shared" si="51"/>
        <v>0</v>
      </c>
      <c r="Y84" t="b">
        <f t="shared" si="52"/>
        <v>0</v>
      </c>
      <c r="Z84" t="b">
        <f t="shared" si="53"/>
        <v>0</v>
      </c>
      <c r="AA84" t="b">
        <f t="shared" si="54"/>
        <v>0</v>
      </c>
      <c r="AB84" t="b">
        <f t="shared" si="55"/>
        <v>0</v>
      </c>
      <c r="AC84" t="b">
        <f t="shared" si="56"/>
        <v>0</v>
      </c>
      <c r="AD84" t="b">
        <f t="shared" si="57"/>
        <v>0</v>
      </c>
      <c r="AE84" t="b">
        <f t="shared" si="58"/>
        <v>0</v>
      </c>
      <c r="AF84" t="b">
        <f t="shared" si="59"/>
        <v>0</v>
      </c>
      <c r="AG84" t="b">
        <f t="shared" si="60"/>
        <v>0</v>
      </c>
      <c r="AH84" t="b">
        <f t="shared" si="61"/>
        <v>0</v>
      </c>
      <c r="AI84" t="b">
        <f t="shared" si="62"/>
        <v>0</v>
      </c>
      <c r="AJ84" t="b">
        <f t="shared" si="63"/>
        <v>0</v>
      </c>
      <c r="AK84" s="55">
        <f t="shared" si="64"/>
        <v>45191</v>
      </c>
      <c r="AL84" s="64" t="str">
        <f t="shared" si="65"/>
        <v>2309</v>
      </c>
    </row>
    <row r="85" spans="1:38" ht="208.8" hidden="1" x14ac:dyDescent="0.4">
      <c r="A85" t="s">
        <v>197</v>
      </c>
      <c r="B85" s="55">
        <v>45226</v>
      </c>
      <c r="C85" t="s">
        <v>139</v>
      </c>
      <c r="D85" s="55">
        <v>45226</v>
      </c>
      <c r="E85" t="s">
        <v>124</v>
      </c>
      <c r="F85" t="b">
        <v>0</v>
      </c>
      <c r="G85" t="b">
        <v>1</v>
      </c>
      <c r="H85" s="55">
        <v>45226</v>
      </c>
      <c r="I85" t="s">
        <v>156</v>
      </c>
      <c r="J85" t="s">
        <v>115</v>
      </c>
      <c r="Q85" s="56" t="s">
        <v>198</v>
      </c>
      <c r="R85" t="b">
        <v>0</v>
      </c>
      <c r="S85">
        <v>2</v>
      </c>
      <c r="T85" t="s">
        <v>117</v>
      </c>
      <c r="U85" t="s">
        <v>118</v>
      </c>
      <c r="X85" t="b">
        <f t="shared" si="51"/>
        <v>0</v>
      </c>
      <c r="Y85" t="b">
        <f t="shared" si="52"/>
        <v>0</v>
      </c>
      <c r="Z85" t="b">
        <f t="shared" si="53"/>
        <v>0</v>
      </c>
      <c r="AA85" t="b">
        <f t="shared" si="54"/>
        <v>0</v>
      </c>
      <c r="AB85" t="b">
        <f t="shared" si="55"/>
        <v>0</v>
      </c>
      <c r="AC85" t="b">
        <f t="shared" si="56"/>
        <v>0</v>
      </c>
      <c r="AD85" t="b">
        <f t="shared" si="57"/>
        <v>0</v>
      </c>
      <c r="AE85" t="b">
        <f t="shared" si="58"/>
        <v>0</v>
      </c>
      <c r="AF85" t="b">
        <f t="shared" si="59"/>
        <v>0</v>
      </c>
      <c r="AG85" t="b">
        <f t="shared" si="60"/>
        <v>0</v>
      </c>
      <c r="AH85" t="b">
        <f t="shared" si="61"/>
        <v>0</v>
      </c>
      <c r="AI85" t="b">
        <f t="shared" si="62"/>
        <v>0</v>
      </c>
      <c r="AJ85" t="b">
        <f t="shared" si="63"/>
        <v>0</v>
      </c>
      <c r="AK85" s="55">
        <f t="shared" si="64"/>
        <v>45226</v>
      </c>
      <c r="AL85" s="64" t="str">
        <f t="shared" si="65"/>
        <v>2310</v>
      </c>
    </row>
    <row r="86" spans="1:38" ht="208.8" hidden="1" x14ac:dyDescent="0.4">
      <c r="A86" t="s">
        <v>197</v>
      </c>
      <c r="B86" s="55">
        <v>45254</v>
      </c>
      <c r="C86" t="s">
        <v>139</v>
      </c>
      <c r="D86" s="55">
        <v>45254</v>
      </c>
      <c r="E86" t="s">
        <v>124</v>
      </c>
      <c r="F86" t="b">
        <v>0</v>
      </c>
      <c r="G86" t="b">
        <v>1</v>
      </c>
      <c r="H86" s="55">
        <v>45254</v>
      </c>
      <c r="I86" t="s">
        <v>156</v>
      </c>
      <c r="J86" t="s">
        <v>115</v>
      </c>
      <c r="Q86" s="56" t="s">
        <v>198</v>
      </c>
      <c r="R86" t="b">
        <v>0</v>
      </c>
      <c r="S86">
        <v>2</v>
      </c>
      <c r="T86" t="s">
        <v>117</v>
      </c>
      <c r="U86" t="s">
        <v>118</v>
      </c>
      <c r="X86" t="b">
        <f t="shared" si="51"/>
        <v>0</v>
      </c>
      <c r="Y86" t="b">
        <f t="shared" si="52"/>
        <v>0</v>
      </c>
      <c r="Z86" t="b">
        <f t="shared" si="53"/>
        <v>0</v>
      </c>
      <c r="AA86" t="b">
        <f t="shared" si="54"/>
        <v>0</v>
      </c>
      <c r="AB86" t="b">
        <f t="shared" si="55"/>
        <v>0</v>
      </c>
      <c r="AC86" t="b">
        <f t="shared" si="56"/>
        <v>0</v>
      </c>
      <c r="AD86" t="b">
        <f t="shared" si="57"/>
        <v>0</v>
      </c>
      <c r="AE86" t="b">
        <f t="shared" si="58"/>
        <v>0</v>
      </c>
      <c r="AF86" t="b">
        <f t="shared" si="59"/>
        <v>0</v>
      </c>
      <c r="AG86" t="b">
        <f t="shared" si="60"/>
        <v>0</v>
      </c>
      <c r="AH86" t="b">
        <f t="shared" si="61"/>
        <v>0</v>
      </c>
      <c r="AI86" t="b">
        <f t="shared" si="62"/>
        <v>0</v>
      </c>
      <c r="AJ86" t="b">
        <f t="shared" si="63"/>
        <v>0</v>
      </c>
      <c r="AK86" s="55">
        <f t="shared" si="64"/>
        <v>45254</v>
      </c>
      <c r="AL86" s="64" t="str">
        <f t="shared" si="65"/>
        <v>2311</v>
      </c>
    </row>
    <row r="87" spans="1:38" ht="208.8" hidden="1" x14ac:dyDescent="0.4">
      <c r="A87" t="s">
        <v>197</v>
      </c>
      <c r="B87" s="55">
        <v>45282</v>
      </c>
      <c r="C87" t="s">
        <v>139</v>
      </c>
      <c r="D87" s="55">
        <v>45282</v>
      </c>
      <c r="E87" t="s">
        <v>124</v>
      </c>
      <c r="F87" t="b">
        <v>0</v>
      </c>
      <c r="G87" t="b">
        <v>1</v>
      </c>
      <c r="H87" s="55">
        <v>45282</v>
      </c>
      <c r="I87" t="s">
        <v>156</v>
      </c>
      <c r="J87" t="s">
        <v>115</v>
      </c>
      <c r="Q87" s="56" t="s">
        <v>198</v>
      </c>
      <c r="R87" t="b">
        <v>0</v>
      </c>
      <c r="S87">
        <v>2</v>
      </c>
      <c r="T87" t="s">
        <v>117</v>
      </c>
      <c r="U87" t="s">
        <v>118</v>
      </c>
      <c r="X87" t="b">
        <f t="shared" si="51"/>
        <v>0</v>
      </c>
      <c r="Y87" t="b">
        <f t="shared" si="52"/>
        <v>0</v>
      </c>
      <c r="Z87" t="b">
        <f t="shared" si="53"/>
        <v>0</v>
      </c>
      <c r="AA87" t="b">
        <f t="shared" si="54"/>
        <v>0</v>
      </c>
      <c r="AB87" t="b">
        <f t="shared" si="55"/>
        <v>0</v>
      </c>
      <c r="AC87" t="b">
        <f t="shared" si="56"/>
        <v>0</v>
      </c>
      <c r="AD87" t="b">
        <f t="shared" si="57"/>
        <v>0</v>
      </c>
      <c r="AE87" t="b">
        <f t="shared" si="58"/>
        <v>0</v>
      </c>
      <c r="AF87" t="b">
        <f t="shared" si="59"/>
        <v>0</v>
      </c>
      <c r="AG87" t="b">
        <f t="shared" si="60"/>
        <v>0</v>
      </c>
      <c r="AH87" t="b">
        <f t="shared" si="61"/>
        <v>0</v>
      </c>
      <c r="AI87" t="b">
        <f t="shared" si="62"/>
        <v>0</v>
      </c>
      <c r="AJ87" t="b">
        <f t="shared" si="63"/>
        <v>0</v>
      </c>
      <c r="AK87" s="55">
        <f t="shared" si="64"/>
        <v>45282</v>
      </c>
      <c r="AL87" s="64" t="str">
        <f t="shared" si="65"/>
        <v>2312</v>
      </c>
    </row>
    <row r="88" spans="1:38" ht="208.8" hidden="1" x14ac:dyDescent="0.4">
      <c r="A88" t="s">
        <v>199</v>
      </c>
      <c r="B88" s="55">
        <v>44972</v>
      </c>
      <c r="C88" t="s">
        <v>200</v>
      </c>
      <c r="D88" s="55">
        <v>44972</v>
      </c>
      <c r="E88" t="s">
        <v>128</v>
      </c>
      <c r="F88" t="b">
        <v>0</v>
      </c>
      <c r="G88" t="b">
        <v>1</v>
      </c>
      <c r="H88" s="55">
        <v>44972</v>
      </c>
      <c r="I88" t="s">
        <v>201</v>
      </c>
      <c r="J88" t="s">
        <v>115</v>
      </c>
      <c r="Q88" s="56" t="s">
        <v>202</v>
      </c>
      <c r="R88" t="b">
        <v>0</v>
      </c>
      <c r="S88">
        <v>2</v>
      </c>
      <c r="T88" t="s">
        <v>117</v>
      </c>
      <c r="U88" t="s">
        <v>118</v>
      </c>
      <c r="X88" t="b">
        <f t="shared" si="51"/>
        <v>0</v>
      </c>
      <c r="Y88" t="b">
        <f t="shared" si="52"/>
        <v>0</v>
      </c>
      <c r="Z88" t="b">
        <f t="shared" si="53"/>
        <v>0</v>
      </c>
      <c r="AA88" t="b">
        <f t="shared" si="54"/>
        <v>0</v>
      </c>
      <c r="AB88" t="b">
        <f t="shared" si="55"/>
        <v>0</v>
      </c>
      <c r="AC88" t="b">
        <f t="shared" si="56"/>
        <v>0</v>
      </c>
      <c r="AD88" t="b">
        <f t="shared" si="57"/>
        <v>0</v>
      </c>
      <c r="AE88" t="b">
        <f t="shared" si="58"/>
        <v>0</v>
      </c>
      <c r="AF88" t="b">
        <f t="shared" si="59"/>
        <v>0</v>
      </c>
      <c r="AG88" t="b">
        <f t="shared" si="60"/>
        <v>0</v>
      </c>
      <c r="AH88" t="b">
        <f t="shared" si="61"/>
        <v>0</v>
      </c>
      <c r="AI88" t="b">
        <f t="shared" si="62"/>
        <v>0</v>
      </c>
      <c r="AJ88" t="b">
        <f t="shared" si="63"/>
        <v>0</v>
      </c>
      <c r="AK88" s="55">
        <f t="shared" si="64"/>
        <v>44972</v>
      </c>
      <c r="AL88" s="64" t="str">
        <f t="shared" si="65"/>
        <v>2302</v>
      </c>
    </row>
    <row r="89" spans="1:38" ht="208.8" hidden="1" x14ac:dyDescent="0.4">
      <c r="A89" t="s">
        <v>199</v>
      </c>
      <c r="B89" s="55">
        <v>45000</v>
      </c>
      <c r="C89" t="s">
        <v>200</v>
      </c>
      <c r="D89" s="55">
        <v>45000</v>
      </c>
      <c r="E89" t="s">
        <v>128</v>
      </c>
      <c r="F89" t="b">
        <v>0</v>
      </c>
      <c r="G89" t="b">
        <v>1</v>
      </c>
      <c r="H89" s="55">
        <v>45000</v>
      </c>
      <c r="I89" t="s">
        <v>201</v>
      </c>
      <c r="J89" t="s">
        <v>115</v>
      </c>
      <c r="Q89" s="56" t="s">
        <v>202</v>
      </c>
      <c r="R89" t="b">
        <v>0</v>
      </c>
      <c r="S89">
        <v>2</v>
      </c>
      <c r="T89" t="s">
        <v>117</v>
      </c>
      <c r="U89" t="s">
        <v>118</v>
      </c>
      <c r="X89" t="b">
        <f t="shared" si="51"/>
        <v>0</v>
      </c>
      <c r="Y89" t="b">
        <f t="shared" si="52"/>
        <v>0</v>
      </c>
      <c r="Z89" t="b">
        <f t="shared" si="53"/>
        <v>0</v>
      </c>
      <c r="AA89" t="b">
        <f t="shared" si="54"/>
        <v>0</v>
      </c>
      <c r="AB89" t="b">
        <f t="shared" si="55"/>
        <v>0</v>
      </c>
      <c r="AC89" t="b">
        <f t="shared" si="56"/>
        <v>0</v>
      </c>
      <c r="AD89" t="b">
        <f t="shared" si="57"/>
        <v>0</v>
      </c>
      <c r="AE89" t="b">
        <f t="shared" si="58"/>
        <v>0</v>
      </c>
      <c r="AF89" t="b">
        <f t="shared" si="59"/>
        <v>0</v>
      </c>
      <c r="AG89" t="b">
        <f t="shared" si="60"/>
        <v>0</v>
      </c>
      <c r="AH89" t="b">
        <f t="shared" si="61"/>
        <v>0</v>
      </c>
      <c r="AI89" t="b">
        <f t="shared" si="62"/>
        <v>0</v>
      </c>
      <c r="AJ89" t="b">
        <f t="shared" si="63"/>
        <v>0</v>
      </c>
      <c r="AK89" s="55">
        <f t="shared" si="64"/>
        <v>45000</v>
      </c>
      <c r="AL89" s="64" t="str">
        <f t="shared" si="65"/>
        <v>2303</v>
      </c>
    </row>
    <row r="90" spans="1:38" ht="208.8" hidden="1" x14ac:dyDescent="0.4">
      <c r="A90" t="s">
        <v>199</v>
      </c>
      <c r="B90" s="55">
        <v>45035</v>
      </c>
      <c r="C90" t="s">
        <v>200</v>
      </c>
      <c r="D90" s="55">
        <v>45035</v>
      </c>
      <c r="E90" t="s">
        <v>128</v>
      </c>
      <c r="F90" t="b">
        <v>0</v>
      </c>
      <c r="G90" t="b">
        <v>1</v>
      </c>
      <c r="H90" s="55">
        <v>45035</v>
      </c>
      <c r="I90" t="s">
        <v>201</v>
      </c>
      <c r="J90" t="s">
        <v>115</v>
      </c>
      <c r="Q90" s="56" t="s">
        <v>202</v>
      </c>
      <c r="R90" t="b">
        <v>0</v>
      </c>
      <c r="S90">
        <v>2</v>
      </c>
      <c r="T90" t="s">
        <v>117</v>
      </c>
      <c r="U90" t="s">
        <v>118</v>
      </c>
      <c r="X90" t="b">
        <f t="shared" si="51"/>
        <v>0</v>
      </c>
      <c r="Y90" t="b">
        <f t="shared" si="52"/>
        <v>0</v>
      </c>
      <c r="Z90" t="b">
        <f t="shared" si="53"/>
        <v>0</v>
      </c>
      <c r="AA90" t="b">
        <f t="shared" si="54"/>
        <v>0</v>
      </c>
      <c r="AB90" t="b">
        <f t="shared" si="55"/>
        <v>0</v>
      </c>
      <c r="AC90" t="b">
        <f t="shared" si="56"/>
        <v>0</v>
      </c>
      <c r="AD90" t="b">
        <f t="shared" si="57"/>
        <v>0</v>
      </c>
      <c r="AE90" t="b">
        <f t="shared" si="58"/>
        <v>0</v>
      </c>
      <c r="AF90" t="b">
        <f t="shared" si="59"/>
        <v>0</v>
      </c>
      <c r="AG90" t="b">
        <f t="shared" si="60"/>
        <v>0</v>
      </c>
      <c r="AH90" t="b">
        <f t="shared" si="61"/>
        <v>0</v>
      </c>
      <c r="AI90" t="b">
        <f t="shared" si="62"/>
        <v>0</v>
      </c>
      <c r="AJ90" t="b">
        <f t="shared" si="63"/>
        <v>0</v>
      </c>
      <c r="AK90" s="55">
        <f t="shared" si="64"/>
        <v>45035</v>
      </c>
      <c r="AL90" s="64" t="str">
        <f t="shared" si="65"/>
        <v>2304</v>
      </c>
    </row>
    <row r="91" spans="1:38" ht="208.8" hidden="1" x14ac:dyDescent="0.4">
      <c r="A91" t="s">
        <v>199</v>
      </c>
      <c r="B91" s="55">
        <v>45063</v>
      </c>
      <c r="C91" t="s">
        <v>200</v>
      </c>
      <c r="D91" s="55">
        <v>45063</v>
      </c>
      <c r="E91" t="s">
        <v>128</v>
      </c>
      <c r="F91" t="b">
        <v>0</v>
      </c>
      <c r="G91" t="b">
        <v>1</v>
      </c>
      <c r="H91" s="55">
        <v>45063</v>
      </c>
      <c r="I91" t="s">
        <v>201</v>
      </c>
      <c r="J91" t="s">
        <v>115</v>
      </c>
      <c r="Q91" s="56" t="s">
        <v>202</v>
      </c>
      <c r="R91" t="b">
        <v>0</v>
      </c>
      <c r="S91">
        <v>2</v>
      </c>
      <c r="T91" t="s">
        <v>117</v>
      </c>
      <c r="U91" t="s">
        <v>118</v>
      </c>
      <c r="X91" t="b">
        <f t="shared" si="51"/>
        <v>0</v>
      </c>
      <c r="Y91" t="b">
        <f t="shared" si="52"/>
        <v>0</v>
      </c>
      <c r="Z91" t="b">
        <f t="shared" si="53"/>
        <v>0</v>
      </c>
      <c r="AA91" t="b">
        <f t="shared" si="54"/>
        <v>0</v>
      </c>
      <c r="AB91" t="b">
        <f t="shared" si="55"/>
        <v>0</v>
      </c>
      <c r="AC91" t="b">
        <f t="shared" si="56"/>
        <v>0</v>
      </c>
      <c r="AD91" t="b">
        <f t="shared" si="57"/>
        <v>0</v>
      </c>
      <c r="AE91" t="b">
        <f t="shared" si="58"/>
        <v>0</v>
      </c>
      <c r="AF91" t="b">
        <f t="shared" si="59"/>
        <v>0</v>
      </c>
      <c r="AG91" t="b">
        <f t="shared" si="60"/>
        <v>0</v>
      </c>
      <c r="AH91" t="b">
        <f t="shared" si="61"/>
        <v>0</v>
      </c>
      <c r="AI91" t="b">
        <f t="shared" si="62"/>
        <v>0</v>
      </c>
      <c r="AJ91" t="b">
        <f t="shared" si="63"/>
        <v>0</v>
      </c>
      <c r="AK91" s="55">
        <f t="shared" si="64"/>
        <v>45063</v>
      </c>
      <c r="AL91" s="64" t="str">
        <f t="shared" si="65"/>
        <v>2305</v>
      </c>
    </row>
    <row r="92" spans="1:38" ht="208.8" hidden="1" x14ac:dyDescent="0.4">
      <c r="A92" t="s">
        <v>199</v>
      </c>
      <c r="B92" s="55">
        <v>45098</v>
      </c>
      <c r="C92" t="s">
        <v>200</v>
      </c>
      <c r="D92" s="55">
        <v>45098</v>
      </c>
      <c r="E92" t="s">
        <v>128</v>
      </c>
      <c r="F92" t="b">
        <v>0</v>
      </c>
      <c r="G92" t="b">
        <v>1</v>
      </c>
      <c r="H92" s="55">
        <v>45098</v>
      </c>
      <c r="I92" t="s">
        <v>201</v>
      </c>
      <c r="J92" t="s">
        <v>115</v>
      </c>
      <c r="Q92" s="56" t="s">
        <v>202</v>
      </c>
      <c r="R92" t="b">
        <v>0</v>
      </c>
      <c r="S92">
        <v>2</v>
      </c>
      <c r="T92" t="s">
        <v>117</v>
      </c>
      <c r="U92" t="s">
        <v>118</v>
      </c>
      <c r="X92" t="b">
        <f t="shared" si="51"/>
        <v>0</v>
      </c>
      <c r="Y92" t="b">
        <f t="shared" si="52"/>
        <v>0</v>
      </c>
      <c r="Z92" t="b">
        <f t="shared" si="53"/>
        <v>0</v>
      </c>
      <c r="AA92" t="b">
        <f t="shared" si="54"/>
        <v>0</v>
      </c>
      <c r="AB92" t="b">
        <f t="shared" si="55"/>
        <v>0</v>
      </c>
      <c r="AC92" t="b">
        <f t="shared" si="56"/>
        <v>0</v>
      </c>
      <c r="AD92" t="b">
        <f t="shared" si="57"/>
        <v>0</v>
      </c>
      <c r="AE92" t="b">
        <f t="shared" si="58"/>
        <v>0</v>
      </c>
      <c r="AF92" t="b">
        <f t="shared" si="59"/>
        <v>0</v>
      </c>
      <c r="AG92" t="b">
        <f t="shared" si="60"/>
        <v>0</v>
      </c>
      <c r="AH92" t="b">
        <f t="shared" si="61"/>
        <v>0</v>
      </c>
      <c r="AI92" t="b">
        <f t="shared" si="62"/>
        <v>0</v>
      </c>
      <c r="AJ92" t="b">
        <f t="shared" si="63"/>
        <v>0</v>
      </c>
      <c r="AK92" s="55">
        <f t="shared" si="64"/>
        <v>45098</v>
      </c>
      <c r="AL92" s="64" t="str">
        <f t="shared" si="65"/>
        <v>2306</v>
      </c>
    </row>
    <row r="93" spans="1:38" ht="208.8" hidden="1" x14ac:dyDescent="0.4">
      <c r="A93" t="s">
        <v>199</v>
      </c>
      <c r="B93" s="55">
        <v>45126</v>
      </c>
      <c r="C93" t="s">
        <v>200</v>
      </c>
      <c r="D93" s="55">
        <v>45126</v>
      </c>
      <c r="E93" t="s">
        <v>128</v>
      </c>
      <c r="F93" t="b">
        <v>0</v>
      </c>
      <c r="G93" t="b">
        <v>1</v>
      </c>
      <c r="H93" s="55">
        <v>45126</v>
      </c>
      <c r="I93" t="s">
        <v>201</v>
      </c>
      <c r="J93" t="s">
        <v>115</v>
      </c>
      <c r="Q93" s="56" t="s">
        <v>202</v>
      </c>
      <c r="R93" t="b">
        <v>0</v>
      </c>
      <c r="S93">
        <v>2</v>
      </c>
      <c r="T93" t="s">
        <v>117</v>
      </c>
      <c r="U93" t="s">
        <v>118</v>
      </c>
      <c r="X93" t="b">
        <f t="shared" si="51"/>
        <v>0</v>
      </c>
      <c r="Y93" t="b">
        <f t="shared" si="52"/>
        <v>0</v>
      </c>
      <c r="Z93" t="b">
        <f t="shared" si="53"/>
        <v>0</v>
      </c>
      <c r="AA93" t="b">
        <f t="shared" si="54"/>
        <v>0</v>
      </c>
      <c r="AB93" t="b">
        <f t="shared" si="55"/>
        <v>0</v>
      </c>
      <c r="AC93" t="b">
        <f t="shared" si="56"/>
        <v>0</v>
      </c>
      <c r="AD93" t="b">
        <f t="shared" si="57"/>
        <v>0</v>
      </c>
      <c r="AE93" t="b">
        <f t="shared" si="58"/>
        <v>0</v>
      </c>
      <c r="AF93" t="b">
        <f t="shared" si="59"/>
        <v>0</v>
      </c>
      <c r="AG93" t="b">
        <f t="shared" si="60"/>
        <v>0</v>
      </c>
      <c r="AH93" t="b">
        <f t="shared" si="61"/>
        <v>0</v>
      </c>
      <c r="AI93" t="b">
        <f t="shared" si="62"/>
        <v>0</v>
      </c>
      <c r="AJ93" t="b">
        <f t="shared" si="63"/>
        <v>0</v>
      </c>
      <c r="AK93" s="55">
        <f t="shared" si="64"/>
        <v>45126</v>
      </c>
      <c r="AL93" s="64" t="str">
        <f t="shared" si="65"/>
        <v>2307</v>
      </c>
    </row>
    <row r="94" spans="1:38" ht="208.8" hidden="1" x14ac:dyDescent="0.4">
      <c r="A94" t="s">
        <v>199</v>
      </c>
      <c r="B94" s="55">
        <v>45154</v>
      </c>
      <c r="C94" t="s">
        <v>200</v>
      </c>
      <c r="D94" s="55">
        <v>45154</v>
      </c>
      <c r="E94" t="s">
        <v>128</v>
      </c>
      <c r="F94" t="b">
        <v>0</v>
      </c>
      <c r="G94" t="b">
        <v>1</v>
      </c>
      <c r="H94" s="55">
        <v>45154</v>
      </c>
      <c r="I94" t="s">
        <v>201</v>
      </c>
      <c r="J94" t="s">
        <v>115</v>
      </c>
      <c r="Q94" s="56" t="s">
        <v>202</v>
      </c>
      <c r="R94" t="b">
        <v>0</v>
      </c>
      <c r="S94">
        <v>2</v>
      </c>
      <c r="T94" t="s">
        <v>117</v>
      </c>
      <c r="U94" t="s">
        <v>118</v>
      </c>
      <c r="X94" t="b">
        <f t="shared" si="51"/>
        <v>0</v>
      </c>
      <c r="Y94" t="b">
        <f t="shared" si="52"/>
        <v>0</v>
      </c>
      <c r="Z94" t="b">
        <f t="shared" si="53"/>
        <v>0</v>
      </c>
      <c r="AA94" t="b">
        <f t="shared" si="54"/>
        <v>0</v>
      </c>
      <c r="AB94" t="b">
        <f t="shared" si="55"/>
        <v>0</v>
      </c>
      <c r="AC94" t="b">
        <f t="shared" si="56"/>
        <v>0</v>
      </c>
      <c r="AD94" t="b">
        <f t="shared" si="57"/>
        <v>0</v>
      </c>
      <c r="AE94" t="b">
        <f t="shared" si="58"/>
        <v>0</v>
      </c>
      <c r="AF94" t="b">
        <f t="shared" si="59"/>
        <v>0</v>
      </c>
      <c r="AG94" t="b">
        <f t="shared" si="60"/>
        <v>0</v>
      </c>
      <c r="AH94" t="b">
        <f t="shared" si="61"/>
        <v>0</v>
      </c>
      <c r="AI94" t="b">
        <f t="shared" si="62"/>
        <v>0</v>
      </c>
      <c r="AJ94" t="b">
        <f t="shared" si="63"/>
        <v>0</v>
      </c>
      <c r="AK94" s="55">
        <f t="shared" si="64"/>
        <v>45154</v>
      </c>
      <c r="AL94" s="64" t="str">
        <f t="shared" si="65"/>
        <v>2308</v>
      </c>
    </row>
    <row r="95" spans="1:38" ht="208.8" hidden="1" x14ac:dyDescent="0.4">
      <c r="A95" t="s">
        <v>199</v>
      </c>
      <c r="B95" s="55">
        <v>45189</v>
      </c>
      <c r="C95" t="s">
        <v>200</v>
      </c>
      <c r="D95" s="55">
        <v>45189</v>
      </c>
      <c r="E95" t="s">
        <v>128</v>
      </c>
      <c r="F95" t="b">
        <v>0</v>
      </c>
      <c r="G95" t="b">
        <v>1</v>
      </c>
      <c r="H95" s="55">
        <v>45189</v>
      </c>
      <c r="I95" t="s">
        <v>201</v>
      </c>
      <c r="J95" t="s">
        <v>115</v>
      </c>
      <c r="Q95" s="56" t="s">
        <v>202</v>
      </c>
      <c r="R95" t="b">
        <v>0</v>
      </c>
      <c r="S95">
        <v>2</v>
      </c>
      <c r="T95" t="s">
        <v>117</v>
      </c>
      <c r="U95" t="s">
        <v>118</v>
      </c>
      <c r="X95" t="b">
        <f t="shared" si="51"/>
        <v>0</v>
      </c>
      <c r="Y95" t="b">
        <f t="shared" si="52"/>
        <v>0</v>
      </c>
      <c r="Z95" t="b">
        <f t="shared" si="53"/>
        <v>0</v>
      </c>
      <c r="AA95" t="b">
        <f t="shared" si="54"/>
        <v>0</v>
      </c>
      <c r="AB95" t="b">
        <f t="shared" si="55"/>
        <v>0</v>
      </c>
      <c r="AC95" t="b">
        <f t="shared" si="56"/>
        <v>0</v>
      </c>
      <c r="AD95" t="b">
        <f t="shared" si="57"/>
        <v>0</v>
      </c>
      <c r="AE95" t="b">
        <f t="shared" si="58"/>
        <v>0</v>
      </c>
      <c r="AF95" t="b">
        <f t="shared" si="59"/>
        <v>0</v>
      </c>
      <c r="AG95" t="b">
        <f t="shared" si="60"/>
        <v>0</v>
      </c>
      <c r="AH95" t="b">
        <f t="shared" si="61"/>
        <v>0</v>
      </c>
      <c r="AI95" t="b">
        <f t="shared" si="62"/>
        <v>0</v>
      </c>
      <c r="AJ95" t="b">
        <f t="shared" si="63"/>
        <v>0</v>
      </c>
      <c r="AK95" s="55">
        <f t="shared" si="64"/>
        <v>45189</v>
      </c>
      <c r="AL95" s="64" t="str">
        <f t="shared" si="65"/>
        <v>2309</v>
      </c>
    </row>
    <row r="96" spans="1:38" ht="208.8" hidden="1" x14ac:dyDescent="0.4">
      <c r="A96" t="s">
        <v>199</v>
      </c>
      <c r="B96" s="55">
        <v>45217</v>
      </c>
      <c r="C96" t="s">
        <v>200</v>
      </c>
      <c r="D96" s="55">
        <v>45217</v>
      </c>
      <c r="E96" t="s">
        <v>128</v>
      </c>
      <c r="F96" t="b">
        <v>0</v>
      </c>
      <c r="G96" t="b">
        <v>1</v>
      </c>
      <c r="H96" s="55">
        <v>45217</v>
      </c>
      <c r="I96" t="s">
        <v>201</v>
      </c>
      <c r="J96" t="s">
        <v>115</v>
      </c>
      <c r="Q96" s="56" t="s">
        <v>202</v>
      </c>
      <c r="R96" t="b">
        <v>0</v>
      </c>
      <c r="S96">
        <v>2</v>
      </c>
      <c r="T96" t="s">
        <v>117</v>
      </c>
      <c r="U96" t="s">
        <v>118</v>
      </c>
      <c r="X96" t="b">
        <f t="shared" si="51"/>
        <v>0</v>
      </c>
      <c r="Y96" t="b">
        <f t="shared" si="52"/>
        <v>0</v>
      </c>
      <c r="Z96" t="b">
        <f t="shared" si="53"/>
        <v>0</v>
      </c>
      <c r="AA96" t="b">
        <f t="shared" si="54"/>
        <v>0</v>
      </c>
      <c r="AB96" t="b">
        <f t="shared" si="55"/>
        <v>0</v>
      </c>
      <c r="AC96" t="b">
        <f t="shared" si="56"/>
        <v>0</v>
      </c>
      <c r="AD96" t="b">
        <f t="shared" si="57"/>
        <v>0</v>
      </c>
      <c r="AE96" t="b">
        <f t="shared" si="58"/>
        <v>0</v>
      </c>
      <c r="AF96" t="b">
        <f t="shared" si="59"/>
        <v>0</v>
      </c>
      <c r="AG96" t="b">
        <f t="shared" si="60"/>
        <v>0</v>
      </c>
      <c r="AH96" t="b">
        <f t="shared" si="61"/>
        <v>0</v>
      </c>
      <c r="AI96" t="b">
        <f t="shared" si="62"/>
        <v>0</v>
      </c>
      <c r="AJ96" t="b">
        <f t="shared" si="63"/>
        <v>0</v>
      </c>
      <c r="AK96" s="55">
        <f t="shared" si="64"/>
        <v>45217</v>
      </c>
      <c r="AL96" s="64" t="str">
        <f t="shared" si="65"/>
        <v>2310</v>
      </c>
    </row>
    <row r="97" spans="1:38" ht="208.8" hidden="1" x14ac:dyDescent="0.4">
      <c r="A97" t="s">
        <v>199</v>
      </c>
      <c r="B97" s="55">
        <v>45245</v>
      </c>
      <c r="C97" t="s">
        <v>200</v>
      </c>
      <c r="D97" s="55">
        <v>45245</v>
      </c>
      <c r="E97" t="s">
        <v>128</v>
      </c>
      <c r="F97" t="b">
        <v>0</v>
      </c>
      <c r="G97" t="b">
        <v>1</v>
      </c>
      <c r="H97" s="55">
        <v>45245</v>
      </c>
      <c r="I97" t="s">
        <v>201</v>
      </c>
      <c r="J97" t="s">
        <v>115</v>
      </c>
      <c r="Q97" s="56" t="s">
        <v>202</v>
      </c>
      <c r="R97" t="b">
        <v>0</v>
      </c>
      <c r="S97">
        <v>2</v>
      </c>
      <c r="T97" t="s">
        <v>117</v>
      </c>
      <c r="U97" t="s">
        <v>118</v>
      </c>
      <c r="X97" t="b">
        <f t="shared" ref="X97:X128" si="66">ISNUMBER(FIND($X$1,A97))</f>
        <v>0</v>
      </c>
      <c r="Y97" t="b">
        <f t="shared" ref="Y97:Y128" si="67">ISNUMBER(FIND($Y$1,A97))</f>
        <v>0</v>
      </c>
      <c r="Z97" t="b">
        <f t="shared" ref="Z97:Z128" si="68">ISNUMBER(FIND($Z$1,A97))</f>
        <v>0</v>
      </c>
      <c r="AA97" t="b">
        <f t="shared" ref="AA97:AA128" si="69">OR(ISNUMBER(FIND("CHWP",A97)),ISNUMBER(FIND("CWP",A97)))</f>
        <v>0</v>
      </c>
      <c r="AB97" t="b">
        <f t="shared" ref="AB97:AB128" si="70">ISNUMBER(FIND($AB$1,A97))</f>
        <v>0</v>
      </c>
      <c r="AC97" t="b">
        <f t="shared" ref="AC97:AC128" si="71">ISNUMBER(FIND($AC$1,A97))</f>
        <v>0</v>
      </c>
      <c r="AD97" t="b">
        <f t="shared" ref="AD97:AD128" si="72">ISNUMBER(FIND($AD$1,A97))</f>
        <v>0</v>
      </c>
      <c r="AE97" t="b">
        <f t="shared" ref="AE97:AE128" si="73">ISNUMBER(FIND($AE$1,A97))</f>
        <v>0</v>
      </c>
      <c r="AF97" t="b">
        <f t="shared" ref="AF97:AF128" si="74">ISNUMBER(FIND($AF$1,A97))</f>
        <v>0</v>
      </c>
      <c r="AG97" t="b">
        <f t="shared" ref="AG97:AG128" si="75">ISNUMBER(FIND($AG$1,A97))</f>
        <v>0</v>
      </c>
      <c r="AH97" t="b">
        <f t="shared" ref="AH97:AH128" si="76">ISNUMBER(FIND($AH$1,A97))</f>
        <v>0</v>
      </c>
      <c r="AI97" t="b">
        <f t="shared" ref="AI97:AI128" si="77">ISNUMBER(FIND($AI$1,A97))</f>
        <v>0</v>
      </c>
      <c r="AJ97" t="b">
        <f t="shared" ref="AJ97:AJ128" si="78">ISNUMBER(FIND($AJ$1,A97))</f>
        <v>0</v>
      </c>
      <c r="AK97" s="55">
        <f t="shared" si="64"/>
        <v>45245</v>
      </c>
      <c r="AL97" s="64" t="str">
        <f t="shared" si="65"/>
        <v>2311</v>
      </c>
    </row>
    <row r="98" spans="1:38" ht="208.8" hidden="1" x14ac:dyDescent="0.4">
      <c r="A98" t="s">
        <v>199</v>
      </c>
      <c r="B98" s="55">
        <v>45280</v>
      </c>
      <c r="C98" t="s">
        <v>200</v>
      </c>
      <c r="D98" s="55">
        <v>45280</v>
      </c>
      <c r="E98" t="s">
        <v>128</v>
      </c>
      <c r="F98" t="b">
        <v>0</v>
      </c>
      <c r="G98" t="b">
        <v>1</v>
      </c>
      <c r="H98" s="55">
        <v>45280</v>
      </c>
      <c r="I98" t="s">
        <v>201</v>
      </c>
      <c r="J98" t="s">
        <v>115</v>
      </c>
      <c r="Q98" s="56" t="s">
        <v>202</v>
      </c>
      <c r="R98" t="b">
        <v>0</v>
      </c>
      <c r="S98">
        <v>2</v>
      </c>
      <c r="T98" t="s">
        <v>117</v>
      </c>
      <c r="U98" t="s">
        <v>118</v>
      </c>
      <c r="X98" t="b">
        <f t="shared" si="66"/>
        <v>0</v>
      </c>
      <c r="Y98" t="b">
        <f t="shared" si="67"/>
        <v>0</v>
      </c>
      <c r="Z98" t="b">
        <f t="shared" si="68"/>
        <v>0</v>
      </c>
      <c r="AA98" t="b">
        <f t="shared" si="69"/>
        <v>0</v>
      </c>
      <c r="AB98" t="b">
        <f t="shared" si="70"/>
        <v>0</v>
      </c>
      <c r="AC98" t="b">
        <f t="shared" si="71"/>
        <v>0</v>
      </c>
      <c r="AD98" t="b">
        <f t="shared" si="72"/>
        <v>0</v>
      </c>
      <c r="AE98" t="b">
        <f t="shared" si="73"/>
        <v>0</v>
      </c>
      <c r="AF98" t="b">
        <f t="shared" si="74"/>
        <v>0</v>
      </c>
      <c r="AG98" t="b">
        <f t="shared" si="75"/>
        <v>0</v>
      </c>
      <c r="AH98" t="b">
        <f t="shared" si="76"/>
        <v>0</v>
      </c>
      <c r="AI98" t="b">
        <f t="shared" si="77"/>
        <v>0</v>
      </c>
      <c r="AJ98" t="b">
        <f t="shared" si="78"/>
        <v>0</v>
      </c>
      <c r="AK98" s="55">
        <f t="shared" si="64"/>
        <v>45280</v>
      </c>
      <c r="AL98" s="64" t="str">
        <f t="shared" si="65"/>
        <v>2312</v>
      </c>
    </row>
    <row r="99" spans="1:38" ht="278.39999999999998" hidden="1" x14ac:dyDescent="0.4">
      <c r="A99" t="s">
        <v>203</v>
      </c>
      <c r="B99" s="55">
        <v>44981</v>
      </c>
      <c r="C99" t="s">
        <v>149</v>
      </c>
      <c r="D99" s="55">
        <v>44981</v>
      </c>
      <c r="E99" t="s">
        <v>120</v>
      </c>
      <c r="F99" t="b">
        <v>0</v>
      </c>
      <c r="G99" t="b">
        <v>1</v>
      </c>
      <c r="H99" s="55">
        <v>44981</v>
      </c>
      <c r="I99" t="s">
        <v>150</v>
      </c>
      <c r="J99" t="s">
        <v>115</v>
      </c>
      <c r="Q99" s="56" t="s">
        <v>204</v>
      </c>
      <c r="R99" t="b">
        <v>0</v>
      </c>
      <c r="S99">
        <v>2</v>
      </c>
      <c r="T99" t="s">
        <v>117</v>
      </c>
      <c r="U99" t="s">
        <v>118</v>
      </c>
      <c r="X99" t="b">
        <f t="shared" si="66"/>
        <v>0</v>
      </c>
      <c r="Y99" t="b">
        <f t="shared" si="67"/>
        <v>0</v>
      </c>
      <c r="Z99" t="b">
        <f t="shared" si="68"/>
        <v>0</v>
      </c>
      <c r="AA99" t="b">
        <f t="shared" si="69"/>
        <v>0</v>
      </c>
      <c r="AB99" t="b">
        <f t="shared" si="70"/>
        <v>0</v>
      </c>
      <c r="AC99" t="b">
        <f t="shared" si="71"/>
        <v>0</v>
      </c>
      <c r="AD99" t="b">
        <f t="shared" si="72"/>
        <v>0</v>
      </c>
      <c r="AE99" t="b">
        <f t="shared" si="73"/>
        <v>0</v>
      </c>
      <c r="AF99" t="b">
        <f t="shared" si="74"/>
        <v>0</v>
      </c>
      <c r="AG99" t="b">
        <f t="shared" si="75"/>
        <v>0</v>
      </c>
      <c r="AH99" t="b">
        <f t="shared" si="76"/>
        <v>1</v>
      </c>
      <c r="AI99" t="b">
        <f t="shared" si="77"/>
        <v>1</v>
      </c>
      <c r="AJ99" t="b">
        <f t="shared" si="78"/>
        <v>0</v>
      </c>
      <c r="AK99" s="55">
        <f t="shared" si="64"/>
        <v>44981</v>
      </c>
      <c r="AL99" s="64" t="str">
        <f t="shared" si="65"/>
        <v>2302</v>
      </c>
    </row>
    <row r="100" spans="1:38" ht="278.39999999999998" hidden="1" x14ac:dyDescent="0.4">
      <c r="A100" t="s">
        <v>203</v>
      </c>
      <c r="B100" s="55">
        <v>45009</v>
      </c>
      <c r="C100" t="s">
        <v>149</v>
      </c>
      <c r="D100" s="55">
        <v>45009</v>
      </c>
      <c r="E100" t="s">
        <v>120</v>
      </c>
      <c r="F100" t="b">
        <v>0</v>
      </c>
      <c r="G100" t="b">
        <v>1</v>
      </c>
      <c r="H100" s="55">
        <v>45009</v>
      </c>
      <c r="I100" t="s">
        <v>150</v>
      </c>
      <c r="J100" t="s">
        <v>115</v>
      </c>
      <c r="Q100" s="56" t="s">
        <v>204</v>
      </c>
      <c r="R100" t="b">
        <v>0</v>
      </c>
      <c r="S100">
        <v>2</v>
      </c>
      <c r="T100" t="s">
        <v>117</v>
      </c>
      <c r="U100" t="s">
        <v>118</v>
      </c>
      <c r="X100" t="b">
        <f t="shared" si="66"/>
        <v>0</v>
      </c>
      <c r="Y100" t="b">
        <f t="shared" si="67"/>
        <v>0</v>
      </c>
      <c r="Z100" t="b">
        <f t="shared" si="68"/>
        <v>0</v>
      </c>
      <c r="AA100" t="b">
        <f t="shared" si="69"/>
        <v>0</v>
      </c>
      <c r="AB100" t="b">
        <f t="shared" si="70"/>
        <v>0</v>
      </c>
      <c r="AC100" t="b">
        <f t="shared" si="71"/>
        <v>0</v>
      </c>
      <c r="AD100" t="b">
        <f t="shared" si="72"/>
        <v>0</v>
      </c>
      <c r="AE100" t="b">
        <f t="shared" si="73"/>
        <v>0</v>
      </c>
      <c r="AF100" t="b">
        <f t="shared" si="74"/>
        <v>0</v>
      </c>
      <c r="AG100" t="b">
        <f t="shared" si="75"/>
        <v>0</v>
      </c>
      <c r="AH100" t="b">
        <f t="shared" si="76"/>
        <v>1</v>
      </c>
      <c r="AI100" t="b">
        <f t="shared" si="77"/>
        <v>1</v>
      </c>
      <c r="AJ100" t="b">
        <f t="shared" si="78"/>
        <v>0</v>
      </c>
      <c r="AK100" s="55">
        <f t="shared" si="64"/>
        <v>45009</v>
      </c>
      <c r="AL100" s="64" t="str">
        <f t="shared" si="65"/>
        <v>2303</v>
      </c>
    </row>
    <row r="101" spans="1:38" ht="278.39999999999998" hidden="1" x14ac:dyDescent="0.4">
      <c r="A101" t="s">
        <v>203</v>
      </c>
      <c r="B101" s="55">
        <v>45044</v>
      </c>
      <c r="C101" t="s">
        <v>149</v>
      </c>
      <c r="D101" s="55">
        <v>45044</v>
      </c>
      <c r="E101" t="s">
        <v>120</v>
      </c>
      <c r="F101" t="b">
        <v>0</v>
      </c>
      <c r="G101" t="b">
        <v>1</v>
      </c>
      <c r="H101" s="55">
        <v>45044</v>
      </c>
      <c r="I101" t="s">
        <v>150</v>
      </c>
      <c r="J101" t="s">
        <v>115</v>
      </c>
      <c r="Q101" s="56" t="s">
        <v>204</v>
      </c>
      <c r="R101" t="b">
        <v>0</v>
      </c>
      <c r="S101">
        <v>2</v>
      </c>
      <c r="T101" t="s">
        <v>117</v>
      </c>
      <c r="U101" t="s">
        <v>118</v>
      </c>
      <c r="X101" t="b">
        <f t="shared" si="66"/>
        <v>0</v>
      </c>
      <c r="Y101" t="b">
        <f t="shared" si="67"/>
        <v>0</v>
      </c>
      <c r="Z101" t="b">
        <f t="shared" si="68"/>
        <v>0</v>
      </c>
      <c r="AA101" t="b">
        <f t="shared" si="69"/>
        <v>0</v>
      </c>
      <c r="AB101" t="b">
        <f t="shared" si="70"/>
        <v>0</v>
      </c>
      <c r="AC101" t="b">
        <f t="shared" si="71"/>
        <v>0</v>
      </c>
      <c r="AD101" t="b">
        <f t="shared" si="72"/>
        <v>0</v>
      </c>
      <c r="AE101" t="b">
        <f t="shared" si="73"/>
        <v>0</v>
      </c>
      <c r="AF101" t="b">
        <f t="shared" si="74"/>
        <v>0</v>
      </c>
      <c r="AG101" t="b">
        <f t="shared" si="75"/>
        <v>0</v>
      </c>
      <c r="AH101" t="b">
        <f t="shared" si="76"/>
        <v>1</v>
      </c>
      <c r="AI101" t="b">
        <f t="shared" si="77"/>
        <v>1</v>
      </c>
      <c r="AJ101" t="b">
        <f t="shared" si="78"/>
        <v>0</v>
      </c>
      <c r="AK101" s="55">
        <f t="shared" si="64"/>
        <v>45044</v>
      </c>
      <c r="AL101" s="64" t="str">
        <f t="shared" si="65"/>
        <v>2304</v>
      </c>
    </row>
    <row r="102" spans="1:38" ht="278.39999999999998" hidden="1" x14ac:dyDescent="0.4">
      <c r="A102" t="s">
        <v>203</v>
      </c>
      <c r="B102" s="55">
        <v>45072</v>
      </c>
      <c r="C102" t="s">
        <v>149</v>
      </c>
      <c r="D102" s="55">
        <v>45072</v>
      </c>
      <c r="E102" t="s">
        <v>120</v>
      </c>
      <c r="F102" t="b">
        <v>0</v>
      </c>
      <c r="G102" t="b">
        <v>1</v>
      </c>
      <c r="H102" s="55">
        <v>45072</v>
      </c>
      <c r="I102" t="s">
        <v>150</v>
      </c>
      <c r="J102" t="s">
        <v>115</v>
      </c>
      <c r="Q102" s="56" t="s">
        <v>204</v>
      </c>
      <c r="R102" t="b">
        <v>0</v>
      </c>
      <c r="S102">
        <v>2</v>
      </c>
      <c r="T102" t="s">
        <v>117</v>
      </c>
      <c r="U102" t="s">
        <v>118</v>
      </c>
      <c r="X102" t="b">
        <f t="shared" si="66"/>
        <v>0</v>
      </c>
      <c r="Y102" t="b">
        <f t="shared" si="67"/>
        <v>0</v>
      </c>
      <c r="Z102" t="b">
        <f t="shared" si="68"/>
        <v>0</v>
      </c>
      <c r="AA102" t="b">
        <f t="shared" si="69"/>
        <v>0</v>
      </c>
      <c r="AB102" t="b">
        <f t="shared" si="70"/>
        <v>0</v>
      </c>
      <c r="AC102" t="b">
        <f t="shared" si="71"/>
        <v>0</v>
      </c>
      <c r="AD102" t="b">
        <f t="shared" si="72"/>
        <v>0</v>
      </c>
      <c r="AE102" t="b">
        <f t="shared" si="73"/>
        <v>0</v>
      </c>
      <c r="AF102" t="b">
        <f t="shared" si="74"/>
        <v>0</v>
      </c>
      <c r="AG102" t="b">
        <f t="shared" si="75"/>
        <v>0</v>
      </c>
      <c r="AH102" t="b">
        <f t="shared" si="76"/>
        <v>1</v>
      </c>
      <c r="AI102" t="b">
        <f t="shared" si="77"/>
        <v>1</v>
      </c>
      <c r="AJ102" t="b">
        <f t="shared" si="78"/>
        <v>0</v>
      </c>
      <c r="AK102" s="55">
        <f t="shared" si="64"/>
        <v>45072</v>
      </c>
      <c r="AL102" s="64" t="str">
        <f t="shared" si="65"/>
        <v>2305</v>
      </c>
    </row>
    <row r="103" spans="1:38" ht="278.39999999999998" hidden="1" x14ac:dyDescent="0.4">
      <c r="A103" t="s">
        <v>203</v>
      </c>
      <c r="B103" s="55">
        <v>45100</v>
      </c>
      <c r="C103" t="s">
        <v>149</v>
      </c>
      <c r="D103" s="55">
        <v>45100</v>
      </c>
      <c r="E103" t="s">
        <v>120</v>
      </c>
      <c r="F103" t="b">
        <v>0</v>
      </c>
      <c r="G103" t="b">
        <v>1</v>
      </c>
      <c r="H103" s="55">
        <v>45100</v>
      </c>
      <c r="I103" t="s">
        <v>150</v>
      </c>
      <c r="J103" t="s">
        <v>115</v>
      </c>
      <c r="Q103" s="56" t="s">
        <v>204</v>
      </c>
      <c r="R103" t="b">
        <v>0</v>
      </c>
      <c r="S103">
        <v>2</v>
      </c>
      <c r="T103" t="s">
        <v>117</v>
      </c>
      <c r="U103" t="s">
        <v>118</v>
      </c>
      <c r="X103" t="b">
        <f t="shared" si="66"/>
        <v>0</v>
      </c>
      <c r="Y103" t="b">
        <f t="shared" si="67"/>
        <v>0</v>
      </c>
      <c r="Z103" t="b">
        <f t="shared" si="68"/>
        <v>0</v>
      </c>
      <c r="AA103" t="b">
        <f t="shared" si="69"/>
        <v>0</v>
      </c>
      <c r="AB103" t="b">
        <f t="shared" si="70"/>
        <v>0</v>
      </c>
      <c r="AC103" t="b">
        <f t="shared" si="71"/>
        <v>0</v>
      </c>
      <c r="AD103" t="b">
        <f t="shared" si="72"/>
        <v>0</v>
      </c>
      <c r="AE103" t="b">
        <f t="shared" si="73"/>
        <v>0</v>
      </c>
      <c r="AF103" t="b">
        <f t="shared" si="74"/>
        <v>0</v>
      </c>
      <c r="AG103" t="b">
        <f t="shared" si="75"/>
        <v>0</v>
      </c>
      <c r="AH103" t="b">
        <f t="shared" si="76"/>
        <v>1</v>
      </c>
      <c r="AI103" t="b">
        <f t="shared" si="77"/>
        <v>1</v>
      </c>
      <c r="AJ103" t="b">
        <f t="shared" si="78"/>
        <v>0</v>
      </c>
      <c r="AK103" s="55">
        <f t="shared" si="64"/>
        <v>45100</v>
      </c>
      <c r="AL103" s="64" t="str">
        <f t="shared" si="65"/>
        <v>2306</v>
      </c>
    </row>
    <row r="104" spans="1:38" ht="278.39999999999998" hidden="1" x14ac:dyDescent="0.4">
      <c r="A104" t="s">
        <v>203</v>
      </c>
      <c r="B104" s="55">
        <v>45135</v>
      </c>
      <c r="C104" t="s">
        <v>149</v>
      </c>
      <c r="D104" s="55">
        <v>45135</v>
      </c>
      <c r="E104" t="s">
        <v>120</v>
      </c>
      <c r="F104" t="b">
        <v>0</v>
      </c>
      <c r="G104" t="b">
        <v>1</v>
      </c>
      <c r="H104" s="55">
        <v>45135</v>
      </c>
      <c r="I104" t="s">
        <v>150</v>
      </c>
      <c r="J104" t="s">
        <v>115</v>
      </c>
      <c r="Q104" s="56" t="s">
        <v>204</v>
      </c>
      <c r="R104" t="b">
        <v>0</v>
      </c>
      <c r="S104">
        <v>2</v>
      </c>
      <c r="T104" t="s">
        <v>117</v>
      </c>
      <c r="U104" t="s">
        <v>118</v>
      </c>
      <c r="X104" t="b">
        <f t="shared" si="66"/>
        <v>0</v>
      </c>
      <c r="Y104" t="b">
        <f t="shared" si="67"/>
        <v>0</v>
      </c>
      <c r="Z104" t="b">
        <f t="shared" si="68"/>
        <v>0</v>
      </c>
      <c r="AA104" t="b">
        <f t="shared" si="69"/>
        <v>0</v>
      </c>
      <c r="AB104" t="b">
        <f t="shared" si="70"/>
        <v>0</v>
      </c>
      <c r="AC104" t="b">
        <f t="shared" si="71"/>
        <v>0</v>
      </c>
      <c r="AD104" t="b">
        <f t="shared" si="72"/>
        <v>0</v>
      </c>
      <c r="AE104" t="b">
        <f t="shared" si="73"/>
        <v>0</v>
      </c>
      <c r="AF104" t="b">
        <f t="shared" si="74"/>
        <v>0</v>
      </c>
      <c r="AG104" t="b">
        <f t="shared" si="75"/>
        <v>0</v>
      </c>
      <c r="AH104" t="b">
        <f t="shared" si="76"/>
        <v>1</v>
      </c>
      <c r="AI104" t="b">
        <f t="shared" si="77"/>
        <v>1</v>
      </c>
      <c r="AJ104" t="b">
        <f t="shared" si="78"/>
        <v>0</v>
      </c>
      <c r="AK104" s="55">
        <f t="shared" si="64"/>
        <v>45135</v>
      </c>
      <c r="AL104" s="64" t="str">
        <f t="shared" si="65"/>
        <v>2307</v>
      </c>
    </row>
    <row r="105" spans="1:38" ht="278.39999999999998" hidden="1" x14ac:dyDescent="0.4">
      <c r="A105" t="s">
        <v>203</v>
      </c>
      <c r="B105" s="55">
        <v>45163</v>
      </c>
      <c r="C105" t="s">
        <v>149</v>
      </c>
      <c r="D105" s="55">
        <v>45163</v>
      </c>
      <c r="E105" t="s">
        <v>120</v>
      </c>
      <c r="F105" t="b">
        <v>0</v>
      </c>
      <c r="G105" t="b">
        <v>1</v>
      </c>
      <c r="H105" s="55">
        <v>45163</v>
      </c>
      <c r="I105" t="s">
        <v>150</v>
      </c>
      <c r="J105" t="s">
        <v>115</v>
      </c>
      <c r="Q105" s="56" t="s">
        <v>204</v>
      </c>
      <c r="R105" t="b">
        <v>0</v>
      </c>
      <c r="S105">
        <v>2</v>
      </c>
      <c r="T105" t="s">
        <v>117</v>
      </c>
      <c r="U105" t="s">
        <v>118</v>
      </c>
      <c r="X105" t="b">
        <f t="shared" si="66"/>
        <v>0</v>
      </c>
      <c r="Y105" t="b">
        <f t="shared" si="67"/>
        <v>0</v>
      </c>
      <c r="Z105" t="b">
        <f t="shared" si="68"/>
        <v>0</v>
      </c>
      <c r="AA105" t="b">
        <f t="shared" si="69"/>
        <v>0</v>
      </c>
      <c r="AB105" t="b">
        <f t="shared" si="70"/>
        <v>0</v>
      </c>
      <c r="AC105" t="b">
        <f t="shared" si="71"/>
        <v>0</v>
      </c>
      <c r="AD105" t="b">
        <f t="shared" si="72"/>
        <v>0</v>
      </c>
      <c r="AE105" t="b">
        <f t="shared" si="73"/>
        <v>0</v>
      </c>
      <c r="AF105" t="b">
        <f t="shared" si="74"/>
        <v>0</v>
      </c>
      <c r="AG105" t="b">
        <f t="shared" si="75"/>
        <v>0</v>
      </c>
      <c r="AH105" t="b">
        <f t="shared" si="76"/>
        <v>1</v>
      </c>
      <c r="AI105" t="b">
        <f t="shared" si="77"/>
        <v>1</v>
      </c>
      <c r="AJ105" t="b">
        <f t="shared" si="78"/>
        <v>0</v>
      </c>
      <c r="AK105" s="55">
        <f t="shared" si="64"/>
        <v>45163</v>
      </c>
      <c r="AL105" s="64" t="str">
        <f t="shared" si="65"/>
        <v>2308</v>
      </c>
    </row>
    <row r="106" spans="1:38" ht="278.39999999999998" hidden="1" x14ac:dyDescent="0.4">
      <c r="A106" t="s">
        <v>203</v>
      </c>
      <c r="B106" s="55">
        <v>45191</v>
      </c>
      <c r="C106" t="s">
        <v>149</v>
      </c>
      <c r="D106" s="55">
        <v>45191</v>
      </c>
      <c r="E106" t="s">
        <v>120</v>
      </c>
      <c r="F106" t="b">
        <v>0</v>
      </c>
      <c r="G106" t="b">
        <v>1</v>
      </c>
      <c r="H106" s="55">
        <v>45191</v>
      </c>
      <c r="I106" t="s">
        <v>150</v>
      </c>
      <c r="J106" t="s">
        <v>115</v>
      </c>
      <c r="Q106" s="56" t="s">
        <v>204</v>
      </c>
      <c r="R106" t="b">
        <v>0</v>
      </c>
      <c r="S106">
        <v>2</v>
      </c>
      <c r="T106" t="s">
        <v>117</v>
      </c>
      <c r="U106" t="s">
        <v>118</v>
      </c>
      <c r="X106" t="b">
        <f t="shared" si="66"/>
        <v>0</v>
      </c>
      <c r="Y106" t="b">
        <f t="shared" si="67"/>
        <v>0</v>
      </c>
      <c r="Z106" t="b">
        <f t="shared" si="68"/>
        <v>0</v>
      </c>
      <c r="AA106" t="b">
        <f t="shared" si="69"/>
        <v>0</v>
      </c>
      <c r="AB106" t="b">
        <f t="shared" si="70"/>
        <v>0</v>
      </c>
      <c r="AC106" t="b">
        <f t="shared" si="71"/>
        <v>0</v>
      </c>
      <c r="AD106" t="b">
        <f t="shared" si="72"/>
        <v>0</v>
      </c>
      <c r="AE106" t="b">
        <f t="shared" si="73"/>
        <v>0</v>
      </c>
      <c r="AF106" t="b">
        <f t="shared" si="74"/>
        <v>0</v>
      </c>
      <c r="AG106" t="b">
        <f t="shared" si="75"/>
        <v>0</v>
      </c>
      <c r="AH106" t="b">
        <f t="shared" si="76"/>
        <v>1</v>
      </c>
      <c r="AI106" t="b">
        <f t="shared" si="77"/>
        <v>1</v>
      </c>
      <c r="AJ106" t="b">
        <f t="shared" si="78"/>
        <v>0</v>
      </c>
      <c r="AK106" s="55">
        <f t="shared" si="64"/>
        <v>45191</v>
      </c>
      <c r="AL106" s="64" t="str">
        <f t="shared" si="65"/>
        <v>2309</v>
      </c>
    </row>
    <row r="107" spans="1:38" ht="278.39999999999998" hidden="1" x14ac:dyDescent="0.4">
      <c r="A107" t="s">
        <v>203</v>
      </c>
      <c r="B107" s="55">
        <v>45226</v>
      </c>
      <c r="C107" t="s">
        <v>149</v>
      </c>
      <c r="D107" s="55">
        <v>45226</v>
      </c>
      <c r="E107" t="s">
        <v>120</v>
      </c>
      <c r="F107" t="b">
        <v>0</v>
      </c>
      <c r="G107" t="b">
        <v>1</v>
      </c>
      <c r="H107" s="55">
        <v>45226</v>
      </c>
      <c r="I107" t="s">
        <v>150</v>
      </c>
      <c r="J107" t="s">
        <v>115</v>
      </c>
      <c r="Q107" s="56" t="s">
        <v>204</v>
      </c>
      <c r="R107" t="b">
        <v>0</v>
      </c>
      <c r="S107">
        <v>2</v>
      </c>
      <c r="T107" t="s">
        <v>117</v>
      </c>
      <c r="U107" t="s">
        <v>118</v>
      </c>
      <c r="X107" t="b">
        <f t="shared" si="66"/>
        <v>0</v>
      </c>
      <c r="Y107" t="b">
        <f t="shared" si="67"/>
        <v>0</v>
      </c>
      <c r="Z107" t="b">
        <f t="shared" si="68"/>
        <v>0</v>
      </c>
      <c r="AA107" t="b">
        <f t="shared" si="69"/>
        <v>0</v>
      </c>
      <c r="AB107" t="b">
        <f t="shared" si="70"/>
        <v>0</v>
      </c>
      <c r="AC107" t="b">
        <f t="shared" si="71"/>
        <v>0</v>
      </c>
      <c r="AD107" t="b">
        <f t="shared" si="72"/>
        <v>0</v>
      </c>
      <c r="AE107" t="b">
        <f t="shared" si="73"/>
        <v>0</v>
      </c>
      <c r="AF107" t="b">
        <f t="shared" si="74"/>
        <v>0</v>
      </c>
      <c r="AG107" t="b">
        <f t="shared" si="75"/>
        <v>0</v>
      </c>
      <c r="AH107" t="b">
        <f t="shared" si="76"/>
        <v>1</v>
      </c>
      <c r="AI107" t="b">
        <f t="shared" si="77"/>
        <v>1</v>
      </c>
      <c r="AJ107" t="b">
        <f t="shared" si="78"/>
        <v>0</v>
      </c>
      <c r="AK107" s="55">
        <f t="shared" si="64"/>
        <v>45226</v>
      </c>
      <c r="AL107" s="64" t="str">
        <f t="shared" si="65"/>
        <v>2310</v>
      </c>
    </row>
    <row r="108" spans="1:38" ht="278.39999999999998" hidden="1" x14ac:dyDescent="0.4">
      <c r="A108" t="s">
        <v>203</v>
      </c>
      <c r="B108" s="55">
        <v>45254</v>
      </c>
      <c r="C108" t="s">
        <v>149</v>
      </c>
      <c r="D108" s="55">
        <v>45254</v>
      </c>
      <c r="E108" t="s">
        <v>120</v>
      </c>
      <c r="F108" t="b">
        <v>0</v>
      </c>
      <c r="G108" t="b">
        <v>1</v>
      </c>
      <c r="H108" s="55">
        <v>45254</v>
      </c>
      <c r="I108" t="s">
        <v>150</v>
      </c>
      <c r="J108" t="s">
        <v>115</v>
      </c>
      <c r="Q108" s="56" t="s">
        <v>204</v>
      </c>
      <c r="R108" t="b">
        <v>0</v>
      </c>
      <c r="S108">
        <v>2</v>
      </c>
      <c r="T108" t="s">
        <v>117</v>
      </c>
      <c r="U108" t="s">
        <v>118</v>
      </c>
      <c r="X108" t="b">
        <f t="shared" si="66"/>
        <v>0</v>
      </c>
      <c r="Y108" t="b">
        <f t="shared" si="67"/>
        <v>0</v>
      </c>
      <c r="Z108" t="b">
        <f t="shared" si="68"/>
        <v>0</v>
      </c>
      <c r="AA108" t="b">
        <f t="shared" si="69"/>
        <v>0</v>
      </c>
      <c r="AB108" t="b">
        <f t="shared" si="70"/>
        <v>0</v>
      </c>
      <c r="AC108" t="b">
        <f t="shared" si="71"/>
        <v>0</v>
      </c>
      <c r="AD108" t="b">
        <f t="shared" si="72"/>
        <v>0</v>
      </c>
      <c r="AE108" t="b">
        <f t="shared" si="73"/>
        <v>0</v>
      </c>
      <c r="AF108" t="b">
        <f t="shared" si="74"/>
        <v>0</v>
      </c>
      <c r="AG108" t="b">
        <f t="shared" si="75"/>
        <v>0</v>
      </c>
      <c r="AH108" t="b">
        <f t="shared" si="76"/>
        <v>1</v>
      </c>
      <c r="AI108" t="b">
        <f t="shared" si="77"/>
        <v>1</v>
      </c>
      <c r="AJ108" t="b">
        <f t="shared" si="78"/>
        <v>0</v>
      </c>
      <c r="AK108" s="55">
        <f t="shared" si="64"/>
        <v>45254</v>
      </c>
      <c r="AL108" s="64" t="str">
        <f t="shared" si="65"/>
        <v>2311</v>
      </c>
    </row>
    <row r="109" spans="1:38" ht="278.39999999999998" hidden="1" x14ac:dyDescent="0.4">
      <c r="A109" t="s">
        <v>203</v>
      </c>
      <c r="B109" s="55">
        <v>45282</v>
      </c>
      <c r="C109" t="s">
        <v>149</v>
      </c>
      <c r="D109" s="55">
        <v>45282</v>
      </c>
      <c r="E109" t="s">
        <v>120</v>
      </c>
      <c r="F109" t="b">
        <v>0</v>
      </c>
      <c r="G109" t="b">
        <v>1</v>
      </c>
      <c r="H109" s="55">
        <v>45282</v>
      </c>
      <c r="I109" t="s">
        <v>150</v>
      </c>
      <c r="J109" t="s">
        <v>115</v>
      </c>
      <c r="Q109" s="56" t="s">
        <v>204</v>
      </c>
      <c r="R109" t="b">
        <v>0</v>
      </c>
      <c r="S109">
        <v>2</v>
      </c>
      <c r="T109" t="s">
        <v>117</v>
      </c>
      <c r="U109" t="s">
        <v>118</v>
      </c>
      <c r="X109" t="b">
        <f t="shared" si="66"/>
        <v>0</v>
      </c>
      <c r="Y109" t="b">
        <f t="shared" si="67"/>
        <v>0</v>
      </c>
      <c r="Z109" t="b">
        <f t="shared" si="68"/>
        <v>0</v>
      </c>
      <c r="AA109" t="b">
        <f t="shared" si="69"/>
        <v>0</v>
      </c>
      <c r="AB109" t="b">
        <f t="shared" si="70"/>
        <v>0</v>
      </c>
      <c r="AC109" t="b">
        <f t="shared" si="71"/>
        <v>0</v>
      </c>
      <c r="AD109" t="b">
        <f t="shared" si="72"/>
        <v>0</v>
      </c>
      <c r="AE109" t="b">
        <f t="shared" si="73"/>
        <v>0</v>
      </c>
      <c r="AF109" t="b">
        <f t="shared" si="74"/>
        <v>0</v>
      </c>
      <c r="AG109" t="b">
        <f t="shared" si="75"/>
        <v>0</v>
      </c>
      <c r="AH109" t="b">
        <f t="shared" si="76"/>
        <v>1</v>
      </c>
      <c r="AI109" t="b">
        <f t="shared" si="77"/>
        <v>1</v>
      </c>
      <c r="AJ109" t="b">
        <f t="shared" si="78"/>
        <v>0</v>
      </c>
      <c r="AK109" s="55">
        <f t="shared" si="64"/>
        <v>45282</v>
      </c>
      <c r="AL109" s="64" t="str">
        <f t="shared" si="65"/>
        <v>2312</v>
      </c>
    </row>
    <row r="110" spans="1:38" ht="208.8" hidden="1" x14ac:dyDescent="0.4">
      <c r="A110" t="s">
        <v>205</v>
      </c>
      <c r="B110" s="55">
        <v>44965</v>
      </c>
      <c r="C110" t="s">
        <v>149</v>
      </c>
      <c r="D110" s="55">
        <v>44965</v>
      </c>
      <c r="E110" t="s">
        <v>196</v>
      </c>
      <c r="F110" t="b">
        <v>0</v>
      </c>
      <c r="G110" t="b">
        <v>1</v>
      </c>
      <c r="H110" s="55">
        <v>44965</v>
      </c>
      <c r="I110" t="s">
        <v>150</v>
      </c>
      <c r="J110" t="s">
        <v>115</v>
      </c>
      <c r="Q110" s="56" t="s">
        <v>206</v>
      </c>
      <c r="R110" t="b">
        <v>0</v>
      </c>
      <c r="S110">
        <v>2</v>
      </c>
      <c r="T110" t="s">
        <v>117</v>
      </c>
      <c r="U110" t="s">
        <v>118</v>
      </c>
      <c r="X110" t="b">
        <f t="shared" si="66"/>
        <v>0</v>
      </c>
      <c r="Y110" t="b">
        <f t="shared" si="67"/>
        <v>0</v>
      </c>
      <c r="Z110" t="b">
        <f t="shared" si="68"/>
        <v>0</v>
      </c>
      <c r="AA110" t="b">
        <f t="shared" si="69"/>
        <v>0</v>
      </c>
      <c r="AB110" t="b">
        <f t="shared" si="70"/>
        <v>0</v>
      </c>
      <c r="AC110" t="b">
        <f t="shared" si="71"/>
        <v>0</v>
      </c>
      <c r="AD110" t="b">
        <f t="shared" si="72"/>
        <v>0</v>
      </c>
      <c r="AE110" t="b">
        <f t="shared" si="73"/>
        <v>0</v>
      </c>
      <c r="AF110" t="b">
        <f t="shared" si="74"/>
        <v>0</v>
      </c>
      <c r="AG110" t="b">
        <f t="shared" si="75"/>
        <v>0</v>
      </c>
      <c r="AH110" t="b">
        <f t="shared" si="76"/>
        <v>0</v>
      </c>
      <c r="AI110" t="b">
        <f t="shared" si="77"/>
        <v>0</v>
      </c>
      <c r="AJ110" t="b">
        <f t="shared" si="78"/>
        <v>0</v>
      </c>
      <c r="AK110" s="55">
        <f t="shared" si="64"/>
        <v>44965</v>
      </c>
      <c r="AL110" s="64" t="str">
        <f t="shared" si="65"/>
        <v>2302</v>
      </c>
    </row>
    <row r="111" spans="1:38" ht="295.8" hidden="1" x14ac:dyDescent="0.4">
      <c r="A111" t="s">
        <v>207</v>
      </c>
      <c r="B111" s="55">
        <v>44963</v>
      </c>
      <c r="C111" t="s">
        <v>139</v>
      </c>
      <c r="D111" s="55">
        <v>44963</v>
      </c>
      <c r="E111" t="s">
        <v>120</v>
      </c>
      <c r="F111" t="b">
        <v>0</v>
      </c>
      <c r="G111" t="b">
        <v>1</v>
      </c>
      <c r="H111" s="55">
        <v>44963</v>
      </c>
      <c r="I111" t="s">
        <v>156</v>
      </c>
      <c r="J111" t="s">
        <v>115</v>
      </c>
      <c r="Q111" s="56" t="s">
        <v>208</v>
      </c>
      <c r="R111" t="b">
        <v>0</v>
      </c>
      <c r="S111">
        <v>2</v>
      </c>
      <c r="T111" t="s">
        <v>117</v>
      </c>
      <c r="U111" t="s">
        <v>118</v>
      </c>
      <c r="X111" t="b">
        <f t="shared" si="66"/>
        <v>1</v>
      </c>
      <c r="Y111" t="b">
        <f t="shared" si="67"/>
        <v>1</v>
      </c>
      <c r="Z111" t="b">
        <f t="shared" si="68"/>
        <v>0</v>
      </c>
      <c r="AA111" t="b">
        <f t="shared" si="69"/>
        <v>0</v>
      </c>
      <c r="AB111" t="b">
        <f t="shared" si="70"/>
        <v>0</v>
      </c>
      <c r="AC111" t="b">
        <f t="shared" si="71"/>
        <v>0</v>
      </c>
      <c r="AD111" t="b">
        <f t="shared" si="72"/>
        <v>0</v>
      </c>
      <c r="AE111" t="b">
        <f t="shared" si="73"/>
        <v>0</v>
      </c>
      <c r="AF111" t="b">
        <f t="shared" si="74"/>
        <v>0</v>
      </c>
      <c r="AG111" t="b">
        <f t="shared" si="75"/>
        <v>0</v>
      </c>
      <c r="AH111" t="b">
        <f t="shared" si="76"/>
        <v>0</v>
      </c>
      <c r="AI111" t="b">
        <f t="shared" si="77"/>
        <v>0</v>
      </c>
      <c r="AJ111" t="b">
        <f t="shared" si="78"/>
        <v>0</v>
      </c>
      <c r="AK111" s="55">
        <f t="shared" si="64"/>
        <v>44963</v>
      </c>
      <c r="AL111" s="64" t="str">
        <f t="shared" si="65"/>
        <v>2302</v>
      </c>
    </row>
    <row r="112" spans="1:38" ht="295.8" hidden="1" x14ac:dyDescent="0.4">
      <c r="A112" t="s">
        <v>207</v>
      </c>
      <c r="B112" s="55">
        <v>44991</v>
      </c>
      <c r="C112" t="s">
        <v>139</v>
      </c>
      <c r="D112" s="55">
        <v>44991</v>
      </c>
      <c r="E112" t="s">
        <v>120</v>
      </c>
      <c r="F112" t="b">
        <v>0</v>
      </c>
      <c r="G112" t="b">
        <v>1</v>
      </c>
      <c r="H112" s="55">
        <v>44991</v>
      </c>
      <c r="I112" t="s">
        <v>156</v>
      </c>
      <c r="J112" t="s">
        <v>115</v>
      </c>
      <c r="Q112" s="56" t="s">
        <v>208</v>
      </c>
      <c r="R112" t="b">
        <v>0</v>
      </c>
      <c r="S112">
        <v>2</v>
      </c>
      <c r="T112" t="s">
        <v>117</v>
      </c>
      <c r="U112" t="s">
        <v>118</v>
      </c>
      <c r="X112" t="b">
        <f t="shared" si="66"/>
        <v>1</v>
      </c>
      <c r="Y112" t="b">
        <f t="shared" si="67"/>
        <v>1</v>
      </c>
      <c r="Z112" t="b">
        <f t="shared" si="68"/>
        <v>0</v>
      </c>
      <c r="AA112" t="b">
        <f t="shared" si="69"/>
        <v>0</v>
      </c>
      <c r="AB112" t="b">
        <f t="shared" si="70"/>
        <v>0</v>
      </c>
      <c r="AC112" t="b">
        <f t="shared" si="71"/>
        <v>0</v>
      </c>
      <c r="AD112" t="b">
        <f t="shared" si="72"/>
        <v>0</v>
      </c>
      <c r="AE112" t="b">
        <f t="shared" si="73"/>
        <v>0</v>
      </c>
      <c r="AF112" t="b">
        <f t="shared" si="74"/>
        <v>0</v>
      </c>
      <c r="AG112" t="b">
        <f t="shared" si="75"/>
        <v>0</v>
      </c>
      <c r="AH112" t="b">
        <f t="shared" si="76"/>
        <v>0</v>
      </c>
      <c r="AI112" t="b">
        <f t="shared" si="77"/>
        <v>0</v>
      </c>
      <c r="AJ112" t="b">
        <f t="shared" si="78"/>
        <v>0</v>
      </c>
      <c r="AK112" s="55">
        <f t="shared" si="64"/>
        <v>44991</v>
      </c>
      <c r="AL112" s="64" t="str">
        <f t="shared" si="65"/>
        <v>2303</v>
      </c>
    </row>
    <row r="113" spans="1:38" ht="295.8" hidden="1" x14ac:dyDescent="0.4">
      <c r="A113" t="s">
        <v>207</v>
      </c>
      <c r="B113" s="55">
        <v>45019</v>
      </c>
      <c r="C113" t="s">
        <v>139</v>
      </c>
      <c r="D113" s="55">
        <v>45019</v>
      </c>
      <c r="E113" t="s">
        <v>120</v>
      </c>
      <c r="F113" t="b">
        <v>0</v>
      </c>
      <c r="G113" t="b">
        <v>1</v>
      </c>
      <c r="H113" s="55">
        <v>45019</v>
      </c>
      <c r="I113" t="s">
        <v>156</v>
      </c>
      <c r="J113" t="s">
        <v>115</v>
      </c>
      <c r="Q113" s="56" t="s">
        <v>208</v>
      </c>
      <c r="R113" t="b">
        <v>0</v>
      </c>
      <c r="S113">
        <v>2</v>
      </c>
      <c r="T113" t="s">
        <v>117</v>
      </c>
      <c r="U113" t="s">
        <v>118</v>
      </c>
      <c r="X113" t="b">
        <f t="shared" si="66"/>
        <v>1</v>
      </c>
      <c r="Y113" t="b">
        <f t="shared" si="67"/>
        <v>1</v>
      </c>
      <c r="Z113" t="b">
        <f t="shared" si="68"/>
        <v>0</v>
      </c>
      <c r="AA113" t="b">
        <f t="shared" si="69"/>
        <v>0</v>
      </c>
      <c r="AB113" t="b">
        <f t="shared" si="70"/>
        <v>0</v>
      </c>
      <c r="AC113" t="b">
        <f t="shared" si="71"/>
        <v>0</v>
      </c>
      <c r="AD113" t="b">
        <f t="shared" si="72"/>
        <v>0</v>
      </c>
      <c r="AE113" t="b">
        <f t="shared" si="73"/>
        <v>0</v>
      </c>
      <c r="AF113" t="b">
        <f t="shared" si="74"/>
        <v>0</v>
      </c>
      <c r="AG113" t="b">
        <f t="shared" si="75"/>
        <v>0</v>
      </c>
      <c r="AH113" t="b">
        <f t="shared" si="76"/>
        <v>0</v>
      </c>
      <c r="AI113" t="b">
        <f t="shared" si="77"/>
        <v>0</v>
      </c>
      <c r="AJ113" t="b">
        <f t="shared" si="78"/>
        <v>0</v>
      </c>
      <c r="AK113" s="55">
        <f t="shared" si="64"/>
        <v>45019</v>
      </c>
      <c r="AL113" s="64" t="str">
        <f t="shared" si="65"/>
        <v>2304</v>
      </c>
    </row>
    <row r="114" spans="1:38" ht="295.8" hidden="1" x14ac:dyDescent="0.4">
      <c r="A114" t="s">
        <v>207</v>
      </c>
      <c r="B114" s="55">
        <v>45047</v>
      </c>
      <c r="C114" t="s">
        <v>139</v>
      </c>
      <c r="D114" s="55">
        <v>45047</v>
      </c>
      <c r="E114" t="s">
        <v>120</v>
      </c>
      <c r="F114" t="b">
        <v>0</v>
      </c>
      <c r="G114" t="b">
        <v>1</v>
      </c>
      <c r="H114" s="55">
        <v>45047</v>
      </c>
      <c r="I114" t="s">
        <v>156</v>
      </c>
      <c r="J114" t="s">
        <v>115</v>
      </c>
      <c r="Q114" s="56" t="s">
        <v>208</v>
      </c>
      <c r="R114" t="b">
        <v>0</v>
      </c>
      <c r="S114">
        <v>2</v>
      </c>
      <c r="T114" t="s">
        <v>117</v>
      </c>
      <c r="U114" t="s">
        <v>118</v>
      </c>
      <c r="X114" t="b">
        <f t="shared" si="66"/>
        <v>1</v>
      </c>
      <c r="Y114" t="b">
        <f t="shared" si="67"/>
        <v>1</v>
      </c>
      <c r="Z114" t="b">
        <f t="shared" si="68"/>
        <v>0</v>
      </c>
      <c r="AA114" t="b">
        <f t="shared" si="69"/>
        <v>0</v>
      </c>
      <c r="AB114" t="b">
        <f t="shared" si="70"/>
        <v>0</v>
      </c>
      <c r="AC114" t="b">
        <f t="shared" si="71"/>
        <v>0</v>
      </c>
      <c r="AD114" t="b">
        <f t="shared" si="72"/>
        <v>0</v>
      </c>
      <c r="AE114" t="b">
        <f t="shared" si="73"/>
        <v>0</v>
      </c>
      <c r="AF114" t="b">
        <f t="shared" si="74"/>
        <v>0</v>
      </c>
      <c r="AG114" t="b">
        <f t="shared" si="75"/>
        <v>0</v>
      </c>
      <c r="AH114" t="b">
        <f t="shared" si="76"/>
        <v>0</v>
      </c>
      <c r="AI114" t="b">
        <f t="shared" si="77"/>
        <v>0</v>
      </c>
      <c r="AJ114" t="b">
        <f t="shared" si="78"/>
        <v>0</v>
      </c>
      <c r="AK114" s="55">
        <f t="shared" si="64"/>
        <v>45047</v>
      </c>
      <c r="AL114" s="64" t="str">
        <f t="shared" si="65"/>
        <v>2305</v>
      </c>
    </row>
    <row r="115" spans="1:38" ht="295.8" hidden="1" x14ac:dyDescent="0.4">
      <c r="A115" t="s">
        <v>207</v>
      </c>
      <c r="B115" s="55">
        <v>45082</v>
      </c>
      <c r="C115" t="s">
        <v>139</v>
      </c>
      <c r="D115" s="55">
        <v>45082</v>
      </c>
      <c r="E115" t="s">
        <v>120</v>
      </c>
      <c r="F115" t="b">
        <v>0</v>
      </c>
      <c r="G115" t="b">
        <v>1</v>
      </c>
      <c r="H115" s="55">
        <v>45082</v>
      </c>
      <c r="I115" t="s">
        <v>156</v>
      </c>
      <c r="J115" t="s">
        <v>115</v>
      </c>
      <c r="Q115" s="56" t="s">
        <v>208</v>
      </c>
      <c r="R115" t="b">
        <v>0</v>
      </c>
      <c r="S115">
        <v>2</v>
      </c>
      <c r="T115" t="s">
        <v>117</v>
      </c>
      <c r="U115" t="s">
        <v>118</v>
      </c>
      <c r="X115" t="b">
        <f t="shared" si="66"/>
        <v>1</v>
      </c>
      <c r="Y115" t="b">
        <f t="shared" si="67"/>
        <v>1</v>
      </c>
      <c r="Z115" t="b">
        <f t="shared" si="68"/>
        <v>0</v>
      </c>
      <c r="AA115" t="b">
        <f t="shared" si="69"/>
        <v>0</v>
      </c>
      <c r="AB115" t="b">
        <f t="shared" si="70"/>
        <v>0</v>
      </c>
      <c r="AC115" t="b">
        <f t="shared" si="71"/>
        <v>0</v>
      </c>
      <c r="AD115" t="b">
        <f t="shared" si="72"/>
        <v>0</v>
      </c>
      <c r="AE115" t="b">
        <f t="shared" si="73"/>
        <v>0</v>
      </c>
      <c r="AF115" t="b">
        <f t="shared" si="74"/>
        <v>0</v>
      </c>
      <c r="AG115" t="b">
        <f t="shared" si="75"/>
        <v>0</v>
      </c>
      <c r="AH115" t="b">
        <f t="shared" si="76"/>
        <v>0</v>
      </c>
      <c r="AI115" t="b">
        <f t="shared" si="77"/>
        <v>0</v>
      </c>
      <c r="AJ115" t="b">
        <f t="shared" si="78"/>
        <v>0</v>
      </c>
      <c r="AK115" s="55">
        <f t="shared" si="64"/>
        <v>45082</v>
      </c>
      <c r="AL115" s="64" t="str">
        <f t="shared" si="65"/>
        <v>2306</v>
      </c>
    </row>
    <row r="116" spans="1:38" ht="295.8" hidden="1" x14ac:dyDescent="0.4">
      <c r="A116" t="s">
        <v>207</v>
      </c>
      <c r="B116" s="55">
        <v>45110</v>
      </c>
      <c r="C116" t="s">
        <v>139</v>
      </c>
      <c r="D116" s="55">
        <v>45110</v>
      </c>
      <c r="E116" t="s">
        <v>120</v>
      </c>
      <c r="F116" t="b">
        <v>0</v>
      </c>
      <c r="G116" t="b">
        <v>1</v>
      </c>
      <c r="H116" s="55">
        <v>45110</v>
      </c>
      <c r="I116" t="s">
        <v>156</v>
      </c>
      <c r="J116" t="s">
        <v>115</v>
      </c>
      <c r="Q116" s="56" t="s">
        <v>208</v>
      </c>
      <c r="R116" t="b">
        <v>0</v>
      </c>
      <c r="S116">
        <v>2</v>
      </c>
      <c r="T116" t="s">
        <v>117</v>
      </c>
      <c r="U116" t="s">
        <v>118</v>
      </c>
      <c r="X116" t="b">
        <f t="shared" si="66"/>
        <v>1</v>
      </c>
      <c r="Y116" t="b">
        <f t="shared" si="67"/>
        <v>1</v>
      </c>
      <c r="Z116" t="b">
        <f t="shared" si="68"/>
        <v>0</v>
      </c>
      <c r="AA116" t="b">
        <f t="shared" si="69"/>
        <v>0</v>
      </c>
      <c r="AB116" t="b">
        <f t="shared" si="70"/>
        <v>0</v>
      </c>
      <c r="AC116" t="b">
        <f t="shared" si="71"/>
        <v>0</v>
      </c>
      <c r="AD116" t="b">
        <f t="shared" si="72"/>
        <v>0</v>
      </c>
      <c r="AE116" t="b">
        <f t="shared" si="73"/>
        <v>0</v>
      </c>
      <c r="AF116" t="b">
        <f t="shared" si="74"/>
        <v>0</v>
      </c>
      <c r="AG116" t="b">
        <f t="shared" si="75"/>
        <v>0</v>
      </c>
      <c r="AH116" t="b">
        <f t="shared" si="76"/>
        <v>0</v>
      </c>
      <c r="AI116" t="b">
        <f t="shared" si="77"/>
        <v>0</v>
      </c>
      <c r="AJ116" t="b">
        <f t="shared" si="78"/>
        <v>0</v>
      </c>
      <c r="AK116" s="55">
        <f t="shared" si="64"/>
        <v>45110</v>
      </c>
      <c r="AL116" s="64" t="str">
        <f t="shared" si="65"/>
        <v>2307</v>
      </c>
    </row>
    <row r="117" spans="1:38" ht="295.8" hidden="1" x14ac:dyDescent="0.4">
      <c r="A117" t="s">
        <v>207</v>
      </c>
      <c r="B117" s="55">
        <v>45156</v>
      </c>
      <c r="C117" t="s">
        <v>139</v>
      </c>
      <c r="D117" s="55">
        <v>45156</v>
      </c>
      <c r="E117" t="s">
        <v>155</v>
      </c>
      <c r="F117" t="b">
        <v>0</v>
      </c>
      <c r="G117" t="b">
        <v>0</v>
      </c>
      <c r="H117" s="55">
        <v>45145</v>
      </c>
      <c r="I117" t="s">
        <v>156</v>
      </c>
      <c r="J117" t="s">
        <v>115</v>
      </c>
      <c r="Q117" s="56" t="s">
        <v>208</v>
      </c>
      <c r="R117" t="b">
        <v>0</v>
      </c>
      <c r="S117">
        <v>2</v>
      </c>
      <c r="T117" t="s">
        <v>117</v>
      </c>
      <c r="U117" t="s">
        <v>118</v>
      </c>
      <c r="X117" t="b">
        <f t="shared" si="66"/>
        <v>1</v>
      </c>
      <c r="Y117" t="b">
        <f t="shared" si="67"/>
        <v>1</v>
      </c>
      <c r="Z117" t="b">
        <f t="shared" si="68"/>
        <v>0</v>
      </c>
      <c r="AA117" t="b">
        <f t="shared" si="69"/>
        <v>0</v>
      </c>
      <c r="AB117" t="b">
        <f t="shared" si="70"/>
        <v>0</v>
      </c>
      <c r="AC117" t="b">
        <f t="shared" si="71"/>
        <v>0</v>
      </c>
      <c r="AD117" t="b">
        <f t="shared" si="72"/>
        <v>0</v>
      </c>
      <c r="AE117" t="b">
        <f t="shared" si="73"/>
        <v>0</v>
      </c>
      <c r="AF117" t="b">
        <f t="shared" si="74"/>
        <v>0</v>
      </c>
      <c r="AG117" t="b">
        <f t="shared" si="75"/>
        <v>0</v>
      </c>
      <c r="AH117" t="b">
        <f t="shared" si="76"/>
        <v>0</v>
      </c>
      <c r="AI117" t="b">
        <f t="shared" si="77"/>
        <v>0</v>
      </c>
      <c r="AJ117" t="b">
        <f t="shared" si="78"/>
        <v>0</v>
      </c>
      <c r="AK117" s="55">
        <f t="shared" si="64"/>
        <v>45156</v>
      </c>
      <c r="AL117" s="64" t="str">
        <f t="shared" si="65"/>
        <v>2308</v>
      </c>
    </row>
    <row r="118" spans="1:38" ht="295.8" hidden="1" x14ac:dyDescent="0.4">
      <c r="A118" t="s">
        <v>207</v>
      </c>
      <c r="B118" s="55">
        <v>45173</v>
      </c>
      <c r="C118" t="s">
        <v>139</v>
      </c>
      <c r="D118" s="55">
        <v>45173</v>
      </c>
      <c r="E118" t="s">
        <v>120</v>
      </c>
      <c r="F118" t="b">
        <v>0</v>
      </c>
      <c r="G118" t="b">
        <v>1</v>
      </c>
      <c r="H118" s="55">
        <v>45173</v>
      </c>
      <c r="I118" t="s">
        <v>156</v>
      </c>
      <c r="J118" t="s">
        <v>115</v>
      </c>
      <c r="Q118" s="56" t="s">
        <v>208</v>
      </c>
      <c r="R118" t="b">
        <v>0</v>
      </c>
      <c r="S118">
        <v>2</v>
      </c>
      <c r="T118" t="s">
        <v>117</v>
      </c>
      <c r="U118" t="s">
        <v>118</v>
      </c>
      <c r="X118" t="b">
        <f t="shared" si="66"/>
        <v>1</v>
      </c>
      <c r="Y118" t="b">
        <f t="shared" si="67"/>
        <v>1</v>
      </c>
      <c r="Z118" t="b">
        <f t="shared" si="68"/>
        <v>0</v>
      </c>
      <c r="AA118" t="b">
        <f t="shared" si="69"/>
        <v>0</v>
      </c>
      <c r="AB118" t="b">
        <f t="shared" si="70"/>
        <v>0</v>
      </c>
      <c r="AC118" t="b">
        <f t="shared" si="71"/>
        <v>0</v>
      </c>
      <c r="AD118" t="b">
        <f t="shared" si="72"/>
        <v>0</v>
      </c>
      <c r="AE118" t="b">
        <f t="shared" si="73"/>
        <v>0</v>
      </c>
      <c r="AF118" t="b">
        <f t="shared" si="74"/>
        <v>0</v>
      </c>
      <c r="AG118" t="b">
        <f t="shared" si="75"/>
        <v>0</v>
      </c>
      <c r="AH118" t="b">
        <f t="shared" si="76"/>
        <v>0</v>
      </c>
      <c r="AI118" t="b">
        <f t="shared" si="77"/>
        <v>0</v>
      </c>
      <c r="AJ118" t="b">
        <f t="shared" si="78"/>
        <v>0</v>
      </c>
      <c r="AK118" s="55">
        <f t="shared" si="64"/>
        <v>45173</v>
      </c>
      <c r="AL118" s="64" t="str">
        <f t="shared" si="65"/>
        <v>2309</v>
      </c>
    </row>
    <row r="119" spans="1:38" ht="295.8" hidden="1" x14ac:dyDescent="0.4">
      <c r="A119" t="s">
        <v>207</v>
      </c>
      <c r="B119" s="55">
        <v>45201</v>
      </c>
      <c r="C119" t="s">
        <v>139</v>
      </c>
      <c r="D119" s="55">
        <v>45201</v>
      </c>
      <c r="E119" t="s">
        <v>120</v>
      </c>
      <c r="F119" t="b">
        <v>0</v>
      </c>
      <c r="G119" t="b">
        <v>1</v>
      </c>
      <c r="H119" s="55">
        <v>45201</v>
      </c>
      <c r="I119" t="s">
        <v>156</v>
      </c>
      <c r="J119" t="s">
        <v>115</v>
      </c>
      <c r="Q119" s="56" t="s">
        <v>208</v>
      </c>
      <c r="R119" t="b">
        <v>0</v>
      </c>
      <c r="S119">
        <v>2</v>
      </c>
      <c r="T119" t="s">
        <v>117</v>
      </c>
      <c r="U119" t="s">
        <v>118</v>
      </c>
      <c r="X119" t="b">
        <f t="shared" si="66"/>
        <v>1</v>
      </c>
      <c r="Y119" t="b">
        <f t="shared" si="67"/>
        <v>1</v>
      </c>
      <c r="Z119" t="b">
        <f t="shared" si="68"/>
        <v>0</v>
      </c>
      <c r="AA119" t="b">
        <f t="shared" si="69"/>
        <v>0</v>
      </c>
      <c r="AB119" t="b">
        <f t="shared" si="70"/>
        <v>0</v>
      </c>
      <c r="AC119" t="b">
        <f t="shared" si="71"/>
        <v>0</v>
      </c>
      <c r="AD119" t="b">
        <f t="shared" si="72"/>
        <v>0</v>
      </c>
      <c r="AE119" t="b">
        <f t="shared" si="73"/>
        <v>0</v>
      </c>
      <c r="AF119" t="b">
        <f t="shared" si="74"/>
        <v>0</v>
      </c>
      <c r="AG119" t="b">
        <f t="shared" si="75"/>
        <v>0</v>
      </c>
      <c r="AH119" t="b">
        <f t="shared" si="76"/>
        <v>0</v>
      </c>
      <c r="AI119" t="b">
        <f t="shared" si="77"/>
        <v>0</v>
      </c>
      <c r="AJ119" t="b">
        <f t="shared" si="78"/>
        <v>0</v>
      </c>
      <c r="AK119" s="55">
        <f t="shared" si="64"/>
        <v>45201</v>
      </c>
      <c r="AL119" s="64" t="str">
        <f t="shared" si="65"/>
        <v>2310</v>
      </c>
    </row>
    <row r="120" spans="1:38" ht="295.8" hidden="1" x14ac:dyDescent="0.4">
      <c r="A120" t="s">
        <v>207</v>
      </c>
      <c r="B120" s="55">
        <v>45236</v>
      </c>
      <c r="C120" t="s">
        <v>139</v>
      </c>
      <c r="D120" s="55">
        <v>45236</v>
      </c>
      <c r="E120" t="s">
        <v>120</v>
      </c>
      <c r="F120" t="b">
        <v>0</v>
      </c>
      <c r="G120" t="b">
        <v>1</v>
      </c>
      <c r="H120" s="55">
        <v>45236</v>
      </c>
      <c r="I120" t="s">
        <v>156</v>
      </c>
      <c r="J120" t="s">
        <v>115</v>
      </c>
      <c r="Q120" s="56" t="s">
        <v>208</v>
      </c>
      <c r="R120" t="b">
        <v>0</v>
      </c>
      <c r="S120">
        <v>2</v>
      </c>
      <c r="T120" t="s">
        <v>117</v>
      </c>
      <c r="U120" t="s">
        <v>118</v>
      </c>
      <c r="X120" t="b">
        <f t="shared" si="66"/>
        <v>1</v>
      </c>
      <c r="Y120" t="b">
        <f t="shared" si="67"/>
        <v>1</v>
      </c>
      <c r="Z120" t="b">
        <f t="shared" si="68"/>
        <v>0</v>
      </c>
      <c r="AA120" t="b">
        <f t="shared" si="69"/>
        <v>0</v>
      </c>
      <c r="AB120" t="b">
        <f t="shared" si="70"/>
        <v>0</v>
      </c>
      <c r="AC120" t="b">
        <f t="shared" si="71"/>
        <v>0</v>
      </c>
      <c r="AD120" t="b">
        <f t="shared" si="72"/>
        <v>0</v>
      </c>
      <c r="AE120" t="b">
        <f t="shared" si="73"/>
        <v>0</v>
      </c>
      <c r="AF120" t="b">
        <f t="shared" si="74"/>
        <v>0</v>
      </c>
      <c r="AG120" t="b">
        <f t="shared" si="75"/>
        <v>0</v>
      </c>
      <c r="AH120" t="b">
        <f t="shared" si="76"/>
        <v>0</v>
      </c>
      <c r="AI120" t="b">
        <f t="shared" si="77"/>
        <v>0</v>
      </c>
      <c r="AJ120" t="b">
        <f t="shared" si="78"/>
        <v>0</v>
      </c>
      <c r="AK120" s="55">
        <f t="shared" si="64"/>
        <v>45236</v>
      </c>
      <c r="AL120" s="64" t="str">
        <f t="shared" si="65"/>
        <v>2311</v>
      </c>
    </row>
    <row r="121" spans="1:38" ht="295.8" hidden="1" x14ac:dyDescent="0.4">
      <c r="A121" t="s">
        <v>207</v>
      </c>
      <c r="B121" s="55">
        <v>45264</v>
      </c>
      <c r="C121" t="s">
        <v>139</v>
      </c>
      <c r="D121" s="55">
        <v>45264</v>
      </c>
      <c r="E121" t="s">
        <v>120</v>
      </c>
      <c r="F121" t="b">
        <v>0</v>
      </c>
      <c r="G121" t="b">
        <v>1</v>
      </c>
      <c r="H121" s="55">
        <v>45264</v>
      </c>
      <c r="I121" t="s">
        <v>156</v>
      </c>
      <c r="J121" t="s">
        <v>115</v>
      </c>
      <c r="Q121" s="56" t="s">
        <v>208</v>
      </c>
      <c r="R121" t="b">
        <v>0</v>
      </c>
      <c r="S121">
        <v>2</v>
      </c>
      <c r="T121" t="s">
        <v>117</v>
      </c>
      <c r="U121" t="s">
        <v>118</v>
      </c>
      <c r="X121" t="b">
        <f t="shared" si="66"/>
        <v>1</v>
      </c>
      <c r="Y121" t="b">
        <f t="shared" si="67"/>
        <v>1</v>
      </c>
      <c r="Z121" t="b">
        <f t="shared" si="68"/>
        <v>0</v>
      </c>
      <c r="AA121" t="b">
        <f t="shared" si="69"/>
        <v>0</v>
      </c>
      <c r="AB121" t="b">
        <f t="shared" si="70"/>
        <v>0</v>
      </c>
      <c r="AC121" t="b">
        <f t="shared" si="71"/>
        <v>0</v>
      </c>
      <c r="AD121" t="b">
        <f t="shared" si="72"/>
        <v>0</v>
      </c>
      <c r="AE121" t="b">
        <f t="shared" si="73"/>
        <v>0</v>
      </c>
      <c r="AF121" t="b">
        <f t="shared" si="74"/>
        <v>0</v>
      </c>
      <c r="AG121" t="b">
        <f t="shared" si="75"/>
        <v>0</v>
      </c>
      <c r="AH121" t="b">
        <f t="shared" si="76"/>
        <v>0</v>
      </c>
      <c r="AI121" t="b">
        <f t="shared" si="77"/>
        <v>0</v>
      </c>
      <c r="AJ121" t="b">
        <f t="shared" si="78"/>
        <v>0</v>
      </c>
      <c r="AK121" s="55">
        <f t="shared" si="64"/>
        <v>45264</v>
      </c>
      <c r="AL121" s="64" t="str">
        <f t="shared" si="65"/>
        <v>2312</v>
      </c>
    </row>
    <row r="122" spans="1:38" ht="34.799999999999997" hidden="1" x14ac:dyDescent="0.4">
      <c r="A122" t="s">
        <v>209</v>
      </c>
      <c r="B122" s="55">
        <v>44963</v>
      </c>
      <c r="C122" t="s">
        <v>128</v>
      </c>
      <c r="D122" s="55">
        <v>44966</v>
      </c>
      <c r="E122" t="s">
        <v>128</v>
      </c>
      <c r="F122" t="b">
        <v>1</v>
      </c>
      <c r="G122" t="b">
        <v>1</v>
      </c>
      <c r="H122" s="55">
        <v>44962</v>
      </c>
      <c r="I122" t="s">
        <v>133</v>
      </c>
      <c r="J122" t="s">
        <v>115</v>
      </c>
      <c r="Q122" s="56" t="s">
        <v>159</v>
      </c>
      <c r="R122" t="b">
        <v>0</v>
      </c>
      <c r="S122">
        <v>3</v>
      </c>
      <c r="T122" t="s">
        <v>117</v>
      </c>
      <c r="U122" t="s">
        <v>118</v>
      </c>
      <c r="X122" t="b">
        <f t="shared" si="66"/>
        <v>0</v>
      </c>
      <c r="Y122" t="b">
        <f t="shared" si="67"/>
        <v>0</v>
      </c>
      <c r="Z122" t="b">
        <f t="shared" si="68"/>
        <v>0</v>
      </c>
      <c r="AA122" t="b">
        <f t="shared" si="69"/>
        <v>0</v>
      </c>
      <c r="AB122" t="b">
        <f t="shared" si="70"/>
        <v>0</v>
      </c>
      <c r="AC122" t="b">
        <f t="shared" si="71"/>
        <v>0</v>
      </c>
      <c r="AD122" t="b">
        <f t="shared" si="72"/>
        <v>0</v>
      </c>
      <c r="AE122" t="b">
        <f t="shared" si="73"/>
        <v>0</v>
      </c>
      <c r="AF122" t="b">
        <f t="shared" si="74"/>
        <v>0</v>
      </c>
      <c r="AG122" t="b">
        <f t="shared" si="75"/>
        <v>0</v>
      </c>
      <c r="AH122" t="b">
        <f t="shared" si="76"/>
        <v>0</v>
      </c>
      <c r="AI122" t="b">
        <f t="shared" si="77"/>
        <v>0</v>
      </c>
      <c r="AJ122" t="b">
        <f t="shared" si="78"/>
        <v>0</v>
      </c>
      <c r="AK122" s="55">
        <f t="shared" si="64"/>
        <v>44963</v>
      </c>
      <c r="AL122" s="64" t="str">
        <f t="shared" si="65"/>
        <v>2302</v>
      </c>
    </row>
    <row r="123" spans="1:38" ht="34.799999999999997" hidden="1" x14ac:dyDescent="0.4">
      <c r="A123" t="s">
        <v>210</v>
      </c>
      <c r="B123" s="55">
        <v>44938</v>
      </c>
      <c r="C123" t="s">
        <v>139</v>
      </c>
      <c r="D123" s="55">
        <v>44938</v>
      </c>
      <c r="E123" t="s">
        <v>144</v>
      </c>
      <c r="F123" t="b">
        <v>0</v>
      </c>
      <c r="G123" t="b">
        <v>1</v>
      </c>
      <c r="H123" s="55">
        <v>44938</v>
      </c>
      <c r="I123" t="s">
        <v>156</v>
      </c>
      <c r="J123" t="s">
        <v>115</v>
      </c>
      <c r="Q123" s="56" t="s">
        <v>211</v>
      </c>
      <c r="R123" t="b">
        <v>0</v>
      </c>
      <c r="S123">
        <v>2</v>
      </c>
      <c r="T123" t="s">
        <v>117</v>
      </c>
      <c r="U123" t="s">
        <v>118</v>
      </c>
      <c r="X123" t="b">
        <f t="shared" si="66"/>
        <v>0</v>
      </c>
      <c r="Y123" t="b">
        <f t="shared" si="67"/>
        <v>0</v>
      </c>
      <c r="Z123" t="b">
        <f t="shared" si="68"/>
        <v>0</v>
      </c>
      <c r="AA123" t="b">
        <f t="shared" si="69"/>
        <v>0</v>
      </c>
      <c r="AB123" t="b">
        <f t="shared" si="70"/>
        <v>0</v>
      </c>
      <c r="AC123" t="b">
        <f t="shared" si="71"/>
        <v>0</v>
      </c>
      <c r="AD123" t="b">
        <f t="shared" si="72"/>
        <v>0</v>
      </c>
      <c r="AE123" t="b">
        <f t="shared" si="73"/>
        <v>0</v>
      </c>
      <c r="AF123" t="b">
        <f t="shared" si="74"/>
        <v>0</v>
      </c>
      <c r="AG123" t="b">
        <f t="shared" si="75"/>
        <v>0</v>
      </c>
      <c r="AH123" t="b">
        <f t="shared" si="76"/>
        <v>0</v>
      </c>
      <c r="AI123" t="b">
        <f t="shared" si="77"/>
        <v>0</v>
      </c>
      <c r="AJ123" t="b">
        <f t="shared" si="78"/>
        <v>0</v>
      </c>
      <c r="AK123" s="55">
        <f t="shared" si="64"/>
        <v>44938</v>
      </c>
      <c r="AL123" s="64" t="str">
        <f t="shared" si="65"/>
        <v>2301</v>
      </c>
    </row>
    <row r="124" spans="1:38" ht="34.799999999999997" hidden="1" x14ac:dyDescent="0.4">
      <c r="A124" t="s">
        <v>212</v>
      </c>
      <c r="B124" s="55">
        <v>44937</v>
      </c>
      <c r="C124" t="s">
        <v>149</v>
      </c>
      <c r="D124" s="55">
        <v>44937</v>
      </c>
      <c r="E124" t="s">
        <v>128</v>
      </c>
      <c r="F124" t="b">
        <v>0</v>
      </c>
      <c r="G124" t="b">
        <v>1</v>
      </c>
      <c r="H124" s="55">
        <v>44937</v>
      </c>
      <c r="I124" t="s">
        <v>150</v>
      </c>
      <c r="J124" t="s">
        <v>115</v>
      </c>
      <c r="Q124" s="56" t="s">
        <v>213</v>
      </c>
      <c r="R124" t="b">
        <v>0</v>
      </c>
      <c r="S124">
        <v>2</v>
      </c>
      <c r="T124" t="s">
        <v>117</v>
      </c>
      <c r="U124" t="s">
        <v>118</v>
      </c>
      <c r="X124" t="b">
        <f t="shared" si="66"/>
        <v>0</v>
      </c>
      <c r="Y124" t="b">
        <f t="shared" si="67"/>
        <v>0</v>
      </c>
      <c r="Z124" t="b">
        <f t="shared" si="68"/>
        <v>0</v>
      </c>
      <c r="AA124" t="b">
        <f t="shared" si="69"/>
        <v>0</v>
      </c>
      <c r="AB124" t="b">
        <f t="shared" si="70"/>
        <v>0</v>
      </c>
      <c r="AC124" t="b">
        <f t="shared" si="71"/>
        <v>0</v>
      </c>
      <c r="AD124" t="b">
        <f t="shared" si="72"/>
        <v>0</v>
      </c>
      <c r="AE124" t="b">
        <f t="shared" si="73"/>
        <v>0</v>
      </c>
      <c r="AF124" t="b">
        <f t="shared" si="74"/>
        <v>0</v>
      </c>
      <c r="AG124" t="b">
        <f t="shared" si="75"/>
        <v>0</v>
      </c>
      <c r="AH124" t="b">
        <f t="shared" si="76"/>
        <v>0</v>
      </c>
      <c r="AI124" t="b">
        <f t="shared" si="77"/>
        <v>0</v>
      </c>
      <c r="AJ124" t="b">
        <f t="shared" si="78"/>
        <v>0</v>
      </c>
      <c r="AK124" s="55">
        <f t="shared" si="64"/>
        <v>44937</v>
      </c>
      <c r="AL124" s="64" t="str">
        <f t="shared" si="65"/>
        <v>2301</v>
      </c>
    </row>
    <row r="125" spans="1:38" ht="52.2" hidden="1" x14ac:dyDescent="0.4">
      <c r="A125" t="s">
        <v>214</v>
      </c>
      <c r="B125" s="55">
        <v>44951</v>
      </c>
      <c r="C125" t="s">
        <v>149</v>
      </c>
      <c r="D125" s="55">
        <v>44951</v>
      </c>
      <c r="E125" t="s">
        <v>124</v>
      </c>
      <c r="F125" t="b">
        <v>0</v>
      </c>
      <c r="G125" t="b">
        <v>1</v>
      </c>
      <c r="H125" s="55">
        <v>44951</v>
      </c>
      <c r="I125" t="s">
        <v>150</v>
      </c>
      <c r="J125" t="s">
        <v>115</v>
      </c>
      <c r="Q125" s="56" t="s">
        <v>215</v>
      </c>
      <c r="R125" t="b">
        <v>0</v>
      </c>
      <c r="S125">
        <v>2</v>
      </c>
      <c r="T125" t="s">
        <v>117</v>
      </c>
      <c r="U125" t="s">
        <v>118</v>
      </c>
      <c r="X125" t="b">
        <f t="shared" si="66"/>
        <v>0</v>
      </c>
      <c r="Y125" t="b">
        <f t="shared" si="67"/>
        <v>0</v>
      </c>
      <c r="Z125" t="b">
        <f t="shared" si="68"/>
        <v>0</v>
      </c>
      <c r="AA125" t="b">
        <f t="shared" si="69"/>
        <v>0</v>
      </c>
      <c r="AB125" t="b">
        <f t="shared" si="70"/>
        <v>0</v>
      </c>
      <c r="AC125" t="b">
        <f t="shared" si="71"/>
        <v>0</v>
      </c>
      <c r="AD125" t="b">
        <f t="shared" si="72"/>
        <v>0</v>
      </c>
      <c r="AE125" t="b">
        <f t="shared" si="73"/>
        <v>0</v>
      </c>
      <c r="AF125" t="b">
        <f t="shared" si="74"/>
        <v>0</v>
      </c>
      <c r="AG125" t="b">
        <f t="shared" si="75"/>
        <v>0</v>
      </c>
      <c r="AH125" t="b">
        <f t="shared" si="76"/>
        <v>0</v>
      </c>
      <c r="AI125" t="b">
        <f t="shared" si="77"/>
        <v>0</v>
      </c>
      <c r="AJ125" t="b">
        <f t="shared" si="78"/>
        <v>0</v>
      </c>
      <c r="AK125" s="55">
        <f t="shared" si="64"/>
        <v>44951</v>
      </c>
      <c r="AL125" s="64" t="str">
        <f t="shared" si="65"/>
        <v>2301</v>
      </c>
    </row>
    <row r="126" spans="1:38" ht="52.2" hidden="1" x14ac:dyDescent="0.4">
      <c r="A126" t="s">
        <v>216</v>
      </c>
      <c r="B126" s="55">
        <v>44945</v>
      </c>
      <c r="C126" t="s">
        <v>149</v>
      </c>
      <c r="D126" s="55">
        <v>44945</v>
      </c>
      <c r="E126" t="s">
        <v>123</v>
      </c>
      <c r="F126" t="b">
        <v>0</v>
      </c>
      <c r="G126" t="b">
        <v>1</v>
      </c>
      <c r="H126" s="55">
        <v>44945</v>
      </c>
      <c r="I126" t="s">
        <v>150</v>
      </c>
      <c r="J126" t="s">
        <v>115</v>
      </c>
      <c r="Q126" s="56" t="s">
        <v>217</v>
      </c>
      <c r="R126" t="b">
        <v>0</v>
      </c>
      <c r="S126">
        <v>2</v>
      </c>
      <c r="T126" t="s">
        <v>117</v>
      </c>
      <c r="U126" t="s">
        <v>118</v>
      </c>
      <c r="X126" t="b">
        <f t="shared" si="66"/>
        <v>0</v>
      </c>
      <c r="Y126" t="b">
        <f t="shared" si="67"/>
        <v>0</v>
      </c>
      <c r="Z126" t="b">
        <f t="shared" si="68"/>
        <v>0</v>
      </c>
      <c r="AA126" t="b">
        <f t="shared" si="69"/>
        <v>0</v>
      </c>
      <c r="AB126" t="b">
        <f t="shared" si="70"/>
        <v>0</v>
      </c>
      <c r="AC126" t="b">
        <f t="shared" si="71"/>
        <v>0</v>
      </c>
      <c r="AD126" t="b">
        <f t="shared" si="72"/>
        <v>0</v>
      </c>
      <c r="AE126" t="b">
        <f t="shared" si="73"/>
        <v>0</v>
      </c>
      <c r="AF126" t="b">
        <f t="shared" si="74"/>
        <v>0</v>
      </c>
      <c r="AG126" t="b">
        <f t="shared" si="75"/>
        <v>0</v>
      </c>
      <c r="AH126" t="b">
        <f t="shared" si="76"/>
        <v>0</v>
      </c>
      <c r="AI126" t="b">
        <f t="shared" si="77"/>
        <v>0</v>
      </c>
      <c r="AJ126" t="b">
        <f t="shared" si="78"/>
        <v>0</v>
      </c>
      <c r="AK126" s="55">
        <f t="shared" si="64"/>
        <v>44945</v>
      </c>
      <c r="AL126" s="64" t="str">
        <f t="shared" si="65"/>
        <v>2301</v>
      </c>
    </row>
    <row r="127" spans="1:38" ht="52.2" hidden="1" x14ac:dyDescent="0.4">
      <c r="A127" t="s">
        <v>218</v>
      </c>
      <c r="B127" s="55">
        <v>44944</v>
      </c>
      <c r="C127" t="s">
        <v>139</v>
      </c>
      <c r="D127" s="55">
        <v>44944</v>
      </c>
      <c r="E127" t="s">
        <v>124</v>
      </c>
      <c r="F127" t="b">
        <v>0</v>
      </c>
      <c r="G127" t="b">
        <v>1</v>
      </c>
      <c r="H127" s="55">
        <v>44944</v>
      </c>
      <c r="I127" t="s">
        <v>156</v>
      </c>
      <c r="J127" t="s">
        <v>115</v>
      </c>
      <c r="Q127" s="56" t="s">
        <v>219</v>
      </c>
      <c r="R127" t="b">
        <v>0</v>
      </c>
      <c r="S127">
        <v>2</v>
      </c>
      <c r="T127" t="s">
        <v>117</v>
      </c>
      <c r="U127" t="s">
        <v>118</v>
      </c>
      <c r="X127" t="b">
        <f t="shared" si="66"/>
        <v>0</v>
      </c>
      <c r="Y127" t="b">
        <f t="shared" si="67"/>
        <v>0</v>
      </c>
      <c r="Z127" t="b">
        <f t="shared" si="68"/>
        <v>0</v>
      </c>
      <c r="AA127" t="b">
        <f t="shared" si="69"/>
        <v>0</v>
      </c>
      <c r="AB127" t="b">
        <f t="shared" si="70"/>
        <v>1</v>
      </c>
      <c r="AC127" t="b">
        <f t="shared" si="71"/>
        <v>0</v>
      </c>
      <c r="AD127" t="b">
        <f t="shared" si="72"/>
        <v>0</v>
      </c>
      <c r="AE127" t="b">
        <f t="shared" si="73"/>
        <v>0</v>
      </c>
      <c r="AF127" t="b">
        <f t="shared" si="74"/>
        <v>0</v>
      </c>
      <c r="AG127" t="b">
        <f t="shared" si="75"/>
        <v>0</v>
      </c>
      <c r="AH127" t="b">
        <f t="shared" si="76"/>
        <v>0</v>
      </c>
      <c r="AI127" t="b">
        <f t="shared" si="77"/>
        <v>0</v>
      </c>
      <c r="AJ127" t="b">
        <f t="shared" si="78"/>
        <v>0</v>
      </c>
      <c r="AK127" s="55">
        <f t="shared" si="64"/>
        <v>44944</v>
      </c>
      <c r="AL127" s="64" t="str">
        <f t="shared" si="65"/>
        <v>2301</v>
      </c>
    </row>
    <row r="128" spans="1:38" ht="52.2" hidden="1" x14ac:dyDescent="0.4">
      <c r="A128" t="s">
        <v>220</v>
      </c>
      <c r="B128" s="55">
        <v>44936</v>
      </c>
      <c r="C128" t="s">
        <v>112</v>
      </c>
      <c r="D128" s="55">
        <v>44937</v>
      </c>
      <c r="E128" t="s">
        <v>124</v>
      </c>
      <c r="F128" t="b">
        <v>0</v>
      </c>
      <c r="G128" t="b">
        <v>1</v>
      </c>
      <c r="H128" s="55">
        <v>44936</v>
      </c>
      <c r="I128" t="s">
        <v>114</v>
      </c>
      <c r="J128" t="s">
        <v>115</v>
      </c>
      <c r="Q128" s="56" t="s">
        <v>221</v>
      </c>
      <c r="R128" t="b">
        <v>0</v>
      </c>
      <c r="S128">
        <v>2</v>
      </c>
      <c r="T128" t="s">
        <v>117</v>
      </c>
      <c r="U128" t="s">
        <v>118</v>
      </c>
      <c r="X128" t="b">
        <f t="shared" si="66"/>
        <v>0</v>
      </c>
      <c r="Y128" t="b">
        <f t="shared" si="67"/>
        <v>0</v>
      </c>
      <c r="Z128" t="b">
        <f t="shared" si="68"/>
        <v>0</v>
      </c>
      <c r="AA128" t="b">
        <f t="shared" si="69"/>
        <v>0</v>
      </c>
      <c r="AB128" t="b">
        <f t="shared" si="70"/>
        <v>0</v>
      </c>
      <c r="AC128" t="b">
        <f t="shared" si="71"/>
        <v>0</v>
      </c>
      <c r="AD128" t="b">
        <f t="shared" si="72"/>
        <v>0</v>
      </c>
      <c r="AE128" t="b">
        <f t="shared" si="73"/>
        <v>0</v>
      </c>
      <c r="AF128" t="b">
        <f t="shared" si="74"/>
        <v>0</v>
      </c>
      <c r="AG128" t="b">
        <f t="shared" si="75"/>
        <v>0</v>
      </c>
      <c r="AH128" t="b">
        <f t="shared" si="76"/>
        <v>0</v>
      </c>
      <c r="AI128" t="b">
        <f t="shared" si="77"/>
        <v>0</v>
      </c>
      <c r="AJ128" t="b">
        <f t="shared" si="78"/>
        <v>0</v>
      </c>
      <c r="AK128" s="55">
        <f t="shared" si="64"/>
        <v>44936</v>
      </c>
      <c r="AL128" s="64" t="str">
        <f t="shared" si="65"/>
        <v>2301</v>
      </c>
    </row>
    <row r="129" spans="1:38" ht="52.2" x14ac:dyDescent="0.4">
      <c r="A129" t="s">
        <v>222</v>
      </c>
      <c r="B129" s="55">
        <v>44942</v>
      </c>
      <c r="C129" t="s">
        <v>139</v>
      </c>
      <c r="D129" s="55">
        <v>44942</v>
      </c>
      <c r="E129" t="s">
        <v>120</v>
      </c>
      <c r="F129" t="b">
        <v>0</v>
      </c>
      <c r="G129" t="b">
        <v>1</v>
      </c>
      <c r="H129" s="55">
        <v>44942</v>
      </c>
      <c r="I129" t="s">
        <v>156</v>
      </c>
      <c r="J129" t="s">
        <v>115</v>
      </c>
      <c r="Q129" s="56" t="s">
        <v>223</v>
      </c>
      <c r="R129" t="b">
        <v>0</v>
      </c>
      <c r="S129" s="1">
        <v>2</v>
      </c>
      <c r="T129" s="1" t="s">
        <v>117</v>
      </c>
      <c r="U129" s="1" t="s">
        <v>118</v>
      </c>
      <c r="X129" t="b">
        <f t="shared" ref="X129:X150" si="79">ISNUMBER(FIND($X$1,A129))</f>
        <v>0</v>
      </c>
      <c r="Y129" t="b">
        <f t="shared" ref="Y129:Y150" si="80">ISNUMBER(FIND($Y$1,A129))</f>
        <v>0</v>
      </c>
      <c r="Z129" t="b">
        <f t="shared" ref="Z129:Z150" si="81">ISNUMBER(FIND($Z$1,A129))</f>
        <v>0</v>
      </c>
      <c r="AA129" t="b">
        <f t="shared" ref="AA129:AA150" si="82">OR(ISNUMBER(FIND("CHWP",A129)),ISNUMBER(FIND("CWP",A129)))</f>
        <v>0</v>
      </c>
      <c r="AB129" t="b">
        <f t="shared" ref="AB129:AB150" si="83">ISNUMBER(FIND($AB$1,A129))</f>
        <v>0</v>
      </c>
      <c r="AC129" t="b">
        <f t="shared" ref="AC129:AC150" si="84">ISNUMBER(FIND($AC$1,A129))</f>
        <v>0</v>
      </c>
      <c r="AD129" t="b">
        <f t="shared" ref="AD129:AD150" si="85">ISNUMBER(FIND($AD$1,A129))</f>
        <v>0</v>
      </c>
      <c r="AE129" t="b">
        <f t="shared" ref="AE129:AE150" si="86">ISNUMBER(FIND($AE$1,A129))</f>
        <v>0</v>
      </c>
      <c r="AF129" t="b">
        <f t="shared" ref="AF129:AF150" si="87">ISNUMBER(FIND($AF$1,A129))</f>
        <v>0</v>
      </c>
      <c r="AG129" t="b">
        <f t="shared" ref="AG129:AG150" si="88">ISNUMBER(FIND($AG$1,A129))</f>
        <v>0</v>
      </c>
      <c r="AH129" t="b">
        <f t="shared" ref="AH129:AH150" si="89">ISNUMBER(FIND($AH$1,A129))</f>
        <v>0</v>
      </c>
      <c r="AI129" t="b">
        <f t="shared" ref="AI129:AI150" si="90">ISNUMBER(FIND($AI$1,A129))</f>
        <v>0</v>
      </c>
      <c r="AJ129" t="b">
        <f t="shared" ref="AJ129:AJ150" si="91">ISNUMBER(FIND($AJ$1,A129))</f>
        <v>0</v>
      </c>
      <c r="AK129" s="55">
        <f t="shared" si="64"/>
        <v>44942</v>
      </c>
      <c r="AL129" s="64" t="str">
        <f t="shared" si="65"/>
        <v>2301</v>
      </c>
    </row>
    <row r="130" spans="1:38" ht="34.799999999999997" hidden="1" x14ac:dyDescent="0.4">
      <c r="A130" t="s">
        <v>224</v>
      </c>
      <c r="B130" s="55">
        <v>44943</v>
      </c>
      <c r="C130" t="s">
        <v>149</v>
      </c>
      <c r="D130" s="55">
        <v>44943</v>
      </c>
      <c r="E130" t="s">
        <v>123</v>
      </c>
      <c r="F130" t="b">
        <v>0</v>
      </c>
      <c r="G130" t="b">
        <v>1</v>
      </c>
      <c r="H130" s="55">
        <v>44943</v>
      </c>
      <c r="I130" t="s">
        <v>150</v>
      </c>
      <c r="J130" t="s">
        <v>115</v>
      </c>
      <c r="Q130" s="56" t="s">
        <v>225</v>
      </c>
      <c r="R130" t="b">
        <v>0</v>
      </c>
      <c r="S130">
        <v>2</v>
      </c>
      <c r="T130" t="s">
        <v>117</v>
      </c>
      <c r="U130" t="s">
        <v>118</v>
      </c>
      <c r="X130" t="b">
        <f t="shared" si="79"/>
        <v>0</v>
      </c>
      <c r="Y130" t="b">
        <f t="shared" si="80"/>
        <v>0</v>
      </c>
      <c r="Z130" t="b">
        <f t="shared" si="81"/>
        <v>0</v>
      </c>
      <c r="AA130" t="b">
        <f t="shared" si="82"/>
        <v>0</v>
      </c>
      <c r="AB130" t="b">
        <f t="shared" si="83"/>
        <v>1</v>
      </c>
      <c r="AC130" t="b">
        <f t="shared" si="84"/>
        <v>0</v>
      </c>
      <c r="AD130" t="b">
        <f t="shared" si="85"/>
        <v>0</v>
      </c>
      <c r="AE130" t="b">
        <f t="shared" si="86"/>
        <v>0</v>
      </c>
      <c r="AF130" t="b">
        <f t="shared" si="87"/>
        <v>0</v>
      </c>
      <c r="AG130" t="b">
        <f t="shared" si="88"/>
        <v>0</v>
      </c>
      <c r="AH130" t="b">
        <f t="shared" si="89"/>
        <v>0</v>
      </c>
      <c r="AI130" t="b">
        <f t="shared" si="90"/>
        <v>0</v>
      </c>
      <c r="AJ130" t="b">
        <f t="shared" si="91"/>
        <v>0</v>
      </c>
      <c r="AK130" s="55">
        <f t="shared" si="64"/>
        <v>44943</v>
      </c>
      <c r="AL130" s="64" t="str">
        <f t="shared" si="65"/>
        <v>2301</v>
      </c>
    </row>
    <row r="131" spans="1:38" ht="104.4" hidden="1" x14ac:dyDescent="0.4">
      <c r="A131" t="s">
        <v>226</v>
      </c>
      <c r="B131" s="55">
        <v>44937</v>
      </c>
      <c r="C131" t="s">
        <v>139</v>
      </c>
      <c r="D131" s="55">
        <v>44937</v>
      </c>
      <c r="E131" t="s">
        <v>123</v>
      </c>
      <c r="F131" t="b">
        <v>0</v>
      </c>
      <c r="G131" t="b">
        <v>1</v>
      </c>
      <c r="H131" s="55">
        <v>44937</v>
      </c>
      <c r="I131" t="s">
        <v>156</v>
      </c>
      <c r="J131" t="s">
        <v>115</v>
      </c>
      <c r="Q131" s="56" t="s">
        <v>227</v>
      </c>
      <c r="R131" t="b">
        <v>0</v>
      </c>
      <c r="S131">
        <v>2</v>
      </c>
      <c r="T131" t="s">
        <v>117</v>
      </c>
      <c r="U131" t="s">
        <v>118</v>
      </c>
      <c r="X131" t="b">
        <f t="shared" si="79"/>
        <v>0</v>
      </c>
      <c r="Y131" t="b">
        <f t="shared" si="80"/>
        <v>0</v>
      </c>
      <c r="Z131" t="b">
        <f t="shared" si="81"/>
        <v>0</v>
      </c>
      <c r="AA131" t="b">
        <f t="shared" si="82"/>
        <v>0</v>
      </c>
      <c r="AB131" t="b">
        <f t="shared" si="83"/>
        <v>0</v>
      </c>
      <c r="AC131" t="b">
        <f t="shared" si="84"/>
        <v>0</v>
      </c>
      <c r="AD131" t="b">
        <f t="shared" si="85"/>
        <v>0</v>
      </c>
      <c r="AE131" t="b">
        <f t="shared" si="86"/>
        <v>0</v>
      </c>
      <c r="AF131" t="b">
        <f t="shared" si="87"/>
        <v>0</v>
      </c>
      <c r="AG131" t="b">
        <f t="shared" si="88"/>
        <v>0</v>
      </c>
      <c r="AH131" t="b">
        <f t="shared" si="89"/>
        <v>0</v>
      </c>
      <c r="AI131" t="b">
        <f t="shared" si="90"/>
        <v>0</v>
      </c>
      <c r="AJ131" t="b">
        <f t="shared" si="91"/>
        <v>0</v>
      </c>
      <c r="AK131" s="55">
        <f t="shared" ref="AK131:AK150" si="92">B131</f>
        <v>44937</v>
      </c>
      <c r="AL131" s="64" t="str">
        <f t="shared" ref="AL131:AL150" si="93">TEXT(AK131,"YY")&amp;TEXT(AK131,"MM")</f>
        <v>2301</v>
      </c>
    </row>
    <row r="132" spans="1:38" ht="69.599999999999994" hidden="1" x14ac:dyDescent="0.4">
      <c r="A132" t="s">
        <v>228</v>
      </c>
      <c r="B132" s="55">
        <v>44937</v>
      </c>
      <c r="C132" t="s">
        <v>123</v>
      </c>
      <c r="D132" s="55">
        <v>44937</v>
      </c>
      <c r="E132" t="s">
        <v>155</v>
      </c>
      <c r="F132" t="b">
        <v>0</v>
      </c>
      <c r="G132" t="b">
        <v>1</v>
      </c>
      <c r="H132" s="55">
        <v>44937</v>
      </c>
      <c r="I132" t="s">
        <v>125</v>
      </c>
      <c r="J132" t="s">
        <v>115</v>
      </c>
      <c r="K132" t="s">
        <v>229</v>
      </c>
      <c r="Q132" s="56" t="s">
        <v>230</v>
      </c>
      <c r="R132" t="b">
        <v>0</v>
      </c>
      <c r="S132">
        <v>2</v>
      </c>
      <c r="T132" t="s">
        <v>117</v>
      </c>
      <c r="U132" t="s">
        <v>118</v>
      </c>
      <c r="X132" t="b">
        <f t="shared" si="79"/>
        <v>0</v>
      </c>
      <c r="Y132" t="b">
        <f t="shared" si="80"/>
        <v>0</v>
      </c>
      <c r="Z132" t="b">
        <f t="shared" si="81"/>
        <v>0</v>
      </c>
      <c r="AA132" t="b">
        <f t="shared" si="82"/>
        <v>0</v>
      </c>
      <c r="AB132" t="b">
        <f t="shared" si="83"/>
        <v>0</v>
      </c>
      <c r="AC132" t="b">
        <f t="shared" si="84"/>
        <v>0</v>
      </c>
      <c r="AD132" t="b">
        <f t="shared" si="85"/>
        <v>0</v>
      </c>
      <c r="AE132" t="b">
        <f t="shared" si="86"/>
        <v>0</v>
      </c>
      <c r="AF132" t="b">
        <f t="shared" si="87"/>
        <v>0</v>
      </c>
      <c r="AG132" t="b">
        <f t="shared" si="88"/>
        <v>0</v>
      </c>
      <c r="AH132" t="b">
        <f t="shared" si="89"/>
        <v>0</v>
      </c>
      <c r="AI132" t="b">
        <f t="shared" si="90"/>
        <v>0</v>
      </c>
      <c r="AJ132" t="b">
        <f t="shared" si="91"/>
        <v>0</v>
      </c>
      <c r="AK132" s="55">
        <f t="shared" si="92"/>
        <v>44937</v>
      </c>
      <c r="AL132" s="64" t="str">
        <f t="shared" si="93"/>
        <v>2301</v>
      </c>
    </row>
    <row r="133" spans="1:38" ht="174" hidden="1" x14ac:dyDescent="0.4">
      <c r="A133" t="s">
        <v>231</v>
      </c>
      <c r="B133" s="55">
        <v>44937</v>
      </c>
      <c r="C133" t="s">
        <v>155</v>
      </c>
      <c r="D133" s="55">
        <v>44937</v>
      </c>
      <c r="E133" t="s">
        <v>124</v>
      </c>
      <c r="F133" t="b">
        <v>0</v>
      </c>
      <c r="G133" t="b">
        <v>1</v>
      </c>
      <c r="H133" s="55">
        <v>44937</v>
      </c>
      <c r="I133" t="s">
        <v>163</v>
      </c>
      <c r="J133" t="s">
        <v>115</v>
      </c>
      <c r="K133" t="s">
        <v>232</v>
      </c>
      <c r="L133" t="s">
        <v>233</v>
      </c>
      <c r="M133" t="s">
        <v>172</v>
      </c>
      <c r="Q133" s="56" t="s">
        <v>234</v>
      </c>
      <c r="R133" t="b">
        <v>0</v>
      </c>
      <c r="S133">
        <v>2</v>
      </c>
      <c r="T133" t="s">
        <v>117</v>
      </c>
      <c r="U133" t="s">
        <v>118</v>
      </c>
      <c r="V133" t="s">
        <v>172</v>
      </c>
      <c r="X133" t="b">
        <f t="shared" si="79"/>
        <v>0</v>
      </c>
      <c r="Y133" t="b">
        <f t="shared" si="80"/>
        <v>0</v>
      </c>
      <c r="Z133" t="b">
        <f t="shared" si="81"/>
        <v>0</v>
      </c>
      <c r="AA133" t="b">
        <f t="shared" si="82"/>
        <v>0</v>
      </c>
      <c r="AB133" t="b">
        <f t="shared" si="83"/>
        <v>0</v>
      </c>
      <c r="AC133" t="b">
        <f t="shared" si="84"/>
        <v>0</v>
      </c>
      <c r="AD133" t="b">
        <f t="shared" si="85"/>
        <v>0</v>
      </c>
      <c r="AE133" t="b">
        <f t="shared" si="86"/>
        <v>0</v>
      </c>
      <c r="AF133" t="b">
        <f t="shared" si="87"/>
        <v>0</v>
      </c>
      <c r="AG133" t="b">
        <f t="shared" si="88"/>
        <v>0</v>
      </c>
      <c r="AH133" t="b">
        <f t="shared" si="89"/>
        <v>0</v>
      </c>
      <c r="AI133" t="b">
        <f t="shared" si="90"/>
        <v>0</v>
      </c>
      <c r="AJ133" t="b">
        <f t="shared" si="91"/>
        <v>0</v>
      </c>
      <c r="AK133" s="55">
        <f t="shared" si="92"/>
        <v>44937</v>
      </c>
      <c r="AL133" s="64" t="str">
        <f t="shared" si="93"/>
        <v>2301</v>
      </c>
    </row>
    <row r="134" spans="1:38" ht="52.2" hidden="1" x14ac:dyDescent="0.4">
      <c r="A134" t="s">
        <v>235</v>
      </c>
      <c r="B134" s="55">
        <v>44937</v>
      </c>
      <c r="C134" t="s">
        <v>133</v>
      </c>
      <c r="D134" s="55">
        <v>44937</v>
      </c>
      <c r="E134" t="s">
        <v>236</v>
      </c>
      <c r="F134" t="b">
        <v>0</v>
      </c>
      <c r="G134" t="b">
        <v>1</v>
      </c>
      <c r="H134" s="55">
        <v>44937</v>
      </c>
      <c r="I134" t="s">
        <v>169</v>
      </c>
      <c r="J134" t="s">
        <v>115</v>
      </c>
      <c r="K134" t="s">
        <v>237</v>
      </c>
      <c r="Q134" s="56" t="s">
        <v>238</v>
      </c>
      <c r="R134" t="b">
        <v>0</v>
      </c>
      <c r="S134">
        <v>3</v>
      </c>
      <c r="T134" t="s">
        <v>117</v>
      </c>
      <c r="U134" t="s">
        <v>118</v>
      </c>
      <c r="W134" s="2"/>
      <c r="X134" t="b">
        <f t="shared" si="79"/>
        <v>0</v>
      </c>
      <c r="Y134" t="b">
        <f t="shared" si="80"/>
        <v>0</v>
      </c>
      <c r="Z134" t="b">
        <f t="shared" si="81"/>
        <v>0</v>
      </c>
      <c r="AA134" t="b">
        <f t="shared" si="82"/>
        <v>0</v>
      </c>
      <c r="AB134" t="b">
        <f t="shared" si="83"/>
        <v>0</v>
      </c>
      <c r="AC134" t="b">
        <f t="shared" si="84"/>
        <v>0</v>
      </c>
      <c r="AD134" t="b">
        <f t="shared" si="85"/>
        <v>0</v>
      </c>
      <c r="AE134" t="b">
        <f t="shared" si="86"/>
        <v>0</v>
      </c>
      <c r="AF134" t="b">
        <f t="shared" si="87"/>
        <v>0</v>
      </c>
      <c r="AG134" t="b">
        <f t="shared" si="88"/>
        <v>0</v>
      </c>
      <c r="AH134" t="b">
        <f t="shared" si="89"/>
        <v>0</v>
      </c>
      <c r="AI134" t="b">
        <f t="shared" si="90"/>
        <v>0</v>
      </c>
      <c r="AJ134" t="b">
        <f t="shared" si="91"/>
        <v>0</v>
      </c>
      <c r="AK134" s="55">
        <f t="shared" si="92"/>
        <v>44937</v>
      </c>
      <c r="AL134" s="64" t="str">
        <f t="shared" si="93"/>
        <v>2301</v>
      </c>
    </row>
    <row r="135" spans="1:38" hidden="1" x14ac:dyDescent="0.4">
      <c r="A135" t="s">
        <v>239</v>
      </c>
      <c r="B135" s="55">
        <v>44930</v>
      </c>
      <c r="C135" t="s">
        <v>128</v>
      </c>
      <c r="D135" s="55">
        <v>44931</v>
      </c>
      <c r="E135" t="s">
        <v>128</v>
      </c>
      <c r="F135" t="b">
        <v>1</v>
      </c>
      <c r="G135" t="b">
        <v>1</v>
      </c>
      <c r="H135" s="55">
        <v>44929</v>
      </c>
      <c r="I135" t="s">
        <v>133</v>
      </c>
      <c r="J135" t="s">
        <v>115</v>
      </c>
      <c r="R135" t="b">
        <v>0</v>
      </c>
      <c r="S135">
        <v>3</v>
      </c>
      <c r="T135" t="s">
        <v>117</v>
      </c>
      <c r="U135" t="s">
        <v>118</v>
      </c>
      <c r="W135" s="2"/>
      <c r="X135" t="b">
        <f t="shared" si="79"/>
        <v>0</v>
      </c>
      <c r="Y135" t="b">
        <f t="shared" si="80"/>
        <v>0</v>
      </c>
      <c r="Z135" t="b">
        <f t="shared" si="81"/>
        <v>0</v>
      </c>
      <c r="AA135" t="b">
        <f t="shared" si="82"/>
        <v>0</v>
      </c>
      <c r="AB135" t="b">
        <f t="shared" si="83"/>
        <v>0</v>
      </c>
      <c r="AC135" t="b">
        <f t="shared" si="84"/>
        <v>0</v>
      </c>
      <c r="AD135" t="b">
        <f t="shared" si="85"/>
        <v>0</v>
      </c>
      <c r="AE135" t="b">
        <f t="shared" si="86"/>
        <v>0</v>
      </c>
      <c r="AF135" t="b">
        <f t="shared" si="87"/>
        <v>0</v>
      </c>
      <c r="AG135" t="b">
        <f t="shared" si="88"/>
        <v>0</v>
      </c>
      <c r="AH135" t="b">
        <f t="shared" si="89"/>
        <v>0</v>
      </c>
      <c r="AI135" t="b">
        <f t="shared" si="90"/>
        <v>0</v>
      </c>
      <c r="AJ135" t="b">
        <f t="shared" si="91"/>
        <v>0</v>
      </c>
      <c r="AK135" s="55">
        <f t="shared" si="92"/>
        <v>44930</v>
      </c>
      <c r="AL135" s="64" t="str">
        <f t="shared" si="93"/>
        <v>2301</v>
      </c>
    </row>
    <row r="136" spans="1:38" x14ac:dyDescent="0.4">
      <c r="X136" t="b">
        <f t="shared" si="79"/>
        <v>0</v>
      </c>
      <c r="Y136" t="b">
        <f t="shared" si="80"/>
        <v>0</v>
      </c>
      <c r="Z136" t="b">
        <f t="shared" si="81"/>
        <v>0</v>
      </c>
      <c r="AA136" t="b">
        <f t="shared" si="82"/>
        <v>0</v>
      </c>
      <c r="AB136" t="b">
        <f t="shared" si="83"/>
        <v>0</v>
      </c>
      <c r="AC136" t="b">
        <f t="shared" si="84"/>
        <v>0</v>
      </c>
      <c r="AD136" t="b">
        <f t="shared" si="85"/>
        <v>0</v>
      </c>
      <c r="AE136" t="b">
        <f t="shared" si="86"/>
        <v>0</v>
      </c>
      <c r="AF136" t="b">
        <f t="shared" si="87"/>
        <v>0</v>
      </c>
      <c r="AG136" t="b">
        <f t="shared" si="88"/>
        <v>0</v>
      </c>
      <c r="AH136" t="b">
        <f t="shared" si="89"/>
        <v>0</v>
      </c>
      <c r="AI136" t="b">
        <f t="shared" si="90"/>
        <v>0</v>
      </c>
      <c r="AJ136" t="b">
        <f t="shared" si="91"/>
        <v>0</v>
      </c>
      <c r="AK136" s="55">
        <f t="shared" si="92"/>
        <v>0</v>
      </c>
      <c r="AL136" s="64" t="str">
        <f t="shared" si="93"/>
        <v>0001</v>
      </c>
    </row>
    <row r="137" spans="1:38" x14ac:dyDescent="0.4">
      <c r="W137" s="2"/>
      <c r="X137" t="b">
        <f t="shared" si="79"/>
        <v>0</v>
      </c>
      <c r="Y137" t="b">
        <f t="shared" si="80"/>
        <v>0</v>
      </c>
      <c r="Z137" t="b">
        <f t="shared" si="81"/>
        <v>0</v>
      </c>
      <c r="AA137" t="b">
        <f t="shared" si="82"/>
        <v>0</v>
      </c>
      <c r="AB137" t="b">
        <f t="shared" si="83"/>
        <v>0</v>
      </c>
      <c r="AC137" t="b">
        <f t="shared" si="84"/>
        <v>0</v>
      </c>
      <c r="AD137" t="b">
        <f t="shared" si="85"/>
        <v>0</v>
      </c>
      <c r="AE137" t="b">
        <f t="shared" si="86"/>
        <v>0</v>
      </c>
      <c r="AF137" t="b">
        <f t="shared" si="87"/>
        <v>0</v>
      </c>
      <c r="AG137" t="b">
        <f t="shared" si="88"/>
        <v>0</v>
      </c>
      <c r="AH137" t="b">
        <f t="shared" si="89"/>
        <v>0</v>
      </c>
      <c r="AI137" t="b">
        <f t="shared" si="90"/>
        <v>0</v>
      </c>
      <c r="AJ137" t="b">
        <f t="shared" si="91"/>
        <v>0</v>
      </c>
      <c r="AK137" s="55">
        <f t="shared" si="92"/>
        <v>0</v>
      </c>
      <c r="AL137" s="64" t="str">
        <f t="shared" si="93"/>
        <v>0001</v>
      </c>
    </row>
    <row r="138" spans="1:38" x14ac:dyDescent="0.4">
      <c r="W138" s="2"/>
      <c r="X138" t="b">
        <f t="shared" si="79"/>
        <v>0</v>
      </c>
      <c r="Y138" t="b">
        <f t="shared" si="80"/>
        <v>0</v>
      </c>
      <c r="Z138" t="b">
        <f t="shared" si="81"/>
        <v>0</v>
      </c>
      <c r="AA138" t="b">
        <f t="shared" si="82"/>
        <v>0</v>
      </c>
      <c r="AB138" t="b">
        <f t="shared" si="83"/>
        <v>0</v>
      </c>
      <c r="AC138" t="b">
        <f t="shared" si="84"/>
        <v>0</v>
      </c>
      <c r="AD138" t="b">
        <f t="shared" si="85"/>
        <v>0</v>
      </c>
      <c r="AE138" t="b">
        <f t="shared" si="86"/>
        <v>0</v>
      </c>
      <c r="AF138" t="b">
        <f t="shared" si="87"/>
        <v>0</v>
      </c>
      <c r="AG138" t="b">
        <f t="shared" si="88"/>
        <v>0</v>
      </c>
      <c r="AH138" t="b">
        <f t="shared" si="89"/>
        <v>0</v>
      </c>
      <c r="AI138" t="b">
        <f t="shared" si="90"/>
        <v>0</v>
      </c>
      <c r="AJ138" t="b">
        <f t="shared" si="91"/>
        <v>0</v>
      </c>
      <c r="AK138" s="55">
        <f t="shared" si="92"/>
        <v>0</v>
      </c>
      <c r="AL138" s="64" t="str">
        <f t="shared" si="93"/>
        <v>0001</v>
      </c>
    </row>
    <row r="139" spans="1:38" x14ac:dyDescent="0.4">
      <c r="W139" s="2"/>
      <c r="X139" t="b">
        <f t="shared" si="79"/>
        <v>0</v>
      </c>
      <c r="Y139" t="b">
        <f t="shared" si="80"/>
        <v>0</v>
      </c>
      <c r="Z139" t="b">
        <f t="shared" si="81"/>
        <v>0</v>
      </c>
      <c r="AA139" t="b">
        <f t="shared" si="82"/>
        <v>0</v>
      </c>
      <c r="AB139" t="b">
        <f t="shared" si="83"/>
        <v>0</v>
      </c>
      <c r="AC139" t="b">
        <f t="shared" si="84"/>
        <v>0</v>
      </c>
      <c r="AD139" t="b">
        <f t="shared" si="85"/>
        <v>0</v>
      </c>
      <c r="AE139" t="b">
        <f t="shared" si="86"/>
        <v>0</v>
      </c>
      <c r="AF139" t="b">
        <f t="shared" si="87"/>
        <v>0</v>
      </c>
      <c r="AG139" t="b">
        <f t="shared" si="88"/>
        <v>0</v>
      </c>
      <c r="AH139" t="b">
        <f t="shared" si="89"/>
        <v>0</v>
      </c>
      <c r="AI139" t="b">
        <f t="shared" si="90"/>
        <v>0</v>
      </c>
      <c r="AJ139" t="b">
        <f t="shared" si="91"/>
        <v>0</v>
      </c>
      <c r="AK139" s="55">
        <f t="shared" si="92"/>
        <v>0</v>
      </c>
      <c r="AL139" s="64" t="str">
        <f t="shared" si="93"/>
        <v>0001</v>
      </c>
    </row>
    <row r="140" spans="1:38" x14ac:dyDescent="0.4">
      <c r="W140" s="2"/>
      <c r="X140" t="b">
        <f t="shared" si="79"/>
        <v>0</v>
      </c>
      <c r="Y140" t="b">
        <f t="shared" si="80"/>
        <v>0</v>
      </c>
      <c r="Z140" t="b">
        <f t="shared" si="81"/>
        <v>0</v>
      </c>
      <c r="AA140" t="b">
        <f t="shared" si="82"/>
        <v>0</v>
      </c>
      <c r="AB140" t="b">
        <f t="shared" si="83"/>
        <v>0</v>
      </c>
      <c r="AC140" t="b">
        <f t="shared" si="84"/>
        <v>0</v>
      </c>
      <c r="AD140" t="b">
        <f t="shared" si="85"/>
        <v>0</v>
      </c>
      <c r="AE140" t="b">
        <f t="shared" si="86"/>
        <v>0</v>
      </c>
      <c r="AF140" t="b">
        <f t="shared" si="87"/>
        <v>0</v>
      </c>
      <c r="AG140" t="b">
        <f t="shared" si="88"/>
        <v>0</v>
      </c>
      <c r="AH140" t="b">
        <f t="shared" si="89"/>
        <v>0</v>
      </c>
      <c r="AI140" t="b">
        <f t="shared" si="90"/>
        <v>0</v>
      </c>
      <c r="AJ140" t="b">
        <f t="shared" si="91"/>
        <v>0</v>
      </c>
      <c r="AK140" s="55">
        <f t="shared" si="92"/>
        <v>0</v>
      </c>
      <c r="AL140" s="64" t="str">
        <f t="shared" si="93"/>
        <v>0001</v>
      </c>
    </row>
    <row r="141" spans="1:38" x14ac:dyDescent="0.4">
      <c r="W141" s="2"/>
      <c r="X141" t="b">
        <f t="shared" si="79"/>
        <v>0</v>
      </c>
      <c r="Y141" t="b">
        <f t="shared" si="80"/>
        <v>0</v>
      </c>
      <c r="Z141" t="b">
        <f t="shared" si="81"/>
        <v>0</v>
      </c>
      <c r="AA141" t="b">
        <f t="shared" si="82"/>
        <v>0</v>
      </c>
      <c r="AB141" t="b">
        <f t="shared" si="83"/>
        <v>0</v>
      </c>
      <c r="AC141" t="b">
        <f t="shared" si="84"/>
        <v>0</v>
      </c>
      <c r="AD141" t="b">
        <f t="shared" si="85"/>
        <v>0</v>
      </c>
      <c r="AE141" t="b">
        <f t="shared" si="86"/>
        <v>0</v>
      </c>
      <c r="AF141" t="b">
        <f t="shared" si="87"/>
        <v>0</v>
      </c>
      <c r="AG141" t="b">
        <f t="shared" si="88"/>
        <v>0</v>
      </c>
      <c r="AH141" t="b">
        <f t="shared" si="89"/>
        <v>0</v>
      </c>
      <c r="AI141" t="b">
        <f t="shared" si="90"/>
        <v>0</v>
      </c>
      <c r="AJ141" t="b">
        <f t="shared" si="91"/>
        <v>0</v>
      </c>
      <c r="AK141" s="55">
        <f t="shared" si="92"/>
        <v>0</v>
      </c>
      <c r="AL141" s="64" t="str">
        <f t="shared" si="93"/>
        <v>0001</v>
      </c>
    </row>
    <row r="142" spans="1:38" x14ac:dyDescent="0.4">
      <c r="W142" s="2"/>
      <c r="X142" t="b">
        <f t="shared" si="79"/>
        <v>0</v>
      </c>
      <c r="Y142" t="b">
        <f t="shared" si="80"/>
        <v>0</v>
      </c>
      <c r="Z142" t="b">
        <f t="shared" si="81"/>
        <v>0</v>
      </c>
      <c r="AA142" t="b">
        <f t="shared" si="82"/>
        <v>0</v>
      </c>
      <c r="AB142" t="b">
        <f t="shared" si="83"/>
        <v>0</v>
      </c>
      <c r="AC142" t="b">
        <f t="shared" si="84"/>
        <v>0</v>
      </c>
      <c r="AD142" t="b">
        <f t="shared" si="85"/>
        <v>0</v>
      </c>
      <c r="AE142" t="b">
        <f t="shared" si="86"/>
        <v>0</v>
      </c>
      <c r="AF142" t="b">
        <f t="shared" si="87"/>
        <v>0</v>
      </c>
      <c r="AG142" t="b">
        <f t="shared" si="88"/>
        <v>0</v>
      </c>
      <c r="AH142" t="b">
        <f t="shared" si="89"/>
        <v>0</v>
      </c>
      <c r="AI142" t="b">
        <f t="shared" si="90"/>
        <v>0</v>
      </c>
      <c r="AJ142" t="b">
        <f t="shared" si="91"/>
        <v>0</v>
      </c>
      <c r="AK142" s="55">
        <f t="shared" si="92"/>
        <v>0</v>
      </c>
      <c r="AL142" s="64" t="str">
        <f t="shared" si="93"/>
        <v>0001</v>
      </c>
    </row>
    <row r="143" spans="1:38" x14ac:dyDescent="0.4">
      <c r="W143" s="2"/>
      <c r="X143" t="b">
        <f t="shared" si="79"/>
        <v>0</v>
      </c>
      <c r="Y143" t="b">
        <f t="shared" si="80"/>
        <v>0</v>
      </c>
      <c r="Z143" t="b">
        <f t="shared" si="81"/>
        <v>0</v>
      </c>
      <c r="AA143" t="b">
        <f t="shared" si="82"/>
        <v>0</v>
      </c>
      <c r="AB143" t="b">
        <f t="shared" si="83"/>
        <v>0</v>
      </c>
      <c r="AC143" t="b">
        <f t="shared" si="84"/>
        <v>0</v>
      </c>
      <c r="AD143" t="b">
        <f t="shared" si="85"/>
        <v>0</v>
      </c>
      <c r="AE143" t="b">
        <f t="shared" si="86"/>
        <v>0</v>
      </c>
      <c r="AF143" t="b">
        <f t="shared" si="87"/>
        <v>0</v>
      </c>
      <c r="AG143" t="b">
        <f t="shared" si="88"/>
        <v>0</v>
      </c>
      <c r="AH143" t="b">
        <f t="shared" si="89"/>
        <v>0</v>
      </c>
      <c r="AI143" t="b">
        <f t="shared" si="90"/>
        <v>0</v>
      </c>
      <c r="AJ143" t="b">
        <f t="shared" si="91"/>
        <v>0</v>
      </c>
      <c r="AK143" s="55">
        <f t="shared" si="92"/>
        <v>0</v>
      </c>
      <c r="AL143" s="64" t="str">
        <f t="shared" si="93"/>
        <v>0001</v>
      </c>
    </row>
    <row r="144" spans="1:38" x14ac:dyDescent="0.4">
      <c r="W144" s="2"/>
      <c r="X144" t="b">
        <f t="shared" si="79"/>
        <v>0</v>
      </c>
      <c r="Y144" t="b">
        <f t="shared" si="80"/>
        <v>0</v>
      </c>
      <c r="Z144" t="b">
        <f t="shared" si="81"/>
        <v>0</v>
      </c>
      <c r="AA144" t="b">
        <f t="shared" si="82"/>
        <v>0</v>
      </c>
      <c r="AB144" t="b">
        <f t="shared" si="83"/>
        <v>0</v>
      </c>
      <c r="AC144" t="b">
        <f t="shared" si="84"/>
        <v>0</v>
      </c>
      <c r="AD144" t="b">
        <f t="shared" si="85"/>
        <v>0</v>
      </c>
      <c r="AE144" t="b">
        <f t="shared" si="86"/>
        <v>0</v>
      </c>
      <c r="AF144" t="b">
        <f t="shared" si="87"/>
        <v>0</v>
      </c>
      <c r="AG144" t="b">
        <f t="shared" si="88"/>
        <v>0</v>
      </c>
      <c r="AH144" t="b">
        <f t="shared" si="89"/>
        <v>0</v>
      </c>
      <c r="AI144" t="b">
        <f t="shared" si="90"/>
        <v>0</v>
      </c>
      <c r="AJ144" t="b">
        <f t="shared" si="91"/>
        <v>0</v>
      </c>
      <c r="AK144" s="55">
        <f t="shared" si="92"/>
        <v>0</v>
      </c>
      <c r="AL144" s="64" t="str">
        <f t="shared" si="93"/>
        <v>0001</v>
      </c>
    </row>
    <row r="145" spans="23:38" x14ac:dyDescent="0.4">
      <c r="W145" s="2"/>
      <c r="X145" t="b">
        <f t="shared" si="79"/>
        <v>0</v>
      </c>
      <c r="Y145" t="b">
        <f t="shared" si="80"/>
        <v>0</v>
      </c>
      <c r="Z145" t="b">
        <f t="shared" si="81"/>
        <v>0</v>
      </c>
      <c r="AA145" t="b">
        <f t="shared" si="82"/>
        <v>0</v>
      </c>
      <c r="AB145" t="b">
        <f t="shared" si="83"/>
        <v>0</v>
      </c>
      <c r="AC145" t="b">
        <f t="shared" si="84"/>
        <v>0</v>
      </c>
      <c r="AD145" t="b">
        <f t="shared" si="85"/>
        <v>0</v>
      </c>
      <c r="AE145" t="b">
        <f t="shared" si="86"/>
        <v>0</v>
      </c>
      <c r="AF145" t="b">
        <f t="shared" si="87"/>
        <v>0</v>
      </c>
      <c r="AG145" t="b">
        <f t="shared" si="88"/>
        <v>0</v>
      </c>
      <c r="AH145" t="b">
        <f t="shared" si="89"/>
        <v>0</v>
      </c>
      <c r="AI145" t="b">
        <f t="shared" si="90"/>
        <v>0</v>
      </c>
      <c r="AJ145" t="b">
        <f t="shared" si="91"/>
        <v>0</v>
      </c>
      <c r="AK145" s="55">
        <f t="shared" si="92"/>
        <v>0</v>
      </c>
      <c r="AL145" s="64" t="str">
        <f t="shared" si="93"/>
        <v>0001</v>
      </c>
    </row>
    <row r="146" spans="23:38" x14ac:dyDescent="0.4">
      <c r="W146" s="2"/>
      <c r="X146" t="b">
        <f t="shared" si="79"/>
        <v>0</v>
      </c>
      <c r="Y146" t="b">
        <f t="shared" si="80"/>
        <v>0</v>
      </c>
      <c r="Z146" t="b">
        <f t="shared" si="81"/>
        <v>0</v>
      </c>
      <c r="AA146" t="b">
        <f t="shared" si="82"/>
        <v>0</v>
      </c>
      <c r="AB146" t="b">
        <f t="shared" si="83"/>
        <v>0</v>
      </c>
      <c r="AC146" t="b">
        <f t="shared" si="84"/>
        <v>0</v>
      </c>
      <c r="AD146" t="b">
        <f t="shared" si="85"/>
        <v>0</v>
      </c>
      <c r="AE146" t="b">
        <f t="shared" si="86"/>
        <v>0</v>
      </c>
      <c r="AF146" t="b">
        <f t="shared" si="87"/>
        <v>0</v>
      </c>
      <c r="AG146" t="b">
        <f t="shared" si="88"/>
        <v>0</v>
      </c>
      <c r="AH146" t="b">
        <f t="shared" si="89"/>
        <v>0</v>
      </c>
      <c r="AI146" t="b">
        <f t="shared" si="90"/>
        <v>0</v>
      </c>
      <c r="AJ146" t="b">
        <f t="shared" si="91"/>
        <v>0</v>
      </c>
      <c r="AK146" s="55">
        <f t="shared" si="92"/>
        <v>0</v>
      </c>
      <c r="AL146" s="64" t="str">
        <f t="shared" si="93"/>
        <v>0001</v>
      </c>
    </row>
    <row r="147" spans="23:38" x14ac:dyDescent="0.4">
      <c r="W147" s="2"/>
      <c r="X147" t="b">
        <f t="shared" si="79"/>
        <v>0</v>
      </c>
      <c r="Y147" t="b">
        <f t="shared" si="80"/>
        <v>0</v>
      </c>
      <c r="Z147" t="b">
        <f t="shared" si="81"/>
        <v>0</v>
      </c>
      <c r="AA147" t="b">
        <f t="shared" si="82"/>
        <v>0</v>
      </c>
      <c r="AB147" t="b">
        <f t="shared" si="83"/>
        <v>0</v>
      </c>
      <c r="AC147" t="b">
        <f t="shared" si="84"/>
        <v>0</v>
      </c>
      <c r="AD147" t="b">
        <f t="shared" si="85"/>
        <v>0</v>
      </c>
      <c r="AE147" t="b">
        <f t="shared" si="86"/>
        <v>0</v>
      </c>
      <c r="AF147" t="b">
        <f t="shared" si="87"/>
        <v>0</v>
      </c>
      <c r="AG147" t="b">
        <f t="shared" si="88"/>
        <v>0</v>
      </c>
      <c r="AH147" t="b">
        <f t="shared" si="89"/>
        <v>0</v>
      </c>
      <c r="AI147" t="b">
        <f t="shared" si="90"/>
        <v>0</v>
      </c>
      <c r="AJ147" t="b">
        <f t="shared" si="91"/>
        <v>0</v>
      </c>
      <c r="AK147" s="55">
        <f t="shared" si="92"/>
        <v>0</v>
      </c>
      <c r="AL147" s="64" t="str">
        <f t="shared" si="93"/>
        <v>0001</v>
      </c>
    </row>
    <row r="148" spans="23:38" x14ac:dyDescent="0.4">
      <c r="W148" s="2"/>
      <c r="X148" t="b">
        <f t="shared" si="79"/>
        <v>0</v>
      </c>
      <c r="Y148" t="b">
        <f t="shared" si="80"/>
        <v>0</v>
      </c>
      <c r="Z148" t="b">
        <f t="shared" si="81"/>
        <v>0</v>
      </c>
      <c r="AA148" t="b">
        <f t="shared" si="82"/>
        <v>0</v>
      </c>
      <c r="AB148" t="b">
        <f t="shared" si="83"/>
        <v>0</v>
      </c>
      <c r="AC148" t="b">
        <f t="shared" si="84"/>
        <v>0</v>
      </c>
      <c r="AD148" t="b">
        <f t="shared" si="85"/>
        <v>0</v>
      </c>
      <c r="AE148" t="b">
        <f t="shared" si="86"/>
        <v>0</v>
      </c>
      <c r="AF148" t="b">
        <f t="shared" si="87"/>
        <v>0</v>
      </c>
      <c r="AG148" t="b">
        <f t="shared" si="88"/>
        <v>0</v>
      </c>
      <c r="AH148" t="b">
        <f t="shared" si="89"/>
        <v>0</v>
      </c>
      <c r="AI148" t="b">
        <f t="shared" si="90"/>
        <v>0</v>
      </c>
      <c r="AJ148" t="b">
        <f t="shared" si="91"/>
        <v>0</v>
      </c>
      <c r="AK148" s="55">
        <f t="shared" si="92"/>
        <v>0</v>
      </c>
      <c r="AL148" s="64" t="str">
        <f t="shared" si="93"/>
        <v>0001</v>
      </c>
    </row>
    <row r="149" spans="23:38" x14ac:dyDescent="0.4">
      <c r="W149" s="2"/>
      <c r="X149" t="b">
        <f t="shared" si="79"/>
        <v>0</v>
      </c>
      <c r="Y149" t="b">
        <f t="shared" si="80"/>
        <v>0</v>
      </c>
      <c r="Z149" t="b">
        <f t="shared" si="81"/>
        <v>0</v>
      </c>
      <c r="AA149" t="b">
        <f t="shared" si="82"/>
        <v>0</v>
      </c>
      <c r="AB149" t="b">
        <f t="shared" si="83"/>
        <v>0</v>
      </c>
      <c r="AC149" t="b">
        <f t="shared" si="84"/>
        <v>0</v>
      </c>
      <c r="AD149" t="b">
        <f t="shared" si="85"/>
        <v>0</v>
      </c>
      <c r="AE149" t="b">
        <f t="shared" si="86"/>
        <v>0</v>
      </c>
      <c r="AF149" t="b">
        <f t="shared" si="87"/>
        <v>0</v>
      </c>
      <c r="AG149" t="b">
        <f t="shared" si="88"/>
        <v>0</v>
      </c>
      <c r="AH149" t="b">
        <f t="shared" si="89"/>
        <v>0</v>
      </c>
      <c r="AI149" t="b">
        <f t="shared" si="90"/>
        <v>0</v>
      </c>
      <c r="AJ149" t="b">
        <f t="shared" si="91"/>
        <v>0</v>
      </c>
      <c r="AK149" s="55">
        <f t="shared" si="92"/>
        <v>0</v>
      </c>
      <c r="AL149" s="64" t="str">
        <f t="shared" si="93"/>
        <v>0001</v>
      </c>
    </row>
    <row r="150" spans="23:38" x14ac:dyDescent="0.4">
      <c r="W150" s="2"/>
      <c r="X150" t="b">
        <f t="shared" si="79"/>
        <v>0</v>
      </c>
      <c r="Y150" t="b">
        <f t="shared" si="80"/>
        <v>0</v>
      </c>
      <c r="Z150" t="b">
        <f t="shared" si="81"/>
        <v>0</v>
      </c>
      <c r="AA150" t="b">
        <f t="shared" si="82"/>
        <v>0</v>
      </c>
      <c r="AB150" t="b">
        <f t="shared" si="83"/>
        <v>0</v>
      </c>
      <c r="AC150" t="b">
        <f t="shared" si="84"/>
        <v>0</v>
      </c>
      <c r="AD150" t="b">
        <f t="shared" si="85"/>
        <v>0</v>
      </c>
      <c r="AE150" t="b">
        <f t="shared" si="86"/>
        <v>0</v>
      </c>
      <c r="AF150" t="b">
        <f t="shared" si="87"/>
        <v>0</v>
      </c>
      <c r="AG150" t="b">
        <f t="shared" si="88"/>
        <v>0</v>
      </c>
      <c r="AH150" t="b">
        <f t="shared" si="89"/>
        <v>0</v>
      </c>
      <c r="AI150" t="b">
        <f t="shared" si="90"/>
        <v>0</v>
      </c>
      <c r="AJ150" t="b">
        <f t="shared" si="91"/>
        <v>0</v>
      </c>
      <c r="AK150" s="55">
        <f t="shared" si="92"/>
        <v>0</v>
      </c>
      <c r="AL150" s="64" t="str">
        <f t="shared" si="93"/>
        <v>0001</v>
      </c>
    </row>
    <row r="151" spans="23:38" x14ac:dyDescent="0.4">
      <c r="W151" s="2"/>
    </row>
    <row r="152" spans="23:38" x14ac:dyDescent="0.4">
      <c r="W152" s="2"/>
    </row>
    <row r="153" spans="23:38" x14ac:dyDescent="0.4">
      <c r="W153" s="2"/>
    </row>
    <row r="154" spans="23:38" x14ac:dyDescent="0.4">
      <c r="W154" s="2"/>
    </row>
    <row r="155" spans="23:38" x14ac:dyDescent="0.4">
      <c r="W155" s="2"/>
    </row>
    <row r="156" spans="23:38" x14ac:dyDescent="0.4">
      <c r="W156" s="2"/>
    </row>
    <row r="157" spans="23:38" x14ac:dyDescent="0.4">
      <c r="W157" s="2"/>
    </row>
    <row r="158" spans="23:38" x14ac:dyDescent="0.4">
      <c r="W158" s="2"/>
    </row>
    <row r="159" spans="23:38" x14ac:dyDescent="0.4">
      <c r="W159" s="2"/>
    </row>
    <row r="160" spans="23:38" x14ac:dyDescent="0.4">
      <c r="W160" s="2"/>
    </row>
    <row r="161" spans="23:23" x14ac:dyDescent="0.4">
      <c r="W161" s="2"/>
    </row>
    <row r="162" spans="23:23" x14ac:dyDescent="0.4">
      <c r="W162" s="2"/>
    </row>
    <row r="163" spans="23:23" x14ac:dyDescent="0.4">
      <c r="W163" s="2"/>
    </row>
    <row r="164" spans="23:23" x14ac:dyDescent="0.4">
      <c r="W164" s="2"/>
    </row>
    <row r="165" spans="23:23" x14ac:dyDescent="0.4">
      <c r="W165" s="2"/>
    </row>
    <row r="166" spans="23:23" x14ac:dyDescent="0.4">
      <c r="W166" s="2"/>
    </row>
    <row r="167" spans="23:23" x14ac:dyDescent="0.4">
      <c r="W167" s="2"/>
    </row>
    <row r="168" spans="23:23" x14ac:dyDescent="0.4">
      <c r="W168" s="2"/>
    </row>
    <row r="169" spans="23:23" x14ac:dyDescent="0.4">
      <c r="W169" s="2"/>
    </row>
    <row r="170" spans="23:23" x14ac:dyDescent="0.4">
      <c r="W170" s="2"/>
    </row>
    <row r="171" spans="23:23" x14ac:dyDescent="0.4">
      <c r="W171" s="2"/>
    </row>
    <row r="172" spans="23:23" x14ac:dyDescent="0.4">
      <c r="W172" s="2"/>
    </row>
    <row r="173" spans="23:23" x14ac:dyDescent="0.4">
      <c r="W173" s="2"/>
    </row>
    <row r="174" spans="23:23" x14ac:dyDescent="0.4">
      <c r="W174" s="2"/>
    </row>
    <row r="175" spans="23:23" x14ac:dyDescent="0.4">
      <c r="W175" s="2"/>
    </row>
    <row r="176" spans="23:23" x14ac:dyDescent="0.4">
      <c r="W176" s="2"/>
    </row>
    <row r="177" spans="23:23" x14ac:dyDescent="0.4">
      <c r="W177" s="2"/>
    </row>
    <row r="178" spans="23:23" x14ac:dyDescent="0.4">
      <c r="W178" s="2"/>
    </row>
    <row r="179" spans="23:23" x14ac:dyDescent="0.4">
      <c r="W179" s="2"/>
    </row>
    <row r="180" spans="23:23" x14ac:dyDescent="0.4">
      <c r="W180" s="2"/>
    </row>
    <row r="181" spans="23:23" x14ac:dyDescent="0.4">
      <c r="W181" s="2"/>
    </row>
    <row r="182" spans="23:23" x14ac:dyDescent="0.4">
      <c r="W182" s="2"/>
    </row>
    <row r="183" spans="23:23" x14ac:dyDescent="0.4">
      <c r="W183" s="2"/>
    </row>
    <row r="184" spans="23:23" x14ac:dyDescent="0.4">
      <c r="W184" s="2"/>
    </row>
    <row r="185" spans="23:23" x14ac:dyDescent="0.4">
      <c r="W185" s="2"/>
    </row>
    <row r="186" spans="23:23" x14ac:dyDescent="0.4">
      <c r="W186" s="2"/>
    </row>
    <row r="187" spans="23:23" x14ac:dyDescent="0.4">
      <c r="W187" s="2"/>
    </row>
    <row r="188" spans="23:23" x14ac:dyDescent="0.4">
      <c r="W188" s="2"/>
    </row>
    <row r="189" spans="23:23" x14ac:dyDescent="0.4">
      <c r="W189" s="2"/>
    </row>
    <row r="190" spans="23:23" x14ac:dyDescent="0.4">
      <c r="W190" s="2"/>
    </row>
    <row r="191" spans="23:23" x14ac:dyDescent="0.4">
      <c r="W191" s="2"/>
    </row>
    <row r="192" spans="23:23" x14ac:dyDescent="0.4">
      <c r="W192" s="2"/>
    </row>
    <row r="193" spans="21:23" x14ac:dyDescent="0.4">
      <c r="W193" s="2"/>
    </row>
    <row r="194" spans="21:23" x14ac:dyDescent="0.4">
      <c r="W194" s="2"/>
    </row>
    <row r="195" spans="21:23" x14ac:dyDescent="0.4">
      <c r="W195" s="2"/>
    </row>
    <row r="196" spans="21:23" x14ac:dyDescent="0.4">
      <c r="W196" s="2"/>
    </row>
    <row r="197" spans="21:23" x14ac:dyDescent="0.4">
      <c r="W197" s="2"/>
    </row>
    <row r="198" spans="21:23" x14ac:dyDescent="0.4">
      <c r="W198" s="2"/>
    </row>
    <row r="199" spans="21:23" x14ac:dyDescent="0.4">
      <c r="W199" s="2"/>
    </row>
    <row r="200" spans="21:23" x14ac:dyDescent="0.4">
      <c r="W200" s="2"/>
    </row>
    <row r="201" spans="21:23" x14ac:dyDescent="0.4">
      <c r="U201" s="2"/>
      <c r="V201" s="2"/>
      <c r="W201" s="2"/>
    </row>
    <row r="202" spans="21:23" x14ac:dyDescent="0.4">
      <c r="U202" s="2"/>
      <c r="V202" s="2"/>
      <c r="W202" s="2"/>
    </row>
    <row r="203" spans="21:23" x14ac:dyDescent="0.4">
      <c r="U203" s="2"/>
      <c r="V203" s="2"/>
      <c r="W203" s="2"/>
    </row>
    <row r="204" spans="21:23" x14ac:dyDescent="0.4">
      <c r="U204" s="2"/>
      <c r="V204" s="2"/>
      <c r="W204" s="2"/>
    </row>
    <row r="205" spans="21:23" x14ac:dyDescent="0.4">
      <c r="U205" s="2"/>
      <c r="V205" s="2"/>
      <c r="W205" s="2"/>
    </row>
    <row r="206" spans="21:23" x14ac:dyDescent="0.4">
      <c r="U206" s="2"/>
      <c r="V206" s="2"/>
      <c r="W206" s="2"/>
    </row>
    <row r="207" spans="21:23" x14ac:dyDescent="0.4">
      <c r="U207" s="2"/>
      <c r="V207" s="2"/>
      <c r="W207" s="2"/>
    </row>
    <row r="208" spans="21:23" x14ac:dyDescent="0.4">
      <c r="U208" s="2"/>
      <c r="V208" s="2"/>
      <c r="W208" s="2"/>
    </row>
    <row r="209" spans="21:23" x14ac:dyDescent="0.4">
      <c r="U209" s="2"/>
      <c r="V209" s="2"/>
      <c r="W209" s="2"/>
    </row>
    <row r="210" spans="21:23" x14ac:dyDescent="0.4">
      <c r="U210" s="2"/>
      <c r="V210" s="2"/>
      <c r="W210" s="2"/>
    </row>
    <row r="211" spans="21:23" x14ac:dyDescent="0.4">
      <c r="U211" s="2"/>
      <c r="V211" s="2"/>
      <c r="W211" s="2"/>
    </row>
  </sheetData>
  <autoFilter xmlns:x14="http://schemas.microsoft.com/office/spreadsheetml/2009/9/main" ref="A1:V135" xr:uid="{BC6A4BC7-70EF-4D9E-9A85-C36A41821598}">
    <filterColumn colId="16">
      <filters>
        <mc:AlternateContent xmlns:mc="http://schemas.openxmlformats.org/markup-compatibility/2006">
          <mc:Choice Requires="x14">
            <x14:filter val="Replacing the compressor of the outdoor unit. (BNK NO.2)_x000d__x000a_"/>
            <x14:filter val="Title: _x0009_PUS1 UPS Maintenance Contractor Bi-Monthly Inspection _x0009_Procedure No. _x0009_PUS1-MOP-001 _x0009_Risk Level: _x0009_Level 3 _x0009_Frequency _x0009_Bi-monthly _x0009_Owner: _x0009_PUS1 Facility Operations _x0009_Revision: _x0009_Rev 0.1 _x0009_Equipment Affected: _x0009_BNK DR Center UPS-01, 02 _x000d__x000a_Shinbinet IDC UPS-01,02 _x000d__x000a_Pusan Center UPS-01,02 _x0009_Power source/ Breaker isolated _x0009_UPS Configuration  _x000d__x000a_&amp;#8220;N+1&amp;#8221; _x0009_ _x000d__x000a_Description of Work  _x000d__x000a_This is a regular inspection activity to determine the operation status of the UPS (input, output, battery charging function, etc.) and whether it is normal for internal important parts. _x000d__x000a_ _x000d__x000a_"/>
            <x14:filter val="Title:_x0009_PUS1 UPS Power Quality Measurement_x0009_Procedure No._x0009_PUS1-MOP-022_x0009_Risk Level:_x0009_Level 3_x0009_Frequency_x0009_Monthly_x0009_Owner:_x0009_PUS1 Facility Operations_x0009_Revision:_x0009_Rev 0.1_x0009_Equipment Affected:_x0009_BNK DR Center UPS-01, 02_x000d__x000a_Shinbinet IDC UPS-01, 02_x000d__x000a_Pusan Center UPS-01, 02_x0009_Power source/ Breaker isolated_x0009_UPS Configuration _x000d__x000a_&amp;#8220;N+1&amp;#8221;_x0009_ _x000d__x000a_Description of Work _x000d__x000a_This check is a regular monthly check to accurately measure the UPS's power quality and load capacity._x000d__x000a_"/>
            <x14:filter val="Title:_x0009_PUS1 UPS Power Quality Measurement_x0009_Procedure No._x0009_PUS1-MOP-022_x0009_Risk Level:_x0009_Level 3_x0009_Frequency_x0009_Monthly_x0009_Owner:_x0009_PUS1 Facility Operations_x0009_Revision:_x0009_Rev 0.1_x0009_Equipment Affected:_x0009_BNK DR Center UPS-01, 02_x000d__x000a_Shinbinet IDC UPS-01, 02_x000d__x000a_Pusan Center UPS-01, 02_x0009_Power source/ Breaker isolated_x0009_UPS Configuration _x000d__x000a_“N+1”_x0009_ _x000d__x000a_Description of Work _x000d__x000a_This check is a regular monthly check to accurately measure the UPS's power quality and load capacity._x000d__x000a_"/>
          </mc:Choice>
          <mc:Fallback>
            <filter val="Replacing the compressor of the outdoor unit. (BNK NO.2)_x000d__x000a_"/>
          </mc:Fallback>
        </mc:AlternateContent>
      </filters>
    </filterColumn>
  </autoFilter>
  <phoneticPr fontId="18"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Excel.SheetMacroEnabled.12" dvAspect="DVASPECT_ICON" shapeId="4097" r:id="rId4">
          <objectPr defaultSize="0" autoPict="0" r:id="rId5">
            <anchor moveWithCells="1" sizeWithCells="1">
              <from>
                <xdr:col>45</xdr:col>
                <xdr:colOff>160020</xdr:colOff>
                <xdr:row>31</xdr:row>
                <xdr:rowOff>175260</xdr:rowOff>
              </from>
              <to>
                <xdr:col>45</xdr:col>
                <xdr:colOff>1447800</xdr:colOff>
                <xdr:row>31</xdr:row>
                <xdr:rowOff>1158240</xdr:rowOff>
              </to>
            </anchor>
          </objectPr>
        </oleObject>
      </mc:Choice>
      <mc:Fallback>
        <oleObject progId="Excel.SheetMacroEnabled.12" dvAspect="DVASPECT_ICON" shapeId="4097" r:id="rId4"/>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E1FC5-0C03-47B5-B321-E1ED43E234E4}">
  <dimension ref="A1:Q81"/>
  <sheetViews>
    <sheetView view="pageBreakPreview" zoomScaleNormal="100" zoomScaleSheetLayoutView="100" workbookViewId="0">
      <selection activeCell="E6" sqref="E6"/>
    </sheetView>
  </sheetViews>
  <sheetFormatPr defaultRowHeight="17.399999999999999" x14ac:dyDescent="0.4"/>
  <cols>
    <col min="2" max="2" width="32.796875" customWidth="1"/>
    <col min="3" max="3" width="10.09765625" customWidth="1"/>
    <col min="12" max="12" width="44" bestFit="1" customWidth="1"/>
    <col min="20" max="20" width="9.5" bestFit="1" customWidth="1"/>
  </cols>
  <sheetData>
    <row r="1" spans="1:17" x14ac:dyDescent="0.4">
      <c r="K1" s="48"/>
      <c r="L1" s="48"/>
      <c r="M1" s="48"/>
    </row>
    <row r="3" spans="1:17" ht="18" thickBot="1" x14ac:dyDescent="0.45"/>
    <row r="4" spans="1:17" ht="18" thickBot="1" x14ac:dyDescent="0.45">
      <c r="A4" s="14" t="s">
        <v>16</v>
      </c>
      <c r="B4" s="15" t="s">
        <v>17</v>
      </c>
      <c r="C4" s="67" t="s">
        <v>18</v>
      </c>
      <c r="D4" s="69">
        <v>44956</v>
      </c>
      <c r="E4" s="70"/>
      <c r="F4" s="69">
        <v>44985</v>
      </c>
      <c r="G4" s="70"/>
      <c r="H4" s="69">
        <v>45015</v>
      </c>
      <c r="I4" s="70"/>
      <c r="K4" s="54"/>
      <c r="L4" s="54"/>
      <c r="M4" s="54"/>
      <c r="Q4">
        <f>SUM(LawData!J1:V21)</f>
        <v>43</v>
      </c>
    </row>
    <row r="5" spans="1:17" ht="18" thickBot="1" x14ac:dyDescent="0.45">
      <c r="A5" s="27"/>
      <c r="B5" s="17"/>
      <c r="C5" s="68"/>
      <c r="D5" s="17" t="s">
        <v>19</v>
      </c>
      <c r="E5" s="17" t="s">
        <v>20</v>
      </c>
      <c r="F5" s="17" t="s">
        <v>19</v>
      </c>
      <c r="G5" s="17" t="s">
        <v>20</v>
      </c>
      <c r="H5" s="17" t="s">
        <v>19</v>
      </c>
      <c r="I5" s="17" t="s">
        <v>20</v>
      </c>
      <c r="J5" s="1"/>
      <c r="K5" s="54"/>
      <c r="L5" s="54"/>
      <c r="M5" s="54"/>
    </row>
    <row r="6" spans="1:17" ht="18" thickBot="1" x14ac:dyDescent="0.45">
      <c r="A6" s="7">
        <v>1</v>
      </c>
      <c r="B6" s="13" t="s">
        <v>21</v>
      </c>
      <c r="C6" s="12" t="s">
        <v>3</v>
      </c>
      <c r="D6" s="22">
        <v>18</v>
      </c>
      <c r="E6" s="22">
        <f>VLOOKUP(B6,LawData!$AT$2:$BF$15,2,0)</f>
        <v>0</v>
      </c>
      <c r="F6" s="22">
        <v>20</v>
      </c>
      <c r="G6" s="22">
        <f>VLOOKUP(B6,LawData!$AT$2:$BF$15,3,0)</f>
        <v>1</v>
      </c>
      <c r="H6" s="23">
        <v>20</v>
      </c>
      <c r="I6" s="22">
        <f>VLOOKUP(B6,LawData!$AT$2:$BF$15,4,0)</f>
        <v>1</v>
      </c>
      <c r="K6" s="54"/>
      <c r="L6" s="54" t="s">
        <v>21</v>
      </c>
      <c r="M6" s="54" t="s">
        <v>49</v>
      </c>
    </row>
    <row r="7" spans="1:17" ht="18" thickBot="1" x14ac:dyDescent="0.45">
      <c r="A7" s="7">
        <v>2</v>
      </c>
      <c r="B7" s="13" t="s">
        <v>0</v>
      </c>
      <c r="C7" s="12" t="s">
        <v>23</v>
      </c>
      <c r="D7" s="23" t="s">
        <v>22</v>
      </c>
      <c r="E7" s="22">
        <f>VLOOKUP(B7,LawData!$AT$2:$BF$15,2,0)</f>
        <v>0</v>
      </c>
      <c r="F7" s="23">
        <v>8</v>
      </c>
      <c r="G7" s="22">
        <f>VLOOKUP(B7,LawData!$AT$2:$BF$15,3,0)</f>
        <v>1</v>
      </c>
      <c r="H7" s="23" t="s">
        <v>22</v>
      </c>
      <c r="I7" s="22">
        <f>VLOOKUP(B7,LawData!$AT$2:$BF$15,4,0)</f>
        <v>1</v>
      </c>
      <c r="K7" s="54"/>
      <c r="L7" s="54" t="s">
        <v>0</v>
      </c>
      <c r="M7" s="54" t="s">
        <v>49</v>
      </c>
    </row>
    <row r="8" spans="1:17" ht="18" thickBot="1" x14ac:dyDescent="0.45">
      <c r="A8" s="7">
        <v>3</v>
      </c>
      <c r="B8" s="13" t="s">
        <v>24</v>
      </c>
      <c r="C8" s="12" t="s">
        <v>91</v>
      </c>
      <c r="D8" s="23" t="s">
        <v>22</v>
      </c>
      <c r="E8" s="22">
        <f>VLOOKUP(B8,LawData!$AT$2:$BF$15,2,0)</f>
        <v>0</v>
      </c>
      <c r="F8" s="23">
        <v>28</v>
      </c>
      <c r="G8" s="22">
        <f>VLOOKUP(B8,LawData!$AT$2:$BF$15,3,0)</f>
        <v>0</v>
      </c>
      <c r="H8" s="23" t="s">
        <v>22</v>
      </c>
      <c r="I8" s="22">
        <f>VLOOKUP(B8,LawData!$AT$2:$BF$15,4,0)</f>
        <v>1</v>
      </c>
      <c r="L8" s="58" t="s">
        <v>24</v>
      </c>
      <c r="M8" s="58" t="s">
        <v>23</v>
      </c>
    </row>
    <row r="9" spans="1:17" ht="18" thickBot="1" x14ac:dyDescent="0.45">
      <c r="A9" s="7">
        <v>4</v>
      </c>
      <c r="B9" s="13" t="s">
        <v>25</v>
      </c>
      <c r="C9" s="12" t="s">
        <v>23</v>
      </c>
      <c r="D9" s="23" t="s">
        <v>22</v>
      </c>
      <c r="E9" s="22">
        <f>VLOOKUP(B9,LawData!$AT$2:$BF$15,2,0)</f>
        <v>0</v>
      </c>
      <c r="F9" s="23">
        <v>28</v>
      </c>
      <c r="G9" s="22">
        <f>VLOOKUP(B9,LawData!$AT$2:$BF$15,3,0)</f>
        <v>0</v>
      </c>
      <c r="H9" s="23" t="s">
        <v>22</v>
      </c>
      <c r="I9" s="22">
        <f>VLOOKUP(B9,LawData!$AT$2:$BF$15,4,0)</f>
        <v>1</v>
      </c>
      <c r="K9" s="53"/>
      <c r="L9" s="53" t="s">
        <v>25</v>
      </c>
      <c r="M9" s="53" t="s">
        <v>91</v>
      </c>
    </row>
    <row r="10" spans="1:17" ht="18" thickBot="1" x14ac:dyDescent="0.45">
      <c r="A10" s="7">
        <v>5</v>
      </c>
      <c r="B10" s="13" t="s">
        <v>26</v>
      </c>
      <c r="C10" s="12" t="s">
        <v>3</v>
      </c>
      <c r="D10" s="23">
        <v>5</v>
      </c>
      <c r="E10" s="22">
        <f>VLOOKUP(B10,LawData!$AT$2:$BF$15,2,0)</f>
        <v>2</v>
      </c>
      <c r="F10" s="23">
        <v>7</v>
      </c>
      <c r="G10" s="22">
        <f>VLOOKUP(B10,LawData!$AT$2:$BF$15,3,0)</f>
        <v>0</v>
      </c>
      <c r="H10" s="23">
        <v>5</v>
      </c>
      <c r="I10" s="22">
        <f>VLOOKUP(B10,LawData!$AT$2:$BF$15,4,0)</f>
        <v>0</v>
      </c>
      <c r="K10" s="53"/>
      <c r="L10" s="53" t="s">
        <v>26</v>
      </c>
      <c r="M10" s="53" t="s">
        <v>49</v>
      </c>
    </row>
    <row r="11" spans="1:17" ht="18" thickBot="1" x14ac:dyDescent="0.45">
      <c r="A11" s="7">
        <v>6</v>
      </c>
      <c r="B11" s="13" t="s">
        <v>27</v>
      </c>
      <c r="C11" s="12" t="s">
        <v>13</v>
      </c>
      <c r="D11" s="23">
        <v>17</v>
      </c>
      <c r="E11" s="22">
        <f>VLOOKUP(B11,LawData!$AT$2:$BF$15,2,0)</f>
        <v>0</v>
      </c>
      <c r="F11" s="23" t="s">
        <v>22</v>
      </c>
      <c r="G11" s="22">
        <f>VLOOKUP(B11,LawData!$AT$2:$BF$15,3,0)</f>
        <v>0</v>
      </c>
      <c r="H11" s="23" t="s">
        <v>22</v>
      </c>
      <c r="I11" s="22">
        <f>VLOOKUP(B11,LawData!$AT$2:$BF$15,4,0)</f>
        <v>1</v>
      </c>
      <c r="K11" s="53"/>
      <c r="L11" s="53" t="s">
        <v>27</v>
      </c>
      <c r="M11" s="53" t="s">
        <v>93</v>
      </c>
    </row>
    <row r="12" spans="1:17" ht="18" thickBot="1" x14ac:dyDescent="0.45">
      <c r="A12" s="7">
        <v>7</v>
      </c>
      <c r="B12" s="13" t="s">
        <v>28</v>
      </c>
      <c r="C12" s="12" t="s">
        <v>29</v>
      </c>
      <c r="D12" s="23" t="s">
        <v>22</v>
      </c>
      <c r="E12" s="22">
        <f>VLOOKUP(B12,LawData!$AT$2:$BF$15,2,0)</f>
        <v>0</v>
      </c>
      <c r="F12" s="23" t="s">
        <v>22</v>
      </c>
      <c r="G12" s="22">
        <f>VLOOKUP(B12,LawData!$AT$2:$BF$15,3,0)</f>
        <v>1</v>
      </c>
      <c r="H12" s="23" t="s">
        <v>22</v>
      </c>
      <c r="I12" s="22">
        <f>VLOOKUP(B12,LawData!$AT$2:$BF$15,4,0)</f>
        <v>0</v>
      </c>
      <c r="K12" s="53"/>
      <c r="L12" s="53" t="s">
        <v>28</v>
      </c>
      <c r="M12" s="53" t="s">
        <v>95</v>
      </c>
    </row>
    <row r="13" spans="1:17" ht="18" thickBot="1" x14ac:dyDescent="0.45">
      <c r="A13" s="7">
        <v>8</v>
      </c>
      <c r="B13" s="13" t="s">
        <v>30</v>
      </c>
      <c r="C13" s="12" t="s">
        <v>31</v>
      </c>
      <c r="D13" s="23" t="s">
        <v>32</v>
      </c>
      <c r="E13" s="22">
        <f>VLOOKUP(B13,LawData!$AT$2:$BF$15,2,0)</f>
        <v>0</v>
      </c>
      <c r="F13" s="23" t="s">
        <v>33</v>
      </c>
      <c r="G13" s="22">
        <f>VLOOKUP(B13,LawData!$AT$2:$BF$15,3,0)</f>
        <v>0</v>
      </c>
      <c r="H13" s="23" t="s">
        <v>34</v>
      </c>
      <c r="I13" s="22">
        <f>VLOOKUP(B13,LawData!$AT$2:$BF$15,4,0)</f>
        <v>0</v>
      </c>
      <c r="L13" s="58" t="s">
        <v>30</v>
      </c>
      <c r="M13" s="53" t="s">
        <v>95</v>
      </c>
    </row>
    <row r="14" spans="1:17" ht="18" thickBot="1" x14ac:dyDescent="0.45">
      <c r="A14" s="7">
        <v>9</v>
      </c>
      <c r="B14" s="13" t="s">
        <v>35</v>
      </c>
      <c r="C14" s="12" t="s">
        <v>13</v>
      </c>
      <c r="D14" s="23" t="s">
        <v>22</v>
      </c>
      <c r="E14" s="22">
        <f>VLOOKUP(B14,LawData!$AT$2:$BF$15,2,0)</f>
        <v>0</v>
      </c>
      <c r="F14" s="23" t="s">
        <v>22</v>
      </c>
      <c r="G14" s="22">
        <f>VLOOKUP(B14,LawData!$AT$2:$BF$15,3,0)</f>
        <v>0</v>
      </c>
      <c r="H14" s="23" t="s">
        <v>22</v>
      </c>
      <c r="I14" s="22">
        <f>VLOOKUP(B14,LawData!$AT$2:$BF$15,4,0)</f>
        <v>0</v>
      </c>
      <c r="L14" s="58" t="s">
        <v>35</v>
      </c>
      <c r="M14" s="53" t="s">
        <v>96</v>
      </c>
    </row>
    <row r="15" spans="1:17" ht="18" thickBot="1" x14ac:dyDescent="0.45">
      <c r="A15" s="7">
        <v>10</v>
      </c>
      <c r="B15" s="13" t="s">
        <v>36</v>
      </c>
      <c r="C15" s="12" t="s">
        <v>37</v>
      </c>
      <c r="D15" s="23" t="s">
        <v>22</v>
      </c>
      <c r="E15" s="22">
        <f>VLOOKUP(B15,LawData!$AT$2:$BF$15,2,0)</f>
        <v>0</v>
      </c>
      <c r="F15" s="23" t="s">
        <v>22</v>
      </c>
      <c r="G15" s="22">
        <f>VLOOKUP(B15,LawData!$AT$2:$BF$15,3,0)</f>
        <v>0</v>
      </c>
      <c r="H15" s="23" t="s">
        <v>22</v>
      </c>
      <c r="I15" s="22">
        <f>VLOOKUP(B15,LawData!$AT$2:$BF$15,4,0)</f>
        <v>0</v>
      </c>
      <c r="L15" s="58" t="s">
        <v>36</v>
      </c>
      <c r="M15" s="53" t="s">
        <v>97</v>
      </c>
    </row>
    <row r="16" spans="1:17" ht="18" thickBot="1" x14ac:dyDescent="0.45">
      <c r="A16" s="7">
        <v>11</v>
      </c>
      <c r="B16" s="13" t="s">
        <v>38</v>
      </c>
      <c r="C16" s="12" t="s">
        <v>13</v>
      </c>
      <c r="D16" s="23">
        <v>16</v>
      </c>
      <c r="E16" s="22">
        <f>VLOOKUP(B16,LawData!$AT$2:$BF$15,2,0)</f>
        <v>0</v>
      </c>
      <c r="F16" s="23" t="s">
        <v>22</v>
      </c>
      <c r="G16" s="22">
        <f>VLOOKUP(B16,LawData!$AT$2:$BF$15,3,0)</f>
        <v>1</v>
      </c>
      <c r="H16" s="23">
        <v>19</v>
      </c>
      <c r="I16" s="22">
        <f>VLOOKUP(B16,LawData!$AT$2:$BF$15,4,0)</f>
        <v>1</v>
      </c>
      <c r="L16" s="58" t="s">
        <v>38</v>
      </c>
      <c r="M16" s="53" t="s">
        <v>49</v>
      </c>
    </row>
    <row r="17" spans="1:13" ht="18" thickBot="1" x14ac:dyDescent="0.45">
      <c r="A17" s="7">
        <v>12</v>
      </c>
      <c r="B17" s="13" t="s">
        <v>39</v>
      </c>
      <c r="C17" s="12" t="s">
        <v>3</v>
      </c>
      <c r="D17" s="23">
        <v>16</v>
      </c>
      <c r="E17" s="22">
        <f>VLOOKUP(B17,LawData!$AT$2:$BF$15,2,0)</f>
        <v>0</v>
      </c>
      <c r="F17" s="23">
        <v>19</v>
      </c>
      <c r="G17" s="22">
        <f>VLOOKUP(B17,LawData!$AT$2:$BF$15,3,0)</f>
        <v>1</v>
      </c>
      <c r="H17" s="23">
        <v>19</v>
      </c>
      <c r="I17" s="22">
        <f>VLOOKUP(B17,LawData!$AT$2:$BF$15,4,0)</f>
        <v>1</v>
      </c>
      <c r="L17" s="58" t="s">
        <v>39</v>
      </c>
      <c r="M17" s="53" t="s">
        <v>49</v>
      </c>
    </row>
    <row r="18" spans="1:13" ht="18" thickBot="1" x14ac:dyDescent="0.45">
      <c r="A18" s="7">
        <v>13</v>
      </c>
      <c r="B18" s="13" t="s">
        <v>40</v>
      </c>
      <c r="C18" s="12" t="s">
        <v>3</v>
      </c>
      <c r="D18" s="23">
        <v>5</v>
      </c>
      <c r="E18" s="22">
        <f>VLOOKUP(B18,LawData!$AT$2:$BF$15,2,0)</f>
        <v>0</v>
      </c>
      <c r="F18" s="23">
        <v>7</v>
      </c>
      <c r="G18" s="22">
        <f>VLOOKUP(B18,LawData!$AT$2:$BF$15,3,0)</f>
        <v>1</v>
      </c>
      <c r="H18" s="23">
        <v>5</v>
      </c>
      <c r="I18" s="22">
        <f>VLOOKUP(B18,LawData!$AT$2:$BF$15,4,0)</f>
        <v>0</v>
      </c>
      <c r="L18" s="58" t="s">
        <v>40</v>
      </c>
      <c r="M18" s="53" t="s">
        <v>49</v>
      </c>
    </row>
    <row r="19" spans="1:13" ht="18" thickBot="1" x14ac:dyDescent="0.45">
      <c r="A19" s="7"/>
      <c r="B19" s="8"/>
      <c r="C19" s="8"/>
      <c r="D19" s="23"/>
      <c r="E19" s="22"/>
      <c r="F19" s="23"/>
      <c r="G19" s="22"/>
      <c r="H19" s="23"/>
      <c r="I19" s="22"/>
    </row>
    <row r="20" spans="1:13" x14ac:dyDescent="0.4">
      <c r="A20" s="71" t="s">
        <v>41</v>
      </c>
      <c r="B20" s="72"/>
      <c r="C20" s="72"/>
      <c r="D20" s="72"/>
      <c r="E20" s="72"/>
      <c r="F20" s="72"/>
      <c r="G20" s="72"/>
      <c r="H20" s="72"/>
      <c r="I20" s="73"/>
    </row>
    <row r="21" spans="1:13" ht="18" thickBot="1" x14ac:dyDescent="0.45">
      <c r="A21" s="74"/>
      <c r="B21" s="75"/>
      <c r="C21" s="75"/>
      <c r="D21" s="75"/>
      <c r="E21" s="75"/>
      <c r="F21" s="75"/>
      <c r="G21" s="75"/>
      <c r="H21" s="75"/>
      <c r="I21" s="76"/>
    </row>
    <row r="23" spans="1:13" ht="18" thickBot="1" x14ac:dyDescent="0.45"/>
    <row r="24" spans="1:13" ht="18" thickBot="1" x14ac:dyDescent="0.45">
      <c r="A24" s="14" t="s">
        <v>16</v>
      </c>
      <c r="B24" s="15" t="s">
        <v>17</v>
      </c>
      <c r="C24" s="67" t="s">
        <v>18</v>
      </c>
      <c r="D24" s="69">
        <v>45046</v>
      </c>
      <c r="E24" s="70"/>
      <c r="F24" s="69">
        <v>45076</v>
      </c>
      <c r="G24" s="70"/>
      <c r="H24" s="69">
        <v>45107</v>
      </c>
      <c r="I24" s="70"/>
    </row>
    <row r="25" spans="1:13" ht="18" thickBot="1" x14ac:dyDescent="0.45">
      <c r="A25" s="27"/>
      <c r="B25" s="17"/>
      <c r="C25" s="68"/>
      <c r="D25" s="17" t="s">
        <v>19</v>
      </c>
      <c r="E25" s="17" t="s">
        <v>20</v>
      </c>
      <c r="F25" s="17" t="s">
        <v>19</v>
      </c>
      <c r="G25" s="17" t="s">
        <v>20</v>
      </c>
      <c r="H25" s="17" t="s">
        <v>19</v>
      </c>
      <c r="I25" s="17" t="s">
        <v>20</v>
      </c>
    </row>
    <row r="26" spans="1:13" ht="18" thickBot="1" x14ac:dyDescent="0.45">
      <c r="A26" s="7">
        <v>1</v>
      </c>
      <c r="B26" s="13" t="s">
        <v>21</v>
      </c>
      <c r="C26" s="12" t="s">
        <v>3</v>
      </c>
      <c r="D26" s="22">
        <v>18</v>
      </c>
      <c r="E26" s="22">
        <f>VLOOKUP(B26,LawData!$AT$2:$BF$15,5,0)</f>
        <v>1</v>
      </c>
      <c r="F26" s="22">
        <v>20</v>
      </c>
      <c r="G26" s="22">
        <f>VLOOKUP(B26,LawData!$AT$2:$BF$15,6,0)</f>
        <v>1</v>
      </c>
      <c r="H26" s="23">
        <v>20</v>
      </c>
      <c r="I26" s="22">
        <f>VLOOKUP(B26,LawData!$AT$2:$BF$15,7,0)</f>
        <v>1</v>
      </c>
    </row>
    <row r="27" spans="1:13" ht="18" thickBot="1" x14ac:dyDescent="0.45">
      <c r="A27" s="7">
        <v>2</v>
      </c>
      <c r="B27" s="13" t="s">
        <v>0</v>
      </c>
      <c r="C27" s="12" t="s">
        <v>23</v>
      </c>
      <c r="D27" s="23" t="s">
        <v>22</v>
      </c>
      <c r="E27" s="22">
        <f>VLOOKUP(B27,LawData!$AT$2:$BF$15,5,0)</f>
        <v>1</v>
      </c>
      <c r="F27" s="23">
        <v>8</v>
      </c>
      <c r="G27" s="22">
        <f>VLOOKUP(B27,LawData!$AT$2:$BF$15,6,0)</f>
        <v>1</v>
      </c>
      <c r="H27" s="23" t="s">
        <v>22</v>
      </c>
      <c r="I27" s="22">
        <f>VLOOKUP(B27,LawData!$AT$2:$BF$15,7,0)</f>
        <v>1</v>
      </c>
    </row>
    <row r="28" spans="1:13" ht="18" thickBot="1" x14ac:dyDescent="0.45">
      <c r="A28" s="7">
        <v>3</v>
      </c>
      <c r="B28" s="13" t="s">
        <v>24</v>
      </c>
      <c r="C28" s="12" t="s">
        <v>23</v>
      </c>
      <c r="D28" s="23" t="s">
        <v>22</v>
      </c>
      <c r="E28" s="22">
        <f>VLOOKUP(B28,LawData!$AT$2:$BF$15,5,0)</f>
        <v>0</v>
      </c>
      <c r="F28" s="23">
        <v>28</v>
      </c>
      <c r="G28" s="22">
        <f>VLOOKUP(B28,LawData!$AT$2:$BF$15,6,0)</f>
        <v>0</v>
      </c>
      <c r="H28" s="23" t="s">
        <v>22</v>
      </c>
      <c r="I28" s="22">
        <f>VLOOKUP(B28,LawData!$AT$2:$BF$15,7,0)</f>
        <v>1</v>
      </c>
    </row>
    <row r="29" spans="1:13" ht="18" thickBot="1" x14ac:dyDescent="0.45">
      <c r="A29" s="7">
        <v>4</v>
      </c>
      <c r="B29" s="13" t="s">
        <v>25</v>
      </c>
      <c r="C29" s="12" t="s">
        <v>23</v>
      </c>
      <c r="D29" s="23" t="s">
        <v>22</v>
      </c>
      <c r="E29" s="22">
        <f>VLOOKUP(B29,LawData!$AT$2:$BF$15,5,0)</f>
        <v>0</v>
      </c>
      <c r="F29" s="23">
        <v>28</v>
      </c>
      <c r="G29" s="22">
        <f>VLOOKUP(B29,LawData!$AT$2:$BF$15,6,0)</f>
        <v>0</v>
      </c>
      <c r="H29" s="23" t="s">
        <v>22</v>
      </c>
      <c r="I29" s="22">
        <f>VLOOKUP(B29,LawData!$AT$2:$BF$15,7,0)</f>
        <v>1</v>
      </c>
    </row>
    <row r="30" spans="1:13" ht="18" thickBot="1" x14ac:dyDescent="0.45">
      <c r="A30" s="7">
        <v>5</v>
      </c>
      <c r="B30" s="13" t="s">
        <v>26</v>
      </c>
      <c r="C30" s="12" t="s">
        <v>3</v>
      </c>
      <c r="D30" s="23">
        <v>5</v>
      </c>
      <c r="E30" s="22">
        <f>VLOOKUP(B30,LawData!$AT$2:$BF$15,5,0)</f>
        <v>0</v>
      </c>
      <c r="F30" s="23">
        <v>7</v>
      </c>
      <c r="G30" s="22">
        <f>VLOOKUP(B30,LawData!$AT$2:$BF$15,6,0)</f>
        <v>1</v>
      </c>
      <c r="H30" s="23">
        <v>5</v>
      </c>
      <c r="I30" s="22">
        <f>VLOOKUP(B30,LawData!$AT$2:$BF$15,7,0)</f>
        <v>0</v>
      </c>
    </row>
    <row r="31" spans="1:13" ht="18" thickBot="1" x14ac:dyDescent="0.45">
      <c r="A31" s="7">
        <v>6</v>
      </c>
      <c r="B31" s="13" t="s">
        <v>27</v>
      </c>
      <c r="C31" s="12" t="s">
        <v>13</v>
      </c>
      <c r="D31" s="23">
        <v>17</v>
      </c>
      <c r="E31" s="22">
        <f>VLOOKUP(B31,LawData!$AT$2:$BF$15,5,0)</f>
        <v>0</v>
      </c>
      <c r="F31" s="23" t="s">
        <v>22</v>
      </c>
      <c r="G31" s="22">
        <f>VLOOKUP(B31,LawData!$AT$2:$BF$15,6,0)</f>
        <v>0</v>
      </c>
      <c r="H31" s="23" t="s">
        <v>22</v>
      </c>
      <c r="I31" s="22">
        <f>VLOOKUP(B31,LawData!$AT$2:$BF$15,7,0)</f>
        <v>0</v>
      </c>
    </row>
    <row r="32" spans="1:13" ht="18" thickBot="1" x14ac:dyDescent="0.45">
      <c r="A32" s="7">
        <v>7</v>
      </c>
      <c r="B32" s="13" t="s">
        <v>28</v>
      </c>
      <c r="C32" s="12" t="s">
        <v>29</v>
      </c>
      <c r="D32" s="23" t="s">
        <v>22</v>
      </c>
      <c r="E32" s="22">
        <f>VLOOKUP(B32,LawData!$AT$2:$BF$15,5,0)</f>
        <v>0</v>
      </c>
      <c r="F32" s="23" t="s">
        <v>22</v>
      </c>
      <c r="G32" s="22">
        <f>VLOOKUP(B32,LawData!$AT$2:$BF$15,6,0)</f>
        <v>0</v>
      </c>
      <c r="H32" s="23" t="s">
        <v>22</v>
      </c>
      <c r="I32" s="22">
        <f>VLOOKUP(B32,LawData!$AT$2:$BF$15,7,0)</f>
        <v>0</v>
      </c>
    </row>
    <row r="33" spans="1:9" ht="18" thickBot="1" x14ac:dyDescent="0.45">
      <c r="A33" s="7">
        <v>8</v>
      </c>
      <c r="B33" s="13" t="s">
        <v>30</v>
      </c>
      <c r="C33" s="12" t="s">
        <v>31</v>
      </c>
      <c r="D33" s="23" t="s">
        <v>32</v>
      </c>
      <c r="E33" s="22">
        <f>VLOOKUP(B33,LawData!$AT$2:$BF$15,5,0)</f>
        <v>0</v>
      </c>
      <c r="F33" s="23" t="s">
        <v>33</v>
      </c>
      <c r="G33" s="22">
        <f>VLOOKUP(B33,LawData!$AT$2:$BF$15,6,0)</f>
        <v>0</v>
      </c>
      <c r="H33" s="23" t="s">
        <v>34</v>
      </c>
      <c r="I33" s="22">
        <f>VLOOKUP(B33,LawData!$AT$2:$BF$15,7,0)</f>
        <v>0</v>
      </c>
    </row>
    <row r="34" spans="1:9" ht="18" thickBot="1" x14ac:dyDescent="0.45">
      <c r="A34" s="7">
        <v>9</v>
      </c>
      <c r="B34" s="13" t="s">
        <v>35</v>
      </c>
      <c r="C34" s="12" t="s">
        <v>13</v>
      </c>
      <c r="D34" s="23" t="s">
        <v>22</v>
      </c>
      <c r="E34" s="22">
        <f>VLOOKUP(B34,LawData!$AT$2:$BF$15,5,0)</f>
        <v>0</v>
      </c>
      <c r="F34" s="23" t="s">
        <v>22</v>
      </c>
      <c r="G34" s="22">
        <f>VLOOKUP(B34,LawData!$AT$2:$BF$15,6,0)</f>
        <v>0</v>
      </c>
      <c r="H34" s="23" t="s">
        <v>22</v>
      </c>
      <c r="I34" s="22">
        <f>VLOOKUP(B34,LawData!$AT$2:$BF$15,7,0)</f>
        <v>0</v>
      </c>
    </row>
    <row r="35" spans="1:9" ht="18" thickBot="1" x14ac:dyDescent="0.45">
      <c r="A35" s="7">
        <v>10</v>
      </c>
      <c r="B35" s="13" t="s">
        <v>36</v>
      </c>
      <c r="C35" s="12" t="s">
        <v>37</v>
      </c>
      <c r="D35" s="23" t="s">
        <v>22</v>
      </c>
      <c r="E35" s="22">
        <f>VLOOKUP(B35,LawData!$AT$2:$BF$15,5,0)</f>
        <v>0</v>
      </c>
      <c r="F35" s="23" t="s">
        <v>22</v>
      </c>
      <c r="G35" s="22">
        <f>VLOOKUP(B35,LawData!$AT$2:$BF$15,6,0)</f>
        <v>0</v>
      </c>
      <c r="H35" s="23" t="s">
        <v>22</v>
      </c>
      <c r="I35" s="22">
        <f>VLOOKUP(B35,LawData!$AT$2:$BF$15,7,0)</f>
        <v>0</v>
      </c>
    </row>
    <row r="36" spans="1:9" ht="18" thickBot="1" x14ac:dyDescent="0.45">
      <c r="A36" s="7">
        <v>11</v>
      </c>
      <c r="B36" s="13" t="s">
        <v>38</v>
      </c>
      <c r="C36" s="12" t="s">
        <v>13</v>
      </c>
      <c r="D36" s="23">
        <v>16</v>
      </c>
      <c r="E36" s="22">
        <f>VLOOKUP(B36,LawData!$AT$2:$BF$15,5,0)</f>
        <v>1</v>
      </c>
      <c r="F36" s="23" t="s">
        <v>22</v>
      </c>
      <c r="G36" s="22">
        <f>VLOOKUP(B36,LawData!$AT$2:$BF$15,6,0)</f>
        <v>1</v>
      </c>
      <c r="H36" s="23">
        <v>19</v>
      </c>
      <c r="I36" s="22">
        <f>VLOOKUP(B36,LawData!$AT$2:$BF$15,7,0)</f>
        <v>1</v>
      </c>
    </row>
    <row r="37" spans="1:9" ht="18" thickBot="1" x14ac:dyDescent="0.45">
      <c r="A37" s="7">
        <v>12</v>
      </c>
      <c r="B37" s="13" t="s">
        <v>39</v>
      </c>
      <c r="C37" s="12" t="s">
        <v>3</v>
      </c>
      <c r="D37" s="23">
        <v>16</v>
      </c>
      <c r="E37" s="22">
        <f>VLOOKUP(B37,LawData!$AT$2:$BF$15,5,0)</f>
        <v>1</v>
      </c>
      <c r="F37" s="23">
        <v>19</v>
      </c>
      <c r="G37" s="22">
        <f>VLOOKUP(B37,LawData!$AT$2:$BF$15,6,0)</f>
        <v>1</v>
      </c>
      <c r="H37" s="23">
        <v>19</v>
      </c>
      <c r="I37" s="22">
        <f>VLOOKUP(B37,LawData!$AT$2:$BF$15,7,0)</f>
        <v>1</v>
      </c>
    </row>
    <row r="38" spans="1:9" ht="18" thickBot="1" x14ac:dyDescent="0.45">
      <c r="A38" s="7">
        <v>13</v>
      </c>
      <c r="B38" s="13" t="s">
        <v>40</v>
      </c>
      <c r="C38" s="12" t="s">
        <v>3</v>
      </c>
      <c r="D38" s="23">
        <v>5</v>
      </c>
      <c r="E38" s="22">
        <f>VLOOKUP(B38,LawData!$AT$2:$BF$15,5,0)</f>
        <v>0</v>
      </c>
      <c r="F38" s="23">
        <v>7</v>
      </c>
      <c r="G38" s="22">
        <f>VLOOKUP(B38,LawData!$AT$2:$BF$15,6,0)</f>
        <v>0</v>
      </c>
      <c r="H38" s="23">
        <v>5</v>
      </c>
      <c r="I38" s="22">
        <f>VLOOKUP(B38,LawData!$AT$2:$BF$15,7,0)</f>
        <v>0</v>
      </c>
    </row>
    <row r="39" spans="1:9" ht="18" thickBot="1" x14ac:dyDescent="0.45">
      <c r="A39" s="7"/>
      <c r="B39" s="8"/>
      <c r="C39" s="8"/>
      <c r="D39" s="23"/>
      <c r="E39" s="22"/>
      <c r="F39" s="23"/>
      <c r="G39" s="22"/>
      <c r="H39" s="23"/>
      <c r="I39" s="22"/>
    </row>
    <row r="40" spans="1:9" x14ac:dyDescent="0.4">
      <c r="A40" s="71" t="s">
        <v>41</v>
      </c>
      <c r="B40" s="72"/>
      <c r="C40" s="72"/>
      <c r="D40" s="72"/>
      <c r="E40" s="72"/>
      <c r="F40" s="72"/>
      <c r="G40" s="72"/>
      <c r="H40" s="72"/>
      <c r="I40" s="73"/>
    </row>
    <row r="41" spans="1:9" ht="18" thickBot="1" x14ac:dyDescent="0.45">
      <c r="A41" s="74"/>
      <c r="B41" s="75"/>
      <c r="C41" s="75"/>
      <c r="D41" s="75"/>
      <c r="E41" s="75"/>
      <c r="F41" s="75"/>
      <c r="G41" s="75"/>
      <c r="H41" s="75"/>
      <c r="I41" s="76"/>
    </row>
    <row r="43" spans="1:9" ht="18" thickBot="1" x14ac:dyDescent="0.45"/>
    <row r="44" spans="1:9" ht="18" thickBot="1" x14ac:dyDescent="0.45">
      <c r="A44" s="14" t="s">
        <v>16</v>
      </c>
      <c r="B44" s="15" t="s">
        <v>17</v>
      </c>
      <c r="C44" s="67" t="s">
        <v>18</v>
      </c>
      <c r="D44" s="69">
        <v>45137</v>
      </c>
      <c r="E44" s="70"/>
      <c r="F44" s="69">
        <v>45168</v>
      </c>
      <c r="G44" s="70"/>
      <c r="H44" s="69">
        <v>45199</v>
      </c>
      <c r="I44" s="70"/>
    </row>
    <row r="45" spans="1:9" ht="18" thickBot="1" x14ac:dyDescent="0.45">
      <c r="A45" s="27"/>
      <c r="B45" s="17"/>
      <c r="C45" s="68"/>
      <c r="D45" s="17" t="s">
        <v>19</v>
      </c>
      <c r="E45" s="17" t="s">
        <v>20</v>
      </c>
      <c r="F45" s="17" t="s">
        <v>19</v>
      </c>
      <c r="G45" s="17" t="s">
        <v>20</v>
      </c>
      <c r="H45" s="17" t="s">
        <v>19</v>
      </c>
      <c r="I45" s="17" t="s">
        <v>20</v>
      </c>
    </row>
    <row r="46" spans="1:9" ht="18" thickBot="1" x14ac:dyDescent="0.45">
      <c r="A46" s="7">
        <v>1</v>
      </c>
      <c r="B46" s="13" t="s">
        <v>21</v>
      </c>
      <c r="C46" s="12" t="s">
        <v>3</v>
      </c>
      <c r="D46" s="22">
        <v>18</v>
      </c>
      <c r="E46" s="22">
        <f>VLOOKUP(B46,LawData!$AT$2:$BF$15,8,0)</f>
        <v>1</v>
      </c>
      <c r="F46" s="22">
        <v>20</v>
      </c>
      <c r="G46" s="22">
        <f>VLOOKUP(B46,LawData!$AT$2:$BF$15,9,0)</f>
        <v>1</v>
      </c>
      <c r="H46" s="23">
        <v>20</v>
      </c>
      <c r="I46" s="22">
        <f>VLOOKUP(B46,LawData!$AT$2:$BF$15,10,0)</f>
        <v>1</v>
      </c>
    </row>
    <row r="47" spans="1:9" ht="18" thickBot="1" x14ac:dyDescent="0.45">
      <c r="A47" s="7">
        <v>2</v>
      </c>
      <c r="B47" s="13" t="s">
        <v>0</v>
      </c>
      <c r="C47" s="12" t="s">
        <v>23</v>
      </c>
      <c r="D47" s="23" t="s">
        <v>22</v>
      </c>
      <c r="E47" s="22">
        <f>VLOOKUP(B47,LawData!$AT$2:$BF$15,8,0)</f>
        <v>1</v>
      </c>
      <c r="F47" s="23">
        <v>8</v>
      </c>
      <c r="G47" s="22">
        <f>VLOOKUP(B47,LawData!$AT$2:$BF$15,9,0)</f>
        <v>1</v>
      </c>
      <c r="H47" s="23" t="s">
        <v>22</v>
      </c>
      <c r="I47" s="22">
        <f>VLOOKUP(B47,LawData!$AT$2:$BF$15,10,0)</f>
        <v>1</v>
      </c>
    </row>
    <row r="48" spans="1:9" ht="18" thickBot="1" x14ac:dyDescent="0.45">
      <c r="A48" s="7">
        <v>3</v>
      </c>
      <c r="B48" s="13" t="s">
        <v>24</v>
      </c>
      <c r="C48" s="12" t="s">
        <v>23</v>
      </c>
      <c r="D48" s="23" t="s">
        <v>22</v>
      </c>
      <c r="E48" s="22">
        <f>VLOOKUP(B48,LawData!$AT$2:$BF$15,8,0)</f>
        <v>0</v>
      </c>
      <c r="F48" s="23">
        <v>28</v>
      </c>
      <c r="G48" s="22">
        <f>VLOOKUP(B48,LawData!$AT$2:$BF$15,9,0)</f>
        <v>0</v>
      </c>
      <c r="H48" s="23" t="s">
        <v>22</v>
      </c>
      <c r="I48" s="22">
        <f>VLOOKUP(B48,LawData!$AT$2:$BF$15,10,0)</f>
        <v>1</v>
      </c>
    </row>
    <row r="49" spans="1:9" ht="18" thickBot="1" x14ac:dyDescent="0.45">
      <c r="A49" s="7">
        <v>4</v>
      </c>
      <c r="B49" s="13" t="s">
        <v>25</v>
      </c>
      <c r="C49" s="12" t="s">
        <v>23</v>
      </c>
      <c r="D49" s="23" t="s">
        <v>22</v>
      </c>
      <c r="E49" s="22">
        <f>VLOOKUP(B49,LawData!$AT$2:$BF$15,8,0)</f>
        <v>0</v>
      </c>
      <c r="F49" s="23">
        <v>28</v>
      </c>
      <c r="G49" s="22">
        <f>VLOOKUP(B49,LawData!$AT$2:$BF$15,9,0)</f>
        <v>0</v>
      </c>
      <c r="H49" s="23" t="s">
        <v>22</v>
      </c>
      <c r="I49" s="22">
        <f>VLOOKUP(B49,LawData!$AT$2:$BF$15,10,0)</f>
        <v>1</v>
      </c>
    </row>
    <row r="50" spans="1:9" ht="18" thickBot="1" x14ac:dyDescent="0.45">
      <c r="A50" s="7">
        <v>5</v>
      </c>
      <c r="B50" s="13" t="s">
        <v>26</v>
      </c>
      <c r="C50" s="12" t="s">
        <v>3</v>
      </c>
      <c r="D50" s="23">
        <v>5</v>
      </c>
      <c r="E50" s="22">
        <f>VLOOKUP(B50,LawData!$AT$2:$BF$15,8,0)</f>
        <v>0</v>
      </c>
      <c r="F50" s="23">
        <v>7</v>
      </c>
      <c r="G50" s="22">
        <f>VLOOKUP(B50,LawData!$AT$2:$BF$15,9,0)</f>
        <v>1</v>
      </c>
      <c r="H50" s="23">
        <v>5</v>
      </c>
      <c r="I50" s="22">
        <f>VLOOKUP(B50,LawData!$AT$2:$BF$15,10,0)</f>
        <v>0</v>
      </c>
    </row>
    <row r="51" spans="1:9" ht="18" thickBot="1" x14ac:dyDescent="0.45">
      <c r="A51" s="7">
        <v>6</v>
      </c>
      <c r="B51" s="13" t="s">
        <v>27</v>
      </c>
      <c r="C51" s="12" t="s">
        <v>13</v>
      </c>
      <c r="D51" s="23">
        <v>17</v>
      </c>
      <c r="E51" s="22">
        <f>VLOOKUP(B51,LawData!$AT$2:$BF$15,8,0)</f>
        <v>0</v>
      </c>
      <c r="F51" s="23" t="s">
        <v>22</v>
      </c>
      <c r="G51" s="22">
        <f>VLOOKUP(B51,LawData!$AT$2:$BF$15,9,0)</f>
        <v>0</v>
      </c>
      <c r="H51" s="23" t="s">
        <v>22</v>
      </c>
      <c r="I51" s="22">
        <f>VLOOKUP(B51,LawData!$AT$2:$BF$15,10,0)</f>
        <v>1</v>
      </c>
    </row>
    <row r="52" spans="1:9" ht="18" thickBot="1" x14ac:dyDescent="0.45">
      <c r="A52" s="7">
        <v>7</v>
      </c>
      <c r="B52" s="13" t="s">
        <v>28</v>
      </c>
      <c r="C52" s="12" t="s">
        <v>29</v>
      </c>
      <c r="D52" s="23" t="s">
        <v>22</v>
      </c>
      <c r="E52" s="22">
        <f>VLOOKUP(B52,LawData!$AT$2:$BF$15,8,0)</f>
        <v>0</v>
      </c>
      <c r="F52" s="23" t="s">
        <v>22</v>
      </c>
      <c r="G52" s="22">
        <f>VLOOKUP(B52,LawData!$AT$2:$BF$15,9,0)</f>
        <v>0</v>
      </c>
      <c r="H52" s="23" t="s">
        <v>22</v>
      </c>
      <c r="I52" s="22">
        <f>VLOOKUP(B52,LawData!$AT$2:$BF$15,10,0)</f>
        <v>0</v>
      </c>
    </row>
    <row r="53" spans="1:9" ht="18" thickBot="1" x14ac:dyDescent="0.45">
      <c r="A53" s="7">
        <v>8</v>
      </c>
      <c r="B53" s="13" t="s">
        <v>30</v>
      </c>
      <c r="C53" s="12" t="s">
        <v>31</v>
      </c>
      <c r="D53" s="23" t="s">
        <v>32</v>
      </c>
      <c r="E53" s="22">
        <f>VLOOKUP(B53,LawData!$AT$2:$BF$15,8,0)</f>
        <v>0</v>
      </c>
      <c r="F53" s="23" t="s">
        <v>33</v>
      </c>
      <c r="G53" s="22">
        <f>VLOOKUP(B53,LawData!$AT$2:$BF$15,9,0)</f>
        <v>0</v>
      </c>
      <c r="H53" s="23" t="s">
        <v>34</v>
      </c>
      <c r="I53" s="22">
        <f>VLOOKUP(B53,LawData!$AT$2:$BF$15,10,0)</f>
        <v>0</v>
      </c>
    </row>
    <row r="54" spans="1:9" ht="18" thickBot="1" x14ac:dyDescent="0.45">
      <c r="A54" s="7">
        <v>9</v>
      </c>
      <c r="B54" s="13" t="s">
        <v>35</v>
      </c>
      <c r="C54" s="12" t="s">
        <v>13</v>
      </c>
      <c r="D54" s="23" t="s">
        <v>22</v>
      </c>
      <c r="E54" s="22">
        <f>VLOOKUP(B54,LawData!$AT$2:$BF$15,8,0)</f>
        <v>0</v>
      </c>
      <c r="F54" s="23" t="s">
        <v>22</v>
      </c>
      <c r="G54" s="22">
        <f>VLOOKUP(B54,LawData!$AT$2:$BF$15,9,0)</f>
        <v>0</v>
      </c>
      <c r="H54" s="23" t="s">
        <v>22</v>
      </c>
      <c r="I54" s="22">
        <f>VLOOKUP(B54,LawData!$AT$2:$BF$15,10,0)</f>
        <v>0</v>
      </c>
    </row>
    <row r="55" spans="1:9" ht="18" thickBot="1" x14ac:dyDescent="0.45">
      <c r="A55" s="7">
        <v>10</v>
      </c>
      <c r="B55" s="13" t="s">
        <v>36</v>
      </c>
      <c r="C55" s="12" t="s">
        <v>37</v>
      </c>
      <c r="D55" s="23" t="s">
        <v>22</v>
      </c>
      <c r="E55" s="22">
        <f>VLOOKUP(B55,LawData!$AT$2:$BF$15,8,0)</f>
        <v>0</v>
      </c>
      <c r="F55" s="23" t="s">
        <v>22</v>
      </c>
      <c r="G55" s="22">
        <f>VLOOKUP(B55,LawData!$AT$2:$BF$15,9,0)</f>
        <v>0</v>
      </c>
      <c r="H55" s="23" t="s">
        <v>22</v>
      </c>
      <c r="I55" s="22">
        <f>VLOOKUP(B55,LawData!$AT$2:$BF$15,10,0)</f>
        <v>0</v>
      </c>
    </row>
    <row r="56" spans="1:9" ht="18" thickBot="1" x14ac:dyDescent="0.45">
      <c r="A56" s="7">
        <v>11</v>
      </c>
      <c r="B56" s="13" t="s">
        <v>38</v>
      </c>
      <c r="C56" s="12" t="s">
        <v>13</v>
      </c>
      <c r="D56" s="23">
        <v>16</v>
      </c>
      <c r="E56" s="22">
        <f>VLOOKUP(B56,LawData!$AT$2:$BF$15,8,0)</f>
        <v>1</v>
      </c>
      <c r="F56" s="23" t="s">
        <v>22</v>
      </c>
      <c r="G56" s="22">
        <f>VLOOKUP(B56,LawData!$AT$2:$BF$15,9,0)</f>
        <v>1</v>
      </c>
      <c r="H56" s="23">
        <v>19</v>
      </c>
      <c r="I56" s="22">
        <f>VLOOKUP(B56,LawData!$AT$2:$BF$15,10,0)</f>
        <v>1</v>
      </c>
    </row>
    <row r="57" spans="1:9" ht="18" thickBot="1" x14ac:dyDescent="0.45">
      <c r="A57" s="7">
        <v>12</v>
      </c>
      <c r="B57" s="13" t="s">
        <v>39</v>
      </c>
      <c r="C57" s="12" t="s">
        <v>3</v>
      </c>
      <c r="D57" s="23">
        <v>16</v>
      </c>
      <c r="E57" s="22">
        <f>VLOOKUP(B57,LawData!$AT$2:$BF$15,8,0)</f>
        <v>1</v>
      </c>
      <c r="F57" s="23">
        <v>19</v>
      </c>
      <c r="G57" s="22">
        <f>VLOOKUP(B57,LawData!$AT$2:$BF$15,9,0)</f>
        <v>1</v>
      </c>
      <c r="H57" s="23">
        <v>19</v>
      </c>
      <c r="I57" s="22">
        <f>VLOOKUP(B57,LawData!$AT$2:$BF$15,10,0)</f>
        <v>1</v>
      </c>
    </row>
    <row r="58" spans="1:9" ht="18" thickBot="1" x14ac:dyDescent="0.45">
      <c r="A58" s="7">
        <v>13</v>
      </c>
      <c r="B58" s="13" t="s">
        <v>40</v>
      </c>
      <c r="C58" s="12" t="s">
        <v>3</v>
      </c>
      <c r="D58" s="23">
        <v>5</v>
      </c>
      <c r="E58" s="22">
        <f>VLOOKUP(B58,LawData!$AT$2:$BF$15,8,0)</f>
        <v>0</v>
      </c>
      <c r="F58" s="23">
        <v>7</v>
      </c>
      <c r="G58" s="22">
        <f>VLOOKUP(B58,LawData!$AT$2:$BF$15,9,0)</f>
        <v>0</v>
      </c>
      <c r="H58" s="23">
        <v>5</v>
      </c>
      <c r="I58" s="22">
        <f>VLOOKUP(B58,LawData!$AT$2:$BF$15,10,0)</f>
        <v>0</v>
      </c>
    </row>
    <row r="59" spans="1:9" ht="18" thickBot="1" x14ac:dyDescent="0.45">
      <c r="A59" s="7"/>
      <c r="B59" s="8"/>
      <c r="C59" s="8"/>
      <c r="D59" s="23"/>
      <c r="E59" s="22"/>
      <c r="F59" s="23"/>
      <c r="G59" s="22"/>
      <c r="H59" s="23"/>
      <c r="I59" s="22"/>
    </row>
    <row r="60" spans="1:9" x14ac:dyDescent="0.4">
      <c r="A60" s="71" t="s">
        <v>41</v>
      </c>
      <c r="B60" s="72"/>
      <c r="C60" s="72"/>
      <c r="D60" s="72"/>
      <c r="E60" s="72"/>
      <c r="F60" s="72"/>
      <c r="G60" s="72"/>
      <c r="H60" s="72"/>
      <c r="I60" s="73"/>
    </row>
    <row r="61" spans="1:9" ht="18" thickBot="1" x14ac:dyDescent="0.45">
      <c r="A61" s="74"/>
      <c r="B61" s="75"/>
      <c r="C61" s="75"/>
      <c r="D61" s="75"/>
      <c r="E61" s="75"/>
      <c r="F61" s="75"/>
      <c r="G61" s="75"/>
      <c r="H61" s="75"/>
      <c r="I61" s="76"/>
    </row>
    <row r="63" spans="1:9" ht="18" thickBot="1" x14ac:dyDescent="0.45"/>
    <row r="64" spans="1:9" ht="18" thickBot="1" x14ac:dyDescent="0.45">
      <c r="A64" s="14" t="s">
        <v>16</v>
      </c>
      <c r="B64" s="15" t="s">
        <v>17</v>
      </c>
      <c r="C64" s="67" t="s">
        <v>18</v>
      </c>
      <c r="D64" s="69">
        <v>45229</v>
      </c>
      <c r="E64" s="70"/>
      <c r="F64" s="69">
        <v>45260</v>
      </c>
      <c r="G64" s="70"/>
      <c r="H64" s="69">
        <v>45291</v>
      </c>
      <c r="I64" s="70"/>
    </row>
    <row r="65" spans="1:9" ht="18" thickBot="1" x14ac:dyDescent="0.45">
      <c r="A65" s="27"/>
      <c r="B65" s="17"/>
      <c r="C65" s="68"/>
      <c r="D65" s="17" t="s">
        <v>19</v>
      </c>
      <c r="E65" s="17" t="s">
        <v>20</v>
      </c>
      <c r="F65" s="17" t="s">
        <v>19</v>
      </c>
      <c r="G65" s="17" t="s">
        <v>20</v>
      </c>
      <c r="H65" s="17" t="s">
        <v>19</v>
      </c>
      <c r="I65" s="17" t="s">
        <v>20</v>
      </c>
    </row>
    <row r="66" spans="1:9" ht="18" thickBot="1" x14ac:dyDescent="0.45">
      <c r="A66" s="7">
        <v>1</v>
      </c>
      <c r="B66" s="13" t="s">
        <v>21</v>
      </c>
      <c r="C66" s="12" t="s">
        <v>3</v>
      </c>
      <c r="D66" s="22">
        <v>18</v>
      </c>
      <c r="E66" s="22">
        <f>VLOOKUP(B66,LawData!$AT$2:$BF$15,11,0)</f>
        <v>1</v>
      </c>
      <c r="F66" s="22">
        <v>20</v>
      </c>
      <c r="G66" s="22">
        <f>VLOOKUP(B66,LawData!$AT$2:$BF$15,12,0)</f>
        <v>1</v>
      </c>
      <c r="H66" s="23">
        <v>20</v>
      </c>
      <c r="I66" s="22">
        <f>VLOOKUP(B66,LawData!$AT$2:$BF$15,13,0)</f>
        <v>1</v>
      </c>
    </row>
    <row r="67" spans="1:9" ht="18" thickBot="1" x14ac:dyDescent="0.45">
      <c r="A67" s="7">
        <v>2</v>
      </c>
      <c r="B67" s="13" t="s">
        <v>0</v>
      </c>
      <c r="C67" s="12" t="s">
        <v>23</v>
      </c>
      <c r="D67" s="23" t="s">
        <v>22</v>
      </c>
      <c r="E67" s="22">
        <f>VLOOKUP(B67,LawData!$AT$2:$BF$15,11,0)</f>
        <v>1</v>
      </c>
      <c r="F67" s="23">
        <v>8</v>
      </c>
      <c r="G67" s="22">
        <f>VLOOKUP(B67,LawData!$AT$2:$BF$15,12,0)</f>
        <v>1</v>
      </c>
      <c r="H67" s="23" t="s">
        <v>22</v>
      </c>
      <c r="I67" s="22">
        <f>VLOOKUP(B67,LawData!$AT$2:$BF$15,13,0)</f>
        <v>1</v>
      </c>
    </row>
    <row r="68" spans="1:9" ht="18" thickBot="1" x14ac:dyDescent="0.45">
      <c r="A68" s="7">
        <v>3</v>
      </c>
      <c r="B68" s="13" t="s">
        <v>24</v>
      </c>
      <c r="C68" s="12" t="s">
        <v>23</v>
      </c>
      <c r="D68" s="23" t="s">
        <v>22</v>
      </c>
      <c r="E68" s="22">
        <f>VLOOKUP(B68,LawData!$AT$2:$BF$15,11,0)</f>
        <v>0</v>
      </c>
      <c r="F68" s="23">
        <v>28</v>
      </c>
      <c r="G68" s="22">
        <f>VLOOKUP(B68,LawData!$AT$2:$BF$15,12,0)</f>
        <v>0</v>
      </c>
      <c r="H68" s="23" t="s">
        <v>22</v>
      </c>
      <c r="I68" s="22">
        <f>VLOOKUP(B68,LawData!$AT$2:$BF$15,13,0)</f>
        <v>1</v>
      </c>
    </row>
    <row r="69" spans="1:9" ht="18" thickBot="1" x14ac:dyDescent="0.45">
      <c r="A69" s="7">
        <v>4</v>
      </c>
      <c r="B69" s="13" t="s">
        <v>25</v>
      </c>
      <c r="C69" s="12" t="s">
        <v>23</v>
      </c>
      <c r="D69" s="23" t="s">
        <v>22</v>
      </c>
      <c r="E69" s="22">
        <f>VLOOKUP(B69,LawData!$AT$2:$BF$15,11,0)</f>
        <v>0</v>
      </c>
      <c r="F69" s="23">
        <v>28</v>
      </c>
      <c r="G69" s="22">
        <f>VLOOKUP(B69,LawData!$AT$2:$BF$15,12,0)</f>
        <v>0</v>
      </c>
      <c r="H69" s="23" t="s">
        <v>22</v>
      </c>
      <c r="I69" s="22">
        <f>VLOOKUP(B69,LawData!$AT$2:$BF$15,13,0)</f>
        <v>1</v>
      </c>
    </row>
    <row r="70" spans="1:9" ht="18" thickBot="1" x14ac:dyDescent="0.45">
      <c r="A70" s="7">
        <v>5</v>
      </c>
      <c r="B70" s="13" t="s">
        <v>26</v>
      </c>
      <c r="C70" s="12" t="s">
        <v>3</v>
      </c>
      <c r="D70" s="23">
        <v>5</v>
      </c>
      <c r="E70" s="22">
        <f>VLOOKUP(B70,LawData!$AT$2:$BF$15,11,0)</f>
        <v>0</v>
      </c>
      <c r="F70" s="23">
        <v>7</v>
      </c>
      <c r="G70" s="22">
        <f>VLOOKUP(B70,LawData!$AT$2:$BF$15,12,0)</f>
        <v>0</v>
      </c>
      <c r="H70" s="23">
        <v>5</v>
      </c>
      <c r="I70" s="22">
        <f>VLOOKUP(B70,LawData!$AT$2:$BF$15,13,0)</f>
        <v>0</v>
      </c>
    </row>
    <row r="71" spans="1:9" ht="18" thickBot="1" x14ac:dyDescent="0.45">
      <c r="A71" s="7">
        <v>6</v>
      </c>
      <c r="B71" s="13" t="s">
        <v>27</v>
      </c>
      <c r="C71" s="12" t="s">
        <v>13</v>
      </c>
      <c r="D71" s="23">
        <v>17</v>
      </c>
      <c r="E71" s="22">
        <f>VLOOKUP(B71,LawData!$AT$2:$BF$15,11,0)</f>
        <v>0</v>
      </c>
      <c r="F71" s="23" t="s">
        <v>22</v>
      </c>
      <c r="G71" s="22">
        <f>VLOOKUP(B71,LawData!$AT$2:$BF$15,12,0)</f>
        <v>0</v>
      </c>
      <c r="H71" s="23" t="s">
        <v>22</v>
      </c>
      <c r="I71" s="22">
        <f>VLOOKUP(B71,LawData!$AT$2:$BF$15,13,0)</f>
        <v>0</v>
      </c>
    </row>
    <row r="72" spans="1:9" ht="18" thickBot="1" x14ac:dyDescent="0.45">
      <c r="A72" s="7">
        <v>7</v>
      </c>
      <c r="B72" s="13" t="s">
        <v>28</v>
      </c>
      <c r="C72" s="12" t="s">
        <v>29</v>
      </c>
      <c r="D72" s="23" t="s">
        <v>22</v>
      </c>
      <c r="E72" s="22">
        <f>VLOOKUP(B72,LawData!$AT$2:$BF$15,11,0)</f>
        <v>0</v>
      </c>
      <c r="F72" s="23" t="s">
        <v>22</v>
      </c>
      <c r="G72" s="22">
        <f>VLOOKUP(B72,LawData!$AT$2:$BF$15,12,0)</f>
        <v>0</v>
      </c>
      <c r="H72" s="23" t="s">
        <v>22</v>
      </c>
      <c r="I72" s="22">
        <f>VLOOKUP(B72,LawData!$AT$2:$BF$15,13,0)</f>
        <v>0</v>
      </c>
    </row>
    <row r="73" spans="1:9" ht="18" thickBot="1" x14ac:dyDescent="0.45">
      <c r="A73" s="7">
        <v>8</v>
      </c>
      <c r="B73" s="13" t="s">
        <v>30</v>
      </c>
      <c r="C73" s="12" t="s">
        <v>31</v>
      </c>
      <c r="D73" s="23" t="s">
        <v>32</v>
      </c>
      <c r="E73" s="22">
        <f>VLOOKUP(B73,LawData!$AT$2:$BF$15,11,0)</f>
        <v>0</v>
      </c>
      <c r="F73" s="23" t="s">
        <v>33</v>
      </c>
      <c r="G73" s="22">
        <f>VLOOKUP(B73,LawData!$AT$2:$BF$15,12,0)</f>
        <v>0</v>
      </c>
      <c r="H73" s="23" t="s">
        <v>34</v>
      </c>
      <c r="I73" s="22">
        <f>VLOOKUP(B73,LawData!$AT$2:$BF$15,13,0)</f>
        <v>0</v>
      </c>
    </row>
    <row r="74" spans="1:9" ht="18" thickBot="1" x14ac:dyDescent="0.45">
      <c r="A74" s="7">
        <v>9</v>
      </c>
      <c r="B74" s="13" t="s">
        <v>35</v>
      </c>
      <c r="C74" s="12" t="s">
        <v>13</v>
      </c>
      <c r="D74" s="23" t="s">
        <v>22</v>
      </c>
      <c r="E74" s="22">
        <f>VLOOKUP(B74,LawData!$AT$2:$BF$15,11,0)</f>
        <v>0</v>
      </c>
      <c r="F74" s="23" t="s">
        <v>22</v>
      </c>
      <c r="G74" s="22">
        <f>VLOOKUP(B74,LawData!$AT$2:$BF$15,12,0)</f>
        <v>0</v>
      </c>
      <c r="H74" s="23" t="s">
        <v>22</v>
      </c>
      <c r="I74" s="22">
        <f>VLOOKUP(B74,LawData!$AT$2:$BF$15,13,0)</f>
        <v>0</v>
      </c>
    </row>
    <row r="75" spans="1:9" ht="18" thickBot="1" x14ac:dyDescent="0.45">
      <c r="A75" s="7">
        <v>10</v>
      </c>
      <c r="B75" s="13" t="s">
        <v>36</v>
      </c>
      <c r="C75" s="12" t="s">
        <v>37</v>
      </c>
      <c r="D75" s="23" t="s">
        <v>22</v>
      </c>
      <c r="E75" s="22">
        <f>VLOOKUP(B75,LawData!$AT$2:$BF$15,11,0)</f>
        <v>0</v>
      </c>
      <c r="F75" s="23" t="s">
        <v>22</v>
      </c>
      <c r="G75" s="22">
        <f>VLOOKUP(B75,LawData!$AT$2:$BF$15,12,0)</f>
        <v>0</v>
      </c>
      <c r="H75" s="23" t="s">
        <v>22</v>
      </c>
      <c r="I75" s="22">
        <f>VLOOKUP(B75,LawData!$AT$2:$BF$15,13,0)</f>
        <v>0</v>
      </c>
    </row>
    <row r="76" spans="1:9" ht="18" thickBot="1" x14ac:dyDescent="0.45">
      <c r="A76" s="7">
        <v>11</v>
      </c>
      <c r="B76" s="13" t="s">
        <v>38</v>
      </c>
      <c r="C76" s="12" t="s">
        <v>13</v>
      </c>
      <c r="D76" s="23">
        <v>16</v>
      </c>
      <c r="E76" s="22">
        <f>VLOOKUP(B76,LawData!$AT$2:$BF$15,11,0)</f>
        <v>1</v>
      </c>
      <c r="F76" s="23" t="s">
        <v>22</v>
      </c>
      <c r="G76" s="22">
        <f>VLOOKUP(B76,LawData!$AT$2:$BF$15,12,0)</f>
        <v>1</v>
      </c>
      <c r="H76" s="23">
        <v>19</v>
      </c>
      <c r="I76" s="22">
        <f>VLOOKUP(B76,LawData!$AT$2:$BF$15,13,0)</f>
        <v>1</v>
      </c>
    </row>
    <row r="77" spans="1:9" ht="18" thickBot="1" x14ac:dyDescent="0.45">
      <c r="A77" s="7">
        <v>12</v>
      </c>
      <c r="B77" s="13" t="s">
        <v>39</v>
      </c>
      <c r="C77" s="12" t="s">
        <v>3</v>
      </c>
      <c r="D77" s="23">
        <v>16</v>
      </c>
      <c r="E77" s="22">
        <f>VLOOKUP(B77,LawData!$AT$2:$BF$15,11,0)</f>
        <v>1</v>
      </c>
      <c r="F77" s="23">
        <v>19</v>
      </c>
      <c r="G77" s="22">
        <f>VLOOKUP(B77,LawData!$AT$2:$BF$15,12,0)</f>
        <v>1</v>
      </c>
      <c r="H77" s="23">
        <v>19</v>
      </c>
      <c r="I77" s="22">
        <f>VLOOKUP(B77,LawData!$AT$2:$BF$15,13,0)</f>
        <v>1</v>
      </c>
    </row>
    <row r="78" spans="1:9" ht="18" thickBot="1" x14ac:dyDescent="0.45">
      <c r="A78" s="7">
        <v>13</v>
      </c>
      <c r="B78" s="13" t="s">
        <v>40</v>
      </c>
      <c r="C78" s="12" t="s">
        <v>3</v>
      </c>
      <c r="D78" s="23">
        <v>5</v>
      </c>
      <c r="E78" s="22">
        <f>VLOOKUP(B78,LawData!$AT$2:$BF$15,11,0)</f>
        <v>0</v>
      </c>
      <c r="F78" s="23">
        <v>7</v>
      </c>
      <c r="G78" s="22">
        <f>VLOOKUP(B78,LawData!$AT$2:$BF$15,12,0)</f>
        <v>0</v>
      </c>
      <c r="H78" s="23">
        <v>5</v>
      </c>
      <c r="I78" s="22">
        <f>VLOOKUP(B78,LawData!$AT$2:$BF$15,13,0)</f>
        <v>0</v>
      </c>
    </row>
    <row r="79" spans="1:9" ht="18" thickBot="1" x14ac:dyDescent="0.45">
      <c r="A79" s="7"/>
      <c r="B79" s="8"/>
      <c r="C79" s="8"/>
      <c r="D79" s="23"/>
      <c r="E79" s="22"/>
      <c r="F79" s="23"/>
      <c r="G79" s="22"/>
      <c r="H79" s="23"/>
      <c r="I79" s="22"/>
    </row>
    <row r="80" spans="1:9" x14ac:dyDescent="0.4">
      <c r="A80" s="71" t="s">
        <v>41</v>
      </c>
      <c r="B80" s="72"/>
      <c r="C80" s="72"/>
      <c r="D80" s="72"/>
      <c r="E80" s="72"/>
      <c r="F80" s="72"/>
      <c r="G80" s="72"/>
      <c r="H80" s="72"/>
      <c r="I80" s="73"/>
    </row>
    <row r="81" spans="1:9" ht="18" thickBot="1" x14ac:dyDescent="0.45">
      <c r="A81" s="74"/>
      <c r="B81" s="75"/>
      <c r="C81" s="75"/>
      <c r="D81" s="75"/>
      <c r="E81" s="75"/>
      <c r="F81" s="75"/>
      <c r="G81" s="75"/>
      <c r="H81" s="75"/>
      <c r="I81" s="76"/>
    </row>
  </sheetData>
  <mergeCells count="20">
    <mergeCell ref="C4:C5"/>
    <mergeCell ref="D4:E4"/>
    <mergeCell ref="F4:G4"/>
    <mergeCell ref="H4:I4"/>
    <mergeCell ref="A60:I61"/>
    <mergeCell ref="A20:I21"/>
    <mergeCell ref="C24:C25"/>
    <mergeCell ref="D24:E24"/>
    <mergeCell ref="F24:G24"/>
    <mergeCell ref="H24:I24"/>
    <mergeCell ref="A40:I41"/>
    <mergeCell ref="C44:C45"/>
    <mergeCell ref="D44:E44"/>
    <mergeCell ref="F44:G44"/>
    <mergeCell ref="H44:I44"/>
    <mergeCell ref="C64:C65"/>
    <mergeCell ref="D64:E64"/>
    <mergeCell ref="F64:G64"/>
    <mergeCell ref="H64:I64"/>
    <mergeCell ref="A80:I81"/>
  </mergeCells>
  <phoneticPr fontId="18" type="noConversion"/>
  <pageMargins left="0.7" right="0.7" top="0.75" bottom="0.75" header="0.3" footer="0.3"/>
  <pageSetup paperSize="9" scale="52" orientation="portrait" r:id="rId1"/>
  <drawing r:id="rId2"/>
  <legacyDrawing r:id="rId3"/>
  <oleObjects>
    <mc:AlternateContent xmlns:mc="http://schemas.openxmlformats.org/markup-compatibility/2006">
      <mc:Choice Requires="x14">
        <oleObject progId="Excel.SheetMacroEnabled.12" dvAspect="DVASPECT_ICON" shapeId="7169" r:id="rId4">
          <objectPr defaultSize="0" autoPict="0" r:id="rId5">
            <anchor moveWithCells="1" sizeWithCells="1">
              <from>
                <xdr:col>1</xdr:col>
                <xdr:colOff>60960</xdr:colOff>
                <xdr:row>19</xdr:row>
                <xdr:rowOff>30480</xdr:rowOff>
              </from>
              <to>
                <xdr:col>1</xdr:col>
                <xdr:colOff>975360</xdr:colOff>
                <xdr:row>21</xdr:row>
                <xdr:rowOff>190500</xdr:rowOff>
              </to>
            </anchor>
          </objectPr>
        </oleObject>
      </mc:Choice>
      <mc:Fallback>
        <oleObject progId="Excel.SheetMacroEnabled.12" dvAspect="DVASPECT_ICON" shapeId="7169" r:id="rId4"/>
      </mc:Fallback>
    </mc:AlternateContent>
    <mc:AlternateContent xmlns:mc="http://schemas.openxmlformats.org/markup-compatibility/2006">
      <mc:Choice Requires="x14">
        <oleObject progId="Excel.SheetMacroEnabled.12" dvAspect="DVASPECT_ICON" shapeId="7170" r:id="rId6">
          <objectPr defaultSize="0" autoPict="0" r:id="rId5">
            <anchor moveWithCells="1" sizeWithCells="1">
              <from>
                <xdr:col>1</xdr:col>
                <xdr:colOff>60960</xdr:colOff>
                <xdr:row>39</xdr:row>
                <xdr:rowOff>30480</xdr:rowOff>
              </from>
              <to>
                <xdr:col>1</xdr:col>
                <xdr:colOff>975360</xdr:colOff>
                <xdr:row>41</xdr:row>
                <xdr:rowOff>190500</xdr:rowOff>
              </to>
            </anchor>
          </objectPr>
        </oleObject>
      </mc:Choice>
      <mc:Fallback>
        <oleObject progId="Excel.SheetMacroEnabled.12" dvAspect="DVASPECT_ICON" shapeId="7170" r:id="rId6"/>
      </mc:Fallback>
    </mc:AlternateContent>
    <mc:AlternateContent xmlns:mc="http://schemas.openxmlformats.org/markup-compatibility/2006">
      <mc:Choice Requires="x14">
        <oleObject progId="Excel.SheetMacroEnabled.12" dvAspect="DVASPECT_ICON" shapeId="7171" r:id="rId7">
          <objectPr defaultSize="0" autoPict="0" r:id="rId5">
            <anchor moveWithCells="1" sizeWithCells="1">
              <from>
                <xdr:col>1</xdr:col>
                <xdr:colOff>60960</xdr:colOff>
                <xdr:row>59</xdr:row>
                <xdr:rowOff>30480</xdr:rowOff>
              </from>
              <to>
                <xdr:col>1</xdr:col>
                <xdr:colOff>975360</xdr:colOff>
                <xdr:row>61</xdr:row>
                <xdr:rowOff>190500</xdr:rowOff>
              </to>
            </anchor>
          </objectPr>
        </oleObject>
      </mc:Choice>
      <mc:Fallback>
        <oleObject progId="Excel.SheetMacroEnabled.12" dvAspect="DVASPECT_ICON" shapeId="7171" r:id="rId7"/>
      </mc:Fallback>
    </mc:AlternateContent>
    <mc:AlternateContent xmlns:mc="http://schemas.openxmlformats.org/markup-compatibility/2006">
      <mc:Choice Requires="x14">
        <oleObject progId="Excel.SheetMacroEnabled.12" dvAspect="DVASPECT_ICON" shapeId="7172" r:id="rId8">
          <objectPr defaultSize="0" autoPict="0" r:id="rId5">
            <anchor moveWithCells="1" sizeWithCells="1">
              <from>
                <xdr:col>1</xdr:col>
                <xdr:colOff>60960</xdr:colOff>
                <xdr:row>79</xdr:row>
                <xdr:rowOff>30480</xdr:rowOff>
              </from>
              <to>
                <xdr:col>1</xdr:col>
                <xdr:colOff>975360</xdr:colOff>
                <xdr:row>81</xdr:row>
                <xdr:rowOff>190500</xdr:rowOff>
              </to>
            </anchor>
          </objectPr>
        </oleObject>
      </mc:Choice>
      <mc:Fallback>
        <oleObject progId="Excel.SheetMacroEnabled.12" dvAspect="DVASPECT_ICON" shapeId="7172" r:id="rId8"/>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21"/>
  <sheetViews>
    <sheetView tabSelected="1" view="pageBreakPreview" zoomScale="115" zoomScaleNormal="100" zoomScaleSheetLayoutView="115" workbookViewId="0">
      <selection activeCell="K3" sqref="K3"/>
    </sheetView>
  </sheetViews>
  <sheetFormatPr defaultRowHeight="17.399999999999999" x14ac:dyDescent="0.4"/>
  <cols>
    <col min="1" max="1" width="4.19921875" customWidth="1"/>
    <col min="2" max="2" width="28.296875" customWidth="1"/>
    <col min="3" max="3" width="8.5" customWidth="1"/>
    <col min="4" max="4" width="6.296875" customWidth="1"/>
    <col min="5" max="5" width="6.69921875" customWidth="1"/>
    <col min="6" max="6" width="6.796875" customWidth="1"/>
    <col min="7" max="8" width="6.69921875" customWidth="1"/>
    <col min="9" max="9" width="6.8984375" customWidth="1"/>
    <col min="11" max="11" width="9.8984375" customWidth="1"/>
    <col min="12" max="13" width="8.796875" customWidth="1"/>
    <col min="21" max="21" width="30.3984375" bestFit="1" customWidth="1"/>
  </cols>
  <sheetData>
    <row r="1" spans="1:26" x14ac:dyDescent="0.4">
      <c r="K1" s="48">
        <v>4</v>
      </c>
      <c r="L1" s="48">
        <v>5</v>
      </c>
      <c r="M1" s="48">
        <v>6</v>
      </c>
    </row>
    <row r="3" spans="1:26" ht="18" thickBot="1" x14ac:dyDescent="0.45">
      <c r="N3" s="26"/>
      <c r="O3" s="62" t="s">
        <v>49</v>
      </c>
      <c r="P3" s="62" t="s">
        <v>91</v>
      </c>
      <c r="Q3" s="62" t="s">
        <v>93</v>
      </c>
      <c r="R3" s="62" t="s">
        <v>98</v>
      </c>
      <c r="S3" s="62" t="s">
        <v>95</v>
      </c>
      <c r="U3" s="54" t="s">
        <v>21</v>
      </c>
      <c r="V3" s="54" t="s">
        <v>49</v>
      </c>
    </row>
    <row r="4" spans="1:26" ht="18" thickBot="1" x14ac:dyDescent="0.45">
      <c r="A4" s="14" t="s">
        <v>16</v>
      </c>
      <c r="B4" s="15" t="s">
        <v>17</v>
      </c>
      <c r="C4" s="67" t="s">
        <v>18</v>
      </c>
      <c r="D4" s="69" cm="1">
        <f t="array" ref="D4">_xlfn.SWITCH(K1,1,K4,4,K5,7,K6,10,K7)</f>
        <v>45017</v>
      </c>
      <c r="E4" s="70"/>
      <c r="F4" s="69" cm="1">
        <f t="array" ref="F4">_xlfn.SWITCH(L1,2,L4,5,L5,8,L6,11,L7)</f>
        <v>45047</v>
      </c>
      <c r="G4" s="70"/>
      <c r="H4" s="69" cm="1">
        <f t="array" ref="H4">_xlfn.SWITCH(M1,3,M4,6,M5,9,M6,12,M7)</f>
        <v>45107</v>
      </c>
      <c r="I4" s="70"/>
      <c r="K4" s="54">
        <v>44949</v>
      </c>
      <c r="L4" s="54">
        <v>44980</v>
      </c>
      <c r="M4" s="54">
        <v>45008</v>
      </c>
      <c r="N4" s="52"/>
      <c r="O4" s="60">
        <v>3</v>
      </c>
      <c r="P4" s="60">
        <v>1</v>
      </c>
      <c r="Q4" s="60">
        <v>1</v>
      </c>
      <c r="R4" s="60">
        <v>1</v>
      </c>
      <c r="S4" s="60">
        <v>24</v>
      </c>
      <c r="T4" s="59"/>
      <c r="U4" s="54" t="s">
        <v>0</v>
      </c>
      <c r="V4" s="54" t="s">
        <v>49</v>
      </c>
      <c r="W4" s="77"/>
      <c r="X4" s="77"/>
      <c r="Y4" s="77"/>
      <c r="Z4" s="77"/>
    </row>
    <row r="5" spans="1:26" ht="18" thickBot="1" x14ac:dyDescent="0.45">
      <c r="A5" s="16"/>
      <c r="B5" s="17"/>
      <c r="C5" s="68"/>
      <c r="D5" s="17" t="s">
        <v>19</v>
      </c>
      <c r="E5" s="17" t="s">
        <v>20</v>
      </c>
      <c r="F5" s="17" t="s">
        <v>19</v>
      </c>
      <c r="G5" s="17" t="s">
        <v>20</v>
      </c>
      <c r="H5" s="17" t="s">
        <v>19</v>
      </c>
      <c r="I5" s="17" t="s">
        <v>20</v>
      </c>
      <c r="J5" s="1"/>
      <c r="K5" s="54">
        <v>45017</v>
      </c>
      <c r="L5" s="54">
        <v>45047</v>
      </c>
      <c r="M5" s="54">
        <v>45107</v>
      </c>
      <c r="N5" s="49"/>
      <c r="O5" s="60">
        <v>6</v>
      </c>
      <c r="P5" s="60">
        <v>2</v>
      </c>
      <c r="Q5" s="60">
        <v>1</v>
      </c>
      <c r="R5" s="60">
        <v>1</v>
      </c>
      <c r="S5" s="60">
        <v>48</v>
      </c>
      <c r="T5" s="59"/>
      <c r="U5" s="58" t="s">
        <v>24</v>
      </c>
      <c r="V5" s="58" t="s">
        <v>23</v>
      </c>
      <c r="W5" s="36"/>
      <c r="X5" s="36"/>
      <c r="Y5" s="36"/>
      <c r="Z5" s="36"/>
    </row>
    <row r="6" spans="1:26" ht="18" customHeight="1" thickBot="1" x14ac:dyDescent="0.45">
      <c r="A6" s="65">
        <v>1</v>
      </c>
      <c r="B6" s="13" t="s">
        <v>21</v>
      </c>
      <c r="C6" s="12" t="s">
        <v>3</v>
      </c>
      <c r="D6" s="50" cm="1">
        <f t="array" ref="D6">_xlfn.SWITCH($K$1,1,1,4,4,7,7,10,10)</f>
        <v>4</v>
      </c>
      <c r="E6" s="50" cm="1">
        <f t="array" ref="E6">_xlfn.SWITCH($K$1,1,SummaryTable_Full!E6,4,SummaryTable_Full!E26,7,SummaryTable_Full!E46,10,SummaryTable_Full!E66)</f>
        <v>1</v>
      </c>
      <c r="F6" s="50" cm="1">
        <f t="array" ref="F6">_xlfn.SWITCH($L$1,2,2,5,5,8,8,11,11)</f>
        <v>5</v>
      </c>
      <c r="G6" s="50" cm="1">
        <f t="array" ref="G6">_xlfn.SWITCH($L$1,2,SummaryTable_Full!G6,5,SummaryTable_Full!G26,8,SummaryTable_Full!G46,11,SummaryTable_Full!G66)</f>
        <v>1</v>
      </c>
      <c r="H6" s="51" cm="1">
        <f t="array" ref="H6">_xlfn.SWITCH($M$1,3,3,6,6,9,9,12,12)</f>
        <v>6</v>
      </c>
      <c r="I6" s="50" cm="1">
        <f t="array" ref="I6">_xlfn.SWITCH($M$1,3,SummaryTable_Full!I6,6,SummaryTable_Full!I26,9,SummaryTable_Full!I46,12,SummaryTable_Full!I66)</f>
        <v>1</v>
      </c>
      <c r="K6" s="54">
        <v>45108</v>
      </c>
      <c r="L6" s="54">
        <v>45139</v>
      </c>
      <c r="M6" s="54">
        <v>45170</v>
      </c>
      <c r="N6" s="49"/>
      <c r="O6" s="61">
        <v>9</v>
      </c>
      <c r="P6" s="60">
        <v>3</v>
      </c>
      <c r="Q6" s="60">
        <v>2</v>
      </c>
      <c r="R6" s="60">
        <v>1</v>
      </c>
      <c r="S6" s="60">
        <v>72</v>
      </c>
      <c r="T6" s="37"/>
      <c r="U6" s="53" t="s">
        <v>25</v>
      </c>
      <c r="V6" s="53" t="s">
        <v>91</v>
      </c>
      <c r="W6" s="39"/>
      <c r="X6" s="39"/>
      <c r="Y6" s="41"/>
      <c r="Z6" s="39"/>
    </row>
    <row r="7" spans="1:26" ht="18" customHeight="1" thickBot="1" x14ac:dyDescent="0.45">
      <c r="A7" s="65">
        <v>2</v>
      </c>
      <c r="B7" s="13" t="s">
        <v>0</v>
      </c>
      <c r="C7" s="12" t="s">
        <v>3</v>
      </c>
      <c r="D7" s="50" cm="1">
        <f t="array" ref="D7">_xlfn.SWITCH($K$1,1,4,4,7,7,10,10)</f>
        <v>7</v>
      </c>
      <c r="E7" s="50" cm="1">
        <f t="array" ref="E7">_xlfn.SWITCH($K$1,1,SummaryTable_Full!E7,4,SummaryTable_Full!E27,7,SummaryTable_Full!E47,10,SummaryTable_Full!E67)</f>
        <v>1</v>
      </c>
      <c r="F7" s="50" cm="1">
        <f t="array" ref="F7">_xlfn.SWITCH($L$1,2,2,5,5,8,8,11,11)</f>
        <v>5</v>
      </c>
      <c r="G7" s="50" cm="1">
        <f t="array" ref="G7">_xlfn.SWITCH($L$1,2,SummaryTable_Full!G7,5,SummaryTable_Full!G27,8,SummaryTable_Full!G47,11,SummaryTable_Full!G67)</f>
        <v>1</v>
      </c>
      <c r="H7" s="51" cm="1">
        <f t="array" ref="H7">_xlfn.SWITCH($M$1,3,3,6,6,9,9,12,12)</f>
        <v>6</v>
      </c>
      <c r="I7" s="50" cm="1">
        <f t="array" ref="I7">_xlfn.SWITCH($M$1,3,SummaryTable_Full!I7,6,SummaryTable_Full!I27,9,SummaryTable_Full!I47,12,SummaryTable_Full!I67)</f>
        <v>1</v>
      </c>
      <c r="K7" s="54">
        <v>45200</v>
      </c>
      <c r="L7" s="54">
        <v>45231</v>
      </c>
      <c r="M7" s="54">
        <v>45261</v>
      </c>
      <c r="N7" s="49"/>
      <c r="O7" s="61">
        <v>12</v>
      </c>
      <c r="P7" s="60">
        <v>4</v>
      </c>
      <c r="Q7" s="60">
        <v>2</v>
      </c>
      <c r="R7" s="60">
        <v>1</v>
      </c>
      <c r="S7" s="60">
        <f>12*8</f>
        <v>96</v>
      </c>
      <c r="T7" s="37"/>
      <c r="U7" s="53" t="s">
        <v>26</v>
      </c>
      <c r="V7" s="53" t="s">
        <v>49</v>
      </c>
      <c r="W7" s="41"/>
      <c r="X7" s="39"/>
      <c r="Y7" s="41"/>
      <c r="Z7" s="39"/>
    </row>
    <row r="8" spans="1:26" ht="18" customHeight="1" thickBot="1" x14ac:dyDescent="0.45">
      <c r="A8" s="65">
        <v>3</v>
      </c>
      <c r="B8" s="13" t="s">
        <v>24</v>
      </c>
      <c r="C8" s="12" t="s">
        <v>23</v>
      </c>
      <c r="D8" s="51" cm="1">
        <f t="array" ref="D8">_xlfn.SWITCH($K$1,1,1,4,2,7,3,10,4)</f>
        <v>2</v>
      </c>
      <c r="E8" s="50" cm="1">
        <f t="array" ref="E8">_xlfn.SWITCH($K$1,1,SummaryTable_Full!E8,4,SummaryTable_Full!E28,7,SummaryTable_Full!E48,10,SummaryTable_Full!E68)</f>
        <v>0</v>
      </c>
      <c r="F8" s="51" cm="1">
        <f t="array" ref="F8">_xlfn.SWITCH($L$1,2,1,5,2,8,3,11,4)</f>
        <v>2</v>
      </c>
      <c r="G8" s="50" cm="1">
        <f t="array" ref="G8">_xlfn.SWITCH($L$1,2,SummaryTable_Full!G8,5,SummaryTable_Full!G28,8,SummaryTable_Full!G48,11,SummaryTable_Full!G68)</f>
        <v>0</v>
      </c>
      <c r="H8" s="51" cm="1">
        <f t="array" ref="H8">_xlfn.SWITCH($M$1,3,1,6,2,9,3,12,4)</f>
        <v>2</v>
      </c>
      <c r="I8" s="50" cm="1">
        <f t="array" ref="I8">_xlfn.SWITCH($M$1,3,SummaryTable_Full!I8,6,SummaryTable_Full!I28,9,SummaryTable_Full!I48,12,SummaryTable_Full!I68)</f>
        <v>1</v>
      </c>
      <c r="N8" s="26"/>
      <c r="O8" s="40"/>
      <c r="P8" s="38"/>
      <c r="Q8" s="38"/>
      <c r="R8" s="38"/>
      <c r="S8" s="38"/>
      <c r="T8" s="37"/>
      <c r="U8" s="53" t="s">
        <v>27</v>
      </c>
      <c r="V8" s="53" t="s">
        <v>93</v>
      </c>
      <c r="W8" s="41"/>
      <c r="X8" s="39"/>
      <c r="Y8" s="41"/>
      <c r="Z8" s="39"/>
    </row>
    <row r="9" spans="1:26" ht="18" customHeight="1" thickBot="1" x14ac:dyDescent="0.45">
      <c r="A9" s="65">
        <v>4</v>
      </c>
      <c r="B9" s="13" t="s">
        <v>25</v>
      </c>
      <c r="C9" s="12" t="s">
        <v>23</v>
      </c>
      <c r="D9" s="51" cm="1">
        <f t="array" ref="D9">_xlfn.SWITCH($K$1,1,1,4,2,7,3,10,4)</f>
        <v>2</v>
      </c>
      <c r="E9" s="50" cm="1">
        <f t="array" ref="E9">_xlfn.SWITCH($K$1,1,SummaryTable_Full!E9,4,SummaryTable_Full!E29,7,SummaryTable_Full!E49,10,SummaryTable_Full!E69)</f>
        <v>0</v>
      </c>
      <c r="F9" s="51" cm="1">
        <f t="array" ref="F9">_xlfn.SWITCH($L$1,2,1,5,2,8,3,11,4)</f>
        <v>2</v>
      </c>
      <c r="G9" s="50" cm="1">
        <f t="array" ref="G9">_xlfn.SWITCH($L$1,2,SummaryTable_Full!G9,5,SummaryTable_Full!G29,8,SummaryTable_Full!G49,11,SummaryTable_Full!G69)</f>
        <v>0</v>
      </c>
      <c r="H9" s="51" cm="1">
        <f t="array" ref="H9">_xlfn.SWITCH($M$1,3,1,6,2,9,3,12,4)</f>
        <v>2</v>
      </c>
      <c r="I9" s="50" cm="1">
        <f t="array" ref="I9">_xlfn.SWITCH($M$1,3,SummaryTable_Full!I9,6,SummaryTable_Full!I29,9,SummaryTable_Full!I49,12,SummaryTable_Full!I69)</f>
        <v>1</v>
      </c>
      <c r="K9" s="53">
        <v>1</v>
      </c>
      <c r="L9" s="53">
        <v>2</v>
      </c>
      <c r="M9" s="53">
        <v>3</v>
      </c>
      <c r="N9" s="26"/>
      <c r="O9" s="40"/>
      <c r="P9" s="38"/>
      <c r="Q9" s="38"/>
      <c r="R9" s="37">
        <v>1</v>
      </c>
      <c r="S9" s="37">
        <v>8</v>
      </c>
      <c r="T9" s="37"/>
      <c r="U9" s="53" t="s">
        <v>28</v>
      </c>
      <c r="V9" s="53" t="s">
        <v>95</v>
      </c>
      <c r="W9" s="41"/>
      <c r="X9" s="39"/>
      <c r="Y9" s="41"/>
      <c r="Z9" s="39"/>
    </row>
    <row r="10" spans="1:26" ht="18" customHeight="1" thickBot="1" x14ac:dyDescent="0.45">
      <c r="A10" s="65">
        <v>5</v>
      </c>
      <c r="B10" s="13" t="s">
        <v>26</v>
      </c>
      <c r="C10" s="12" t="s">
        <v>3</v>
      </c>
      <c r="D10" s="50" cm="1">
        <f t="array" ref="D10">_xlfn.SWITCH($K$1,1,1,4,4,7,7,10,10)</f>
        <v>4</v>
      </c>
      <c r="E10" s="50" cm="1">
        <f t="array" ref="E10">_xlfn.SWITCH($K$1,1,SummaryTable_Full!E10,4,SummaryTable_Full!E30,7,SummaryTable_Full!E50,10,SummaryTable_Full!E70)</f>
        <v>0</v>
      </c>
      <c r="F10" s="50" cm="1">
        <f t="array" ref="F10">_xlfn.SWITCH($L$1,2,2,5,5,8,8,11,11)</f>
        <v>5</v>
      </c>
      <c r="G10" s="50" cm="1">
        <f t="array" ref="G10">_xlfn.SWITCH($L$1,2,SummaryTable_Full!G10,5,SummaryTable_Full!G30,8,SummaryTable_Full!G50,11,SummaryTable_Full!G70)</f>
        <v>1</v>
      </c>
      <c r="H10" s="51" cm="1">
        <f t="array" ref="H10">_xlfn.SWITCH($M$1,3,3,6,6,9,9,12,12)</f>
        <v>6</v>
      </c>
      <c r="I10" s="50" cm="1">
        <f t="array" ref="I10">_xlfn.SWITCH($M$1,3,SummaryTable_Full!I10,6,SummaryTable_Full!I30,9,SummaryTable_Full!I50,12,SummaryTable_Full!I70)</f>
        <v>0</v>
      </c>
      <c r="K10" s="53">
        <v>4</v>
      </c>
      <c r="L10" s="53">
        <v>5</v>
      </c>
      <c r="M10" s="53">
        <v>6</v>
      </c>
      <c r="O10" s="40"/>
      <c r="P10" s="38"/>
      <c r="Q10" s="38"/>
      <c r="R10" s="37">
        <v>2</v>
      </c>
      <c r="S10" s="37">
        <f>8*R10</f>
        <v>16</v>
      </c>
      <c r="T10" s="37"/>
      <c r="U10" s="58" t="s">
        <v>30</v>
      </c>
      <c r="V10" s="53" t="s">
        <v>95</v>
      </c>
      <c r="W10" s="41"/>
      <c r="X10" s="39"/>
      <c r="Y10" s="41"/>
      <c r="Z10" s="39"/>
    </row>
    <row r="11" spans="1:26" ht="18" customHeight="1" thickBot="1" x14ac:dyDescent="0.45">
      <c r="A11" s="65">
        <v>6</v>
      </c>
      <c r="B11" s="13" t="s">
        <v>27</v>
      </c>
      <c r="C11" s="12" t="s">
        <v>92</v>
      </c>
      <c r="D11" s="51" cm="1">
        <f t="array" ref="D11">_xlfn.SWITCH($K$1,1,1,4,1,7,2,10,2)</f>
        <v>1</v>
      </c>
      <c r="E11" s="50" cm="1">
        <f t="array" ref="E11">_xlfn.SWITCH($K$1,1,SummaryTable_Full!E11,4,SummaryTable_Full!E31,7,SummaryTable_Full!E51,10,SummaryTable_Full!E71)</f>
        <v>0</v>
      </c>
      <c r="F11" s="51" cm="1">
        <f t="array" ref="F11">_xlfn.SWITCH($L$1,2,1,5,1,8,2,11,2)</f>
        <v>1</v>
      </c>
      <c r="G11" s="50" cm="1">
        <f t="array" ref="G11">_xlfn.SWITCH($L$1,2,SummaryTable_Full!G11,5,SummaryTable_Full!G31,8,SummaryTable_Full!G51,11,SummaryTable_Full!G71)</f>
        <v>0</v>
      </c>
      <c r="H11" s="51" cm="1">
        <f t="array" ref="H11">_xlfn.SWITCH($M$1,3,1,6,1,9,2,12,2)</f>
        <v>1</v>
      </c>
      <c r="I11" s="50" cm="1">
        <f t="array" ref="I11">_xlfn.SWITCH($M$1,3,SummaryTable_Full!I11,6,SummaryTable_Full!I31,9,SummaryTable_Full!I51,12,SummaryTable_Full!I71)</f>
        <v>0</v>
      </c>
      <c r="K11" s="53">
        <v>7</v>
      </c>
      <c r="L11" s="53">
        <v>8</v>
      </c>
      <c r="M11" s="53">
        <v>9</v>
      </c>
      <c r="O11" s="40"/>
      <c r="P11" s="38"/>
      <c r="Q11" s="38"/>
      <c r="R11" s="37">
        <v>3</v>
      </c>
      <c r="S11" s="37">
        <f t="shared" ref="S11:S20" si="0">8*R11</f>
        <v>24</v>
      </c>
      <c r="T11" s="37"/>
      <c r="U11" s="58" t="s">
        <v>35</v>
      </c>
      <c r="V11" s="53" t="s">
        <v>96</v>
      </c>
      <c r="W11" s="41"/>
      <c r="X11" s="39"/>
      <c r="Y11" s="41"/>
      <c r="Z11" s="39"/>
    </row>
    <row r="12" spans="1:26" ht="18" customHeight="1" thickBot="1" x14ac:dyDescent="0.45">
      <c r="A12" s="65">
        <v>7</v>
      </c>
      <c r="B12" s="13" t="s">
        <v>28</v>
      </c>
      <c r="C12" s="12" t="s">
        <v>94</v>
      </c>
      <c r="D12" s="51" cm="1">
        <f t="array" ref="D12">_xlfn.SWITCH($K$1,1,8,4,32,7,56,10,80)</f>
        <v>32</v>
      </c>
      <c r="E12" s="50" cm="1">
        <f t="array" ref="E12">_xlfn.SWITCH($K$1,1,SummaryTable_Full!E12,4,SummaryTable_Full!E32,7,SummaryTable_Full!E52,10,SummaryTable_Full!E72)</f>
        <v>0</v>
      </c>
      <c r="F12" s="51" cm="1">
        <f t="array" ref="F12">_xlfn.SWITCH($L$1,2,16,5,40,8,64,11,88)</f>
        <v>40</v>
      </c>
      <c r="G12" s="50" cm="1">
        <f t="array" ref="G12">_xlfn.SWITCH($L$1,2,SummaryTable_Full!G12,5,SummaryTable_Full!G32,8,SummaryTable_Full!G52,11,SummaryTable_Full!G72)</f>
        <v>0</v>
      </c>
      <c r="H12" s="51" cm="1">
        <f t="array" ref="H12">_xlfn.SWITCH($M$1,3,24,6,48,9,72,12,96)</f>
        <v>48</v>
      </c>
      <c r="I12" s="50" cm="1">
        <f t="array" ref="I12">_xlfn.SWITCH($M$1,3,SummaryTable_Full!I12,6,SummaryTable_Full!I32,9,SummaryTable_Full!I52,12,SummaryTable_Full!I72)</f>
        <v>0</v>
      </c>
      <c r="K12" s="53">
        <v>10</v>
      </c>
      <c r="L12" s="53">
        <v>11</v>
      </c>
      <c r="M12" s="53">
        <v>12</v>
      </c>
      <c r="O12" s="40"/>
      <c r="P12" s="38"/>
      <c r="Q12" s="38"/>
      <c r="R12" s="37">
        <v>4</v>
      </c>
      <c r="S12" s="37">
        <f t="shared" si="0"/>
        <v>32</v>
      </c>
      <c r="T12" s="37"/>
      <c r="U12" s="58" t="s">
        <v>36</v>
      </c>
      <c r="V12" s="53" t="s">
        <v>93</v>
      </c>
      <c r="W12" s="41"/>
      <c r="X12" s="39"/>
      <c r="Y12" s="41"/>
      <c r="Z12" s="39"/>
    </row>
    <row r="13" spans="1:26" ht="18" customHeight="1" thickBot="1" x14ac:dyDescent="0.45">
      <c r="A13" s="65">
        <v>8</v>
      </c>
      <c r="B13" s="13" t="s">
        <v>30</v>
      </c>
      <c r="C13" s="12" t="s">
        <v>94</v>
      </c>
      <c r="D13" s="51" cm="1">
        <f t="array" ref="D13">_xlfn.SWITCH($K$1,1,8,4,32,7,56,10,80)</f>
        <v>32</v>
      </c>
      <c r="E13" s="50" cm="1">
        <f t="array" ref="E13">_xlfn.SWITCH($K$1,1,SummaryTable_Full!E13,4,SummaryTable_Full!E33,7,SummaryTable_Full!E53,10,SummaryTable_Full!E73)</f>
        <v>0</v>
      </c>
      <c r="F13" s="51" cm="1">
        <f t="array" ref="F13">_xlfn.SWITCH($L$1,2,16,5,40,8,64,11,88)</f>
        <v>40</v>
      </c>
      <c r="G13" s="50" cm="1">
        <f t="array" ref="G13">_xlfn.SWITCH($L$1,2,SummaryTable_Full!G13,5,SummaryTable_Full!G33,8,SummaryTable_Full!G53,11,SummaryTable_Full!G73)</f>
        <v>0</v>
      </c>
      <c r="H13" s="51" cm="1">
        <f t="array" ref="H13">_xlfn.SWITCH($M$1,3,24,6,48,9,72,12,96)</f>
        <v>48</v>
      </c>
      <c r="I13" s="50" cm="1">
        <f t="array" ref="I13">_xlfn.SWITCH($M$1,3,SummaryTable_Full!I13,6,SummaryTable_Full!I33,9,SummaryTable_Full!I53,12,SummaryTable_Full!I73)</f>
        <v>0</v>
      </c>
      <c r="O13" s="40"/>
      <c r="P13" s="38"/>
      <c r="Q13" s="38"/>
      <c r="R13" s="37">
        <v>5</v>
      </c>
      <c r="S13" s="37">
        <f t="shared" si="0"/>
        <v>40</v>
      </c>
      <c r="T13" s="37"/>
      <c r="U13" s="58" t="s">
        <v>38</v>
      </c>
      <c r="V13" s="53" t="s">
        <v>49</v>
      </c>
      <c r="W13" s="41"/>
      <c r="X13" s="39"/>
      <c r="Y13" s="41"/>
      <c r="Z13" s="39"/>
    </row>
    <row r="14" spans="1:26" ht="18" customHeight="1" thickBot="1" x14ac:dyDescent="0.45">
      <c r="A14" s="65">
        <v>9</v>
      </c>
      <c r="B14" s="13" t="s">
        <v>35</v>
      </c>
      <c r="C14" s="12" t="s">
        <v>13</v>
      </c>
      <c r="D14" s="51">
        <v>1</v>
      </c>
      <c r="E14" s="50" cm="1">
        <f t="array" ref="E14">_xlfn.SWITCH($K$1,1,SummaryTable_Full!E14,4,SummaryTable_Full!E34,7,SummaryTable_Full!E54,10,SummaryTable_Full!E74)</f>
        <v>0</v>
      </c>
      <c r="F14" s="51">
        <v>1</v>
      </c>
      <c r="G14" s="50" cm="1">
        <f t="array" ref="G14">_xlfn.SWITCH($L$1,2,SummaryTable_Full!G14,5,SummaryTable_Full!G34,8,SummaryTable_Full!G54,11,SummaryTable_Full!G74)</f>
        <v>0</v>
      </c>
      <c r="H14" s="51">
        <v>1</v>
      </c>
      <c r="I14" s="50" cm="1">
        <f t="array" ref="I14">_xlfn.SWITCH($M$1,3,SummaryTable_Full!I14,6,SummaryTable_Full!I34,9,SummaryTable_Full!I54,12,SummaryTable_Full!I74)</f>
        <v>0</v>
      </c>
      <c r="O14" s="40"/>
      <c r="P14" s="38"/>
      <c r="Q14" s="38"/>
      <c r="R14" s="37">
        <v>6</v>
      </c>
      <c r="S14" s="37">
        <f t="shared" si="0"/>
        <v>48</v>
      </c>
      <c r="T14" s="37"/>
      <c r="U14" s="58" t="s">
        <v>39</v>
      </c>
      <c r="V14" s="53" t="s">
        <v>49</v>
      </c>
      <c r="W14" s="41"/>
      <c r="X14" s="39"/>
      <c r="Y14" s="41"/>
      <c r="Z14" s="39"/>
    </row>
    <row r="15" spans="1:26" ht="18" customHeight="1" thickBot="1" x14ac:dyDescent="0.45">
      <c r="A15" s="65">
        <v>10</v>
      </c>
      <c r="B15" s="13" t="s">
        <v>36</v>
      </c>
      <c r="C15" s="12" t="s">
        <v>92</v>
      </c>
      <c r="D15" s="51" cm="1">
        <f t="array" ref="D15">_xlfn.SWITCH($K$1,1,1,4,1,7,2,10,2)</f>
        <v>1</v>
      </c>
      <c r="E15" s="50" cm="1">
        <f t="array" ref="E15">_xlfn.SWITCH($K$1,1,SummaryTable_Full!E15,4,SummaryTable_Full!E35,7,SummaryTable_Full!E55,10,SummaryTable_Full!E75)</f>
        <v>0</v>
      </c>
      <c r="F15" s="51" cm="1">
        <f t="array" ref="F15">_xlfn.SWITCH($L$1,2,1,5,1,8,2,11,2)</f>
        <v>1</v>
      </c>
      <c r="G15" s="50" cm="1">
        <f t="array" ref="G15">_xlfn.SWITCH($L$1,2,SummaryTable_Full!G15,5,SummaryTable_Full!G35,8,SummaryTable_Full!G55,11,SummaryTable_Full!G75)</f>
        <v>0</v>
      </c>
      <c r="H15" s="51" cm="1">
        <f t="array" ref="H15">_xlfn.SWITCH($M$1,3,1,6,1,9,2,12,2)</f>
        <v>1</v>
      </c>
      <c r="I15" s="50" cm="1">
        <f t="array" ref="I15">_xlfn.SWITCH($M$1,3,SummaryTable_Full!I15,6,SummaryTable_Full!I35,9,SummaryTable_Full!I55,12,SummaryTable_Full!I75)</f>
        <v>0</v>
      </c>
      <c r="O15" s="40"/>
      <c r="P15" s="38"/>
      <c r="Q15" s="38"/>
      <c r="R15" s="37">
        <v>7</v>
      </c>
      <c r="S15" s="37">
        <f t="shared" si="0"/>
        <v>56</v>
      </c>
      <c r="T15" s="37"/>
      <c r="U15" s="58" t="s">
        <v>40</v>
      </c>
      <c r="V15" s="53" t="s">
        <v>49</v>
      </c>
      <c r="W15" s="41"/>
      <c r="X15" s="39"/>
      <c r="Y15" s="41"/>
      <c r="Z15" s="39"/>
    </row>
    <row r="16" spans="1:26" ht="18" customHeight="1" thickBot="1" x14ac:dyDescent="0.45">
      <c r="A16" s="65">
        <v>11</v>
      </c>
      <c r="B16" s="13" t="s">
        <v>38</v>
      </c>
      <c r="C16" s="12" t="s">
        <v>3</v>
      </c>
      <c r="D16" s="50" cm="1">
        <f t="array" ref="D16">_xlfn.SWITCH($K$1,1,1,4,4,7,7,10,10)</f>
        <v>4</v>
      </c>
      <c r="E16" s="50" cm="1">
        <f t="array" ref="E16">_xlfn.SWITCH($K$1,1,SummaryTable_Full!E16,4,SummaryTable_Full!E36,7,SummaryTable_Full!E56,10,SummaryTable_Full!E76)</f>
        <v>1</v>
      </c>
      <c r="F16" s="50" cm="1">
        <f t="array" ref="F16">_xlfn.SWITCH($L$1,2,2,5,5,8,8,11,11)</f>
        <v>5</v>
      </c>
      <c r="G16" s="50" cm="1">
        <f t="array" ref="G16">_xlfn.SWITCH($L$1,2,SummaryTable_Full!G16,5,SummaryTable_Full!G36,8,SummaryTable_Full!G56,11,SummaryTable_Full!G76)</f>
        <v>1</v>
      </c>
      <c r="H16" s="51" cm="1">
        <f t="array" ref="H16">_xlfn.SWITCH($M$1,3,3,6,6,9,9,12,12)</f>
        <v>6</v>
      </c>
      <c r="I16" s="50" cm="1">
        <f t="array" ref="I16">_xlfn.SWITCH($M$1,3,SummaryTable_Full!I16,6,SummaryTable_Full!I36,9,SummaryTable_Full!I56,12,SummaryTable_Full!I76)</f>
        <v>1</v>
      </c>
      <c r="O16" s="40"/>
      <c r="P16" s="38"/>
      <c r="Q16" s="38"/>
      <c r="R16" s="37">
        <v>8</v>
      </c>
      <c r="S16" s="37">
        <f t="shared" si="0"/>
        <v>64</v>
      </c>
      <c r="T16" s="37"/>
      <c r="U16" s="41"/>
      <c r="V16" s="39"/>
      <c r="W16" s="41"/>
      <c r="X16" s="39"/>
      <c r="Y16" s="41"/>
      <c r="Z16" s="39"/>
    </row>
    <row r="17" spans="1:26" ht="18" customHeight="1" thickBot="1" x14ac:dyDescent="0.45">
      <c r="A17" s="65">
        <v>12</v>
      </c>
      <c r="B17" s="13" t="s">
        <v>39</v>
      </c>
      <c r="C17" s="12" t="s">
        <v>3</v>
      </c>
      <c r="D17" s="50" cm="1">
        <f t="array" ref="D17">_xlfn.SWITCH($K$1,1,1,4,4,7,7,10,10)</f>
        <v>4</v>
      </c>
      <c r="E17" s="50" cm="1">
        <f t="array" ref="E17">_xlfn.SWITCH($K$1,1,SummaryTable_Full!E17,4,SummaryTable_Full!E37,7,SummaryTable_Full!E57,10,SummaryTable_Full!E77)</f>
        <v>1</v>
      </c>
      <c r="F17" s="50" cm="1">
        <f t="array" ref="F17">_xlfn.SWITCH($L$1,2,2,5,5,8,8,11,11)</f>
        <v>5</v>
      </c>
      <c r="G17" s="50" cm="1">
        <f t="array" ref="G17">_xlfn.SWITCH($L$1,2,SummaryTable_Full!G17,5,SummaryTable_Full!G37,8,SummaryTable_Full!G57,11,SummaryTable_Full!G77)</f>
        <v>1</v>
      </c>
      <c r="H17" s="51" cm="1">
        <f t="array" ref="H17">_xlfn.SWITCH($M$1,3,3,6,6,9,9,12,12)</f>
        <v>6</v>
      </c>
      <c r="I17" s="50" cm="1">
        <f t="array" ref="I17">_xlfn.SWITCH($M$1,3,SummaryTable_Full!I17,6,SummaryTable_Full!I37,9,SummaryTable_Full!I57,12,SummaryTable_Full!I77)</f>
        <v>1</v>
      </c>
      <c r="O17" s="40"/>
      <c r="P17" s="38"/>
      <c r="Q17" s="38"/>
      <c r="R17" s="37">
        <v>9</v>
      </c>
      <c r="S17" s="37">
        <f t="shared" si="0"/>
        <v>72</v>
      </c>
      <c r="T17" s="37"/>
      <c r="U17" s="41"/>
      <c r="V17" s="39"/>
      <c r="W17" s="41"/>
      <c r="X17" s="39"/>
      <c r="Y17" s="41"/>
      <c r="Z17" s="39"/>
    </row>
    <row r="18" spans="1:26" ht="18" customHeight="1" thickBot="1" x14ac:dyDescent="0.45">
      <c r="A18" s="65">
        <v>13</v>
      </c>
      <c r="B18" s="13" t="s">
        <v>40</v>
      </c>
      <c r="C18" s="12" t="s">
        <v>3</v>
      </c>
      <c r="D18" s="50" cm="1">
        <f t="array" ref="D18">_xlfn.SWITCH($K$1,1,1,4,4,7,7,10,10)</f>
        <v>4</v>
      </c>
      <c r="E18" s="50" cm="1">
        <f t="array" ref="E18">_xlfn.SWITCH($K$1,1,SummaryTable_Full!E18,4,SummaryTable_Full!E38,7,SummaryTable_Full!E58,10,SummaryTable_Full!E78)</f>
        <v>0</v>
      </c>
      <c r="F18" s="50" cm="1">
        <f t="array" ref="F18">_xlfn.SWITCH($L$1,2,2,5,5,8,8,11,11)</f>
        <v>5</v>
      </c>
      <c r="G18" s="50" cm="1">
        <f t="array" ref="G18">_xlfn.SWITCH($L$1,2,SummaryTable_Full!G18,5,SummaryTable_Full!G38,8,SummaryTable_Full!G58,11,SummaryTable_Full!G78)</f>
        <v>0</v>
      </c>
      <c r="H18" s="51" cm="1">
        <f t="array" ref="H18">_xlfn.SWITCH($M$1,3,3,6,6,9,9,12,12)</f>
        <v>6</v>
      </c>
      <c r="I18" s="50" cm="1">
        <f t="array" ref="I18">_xlfn.SWITCH($M$1,3,SummaryTable_Full!I18,6,SummaryTable_Full!I38,9,SummaryTable_Full!I58,12,SummaryTable_Full!I78)</f>
        <v>0</v>
      </c>
      <c r="O18" s="40"/>
      <c r="P18" s="38"/>
      <c r="Q18" s="38"/>
      <c r="R18" s="37">
        <v>10</v>
      </c>
      <c r="S18" s="37">
        <f t="shared" si="0"/>
        <v>80</v>
      </c>
      <c r="T18" s="37"/>
      <c r="U18" s="41"/>
      <c r="V18" s="39"/>
      <c r="W18" s="41"/>
      <c r="X18" s="39"/>
      <c r="Y18" s="41"/>
      <c r="Z18" s="39"/>
    </row>
    <row r="19" spans="1:26" ht="18" customHeight="1" thickBot="1" x14ac:dyDescent="0.45">
      <c r="A19" s="7"/>
      <c r="B19" s="8"/>
      <c r="C19" s="8"/>
      <c r="D19" s="51"/>
      <c r="E19" s="50"/>
      <c r="F19" s="51"/>
      <c r="G19" s="50"/>
      <c r="H19" s="51"/>
      <c r="I19" s="50"/>
      <c r="O19" s="40"/>
      <c r="P19" s="40"/>
      <c r="Q19" s="57"/>
      <c r="R19" s="37">
        <v>11</v>
      </c>
      <c r="S19" s="37">
        <f t="shared" si="0"/>
        <v>88</v>
      </c>
      <c r="T19" s="40"/>
      <c r="U19" s="41"/>
      <c r="V19" s="39"/>
      <c r="W19" s="41"/>
      <c r="X19" s="39"/>
      <c r="Y19" s="41"/>
      <c r="Z19" s="39"/>
    </row>
    <row r="20" spans="1:26" ht="18" customHeight="1" x14ac:dyDescent="0.4">
      <c r="A20" s="71" t="s">
        <v>41</v>
      </c>
      <c r="B20" s="72"/>
      <c r="C20" s="72"/>
      <c r="D20" s="72"/>
      <c r="E20" s="72"/>
      <c r="F20" s="72"/>
      <c r="G20" s="72"/>
      <c r="H20" s="72"/>
      <c r="I20" s="73"/>
      <c r="O20" s="57"/>
      <c r="P20" s="57"/>
      <c r="Q20" s="57"/>
      <c r="R20" s="37">
        <v>12</v>
      </c>
      <c r="S20" s="37">
        <f t="shared" si="0"/>
        <v>96</v>
      </c>
      <c r="T20" s="57"/>
      <c r="U20" s="57"/>
      <c r="V20" s="57"/>
      <c r="W20" s="57"/>
      <c r="X20" s="57"/>
      <c r="Y20" s="57"/>
      <c r="Z20" s="57"/>
    </row>
    <row r="21" spans="1:26" ht="18" customHeight="1" thickBot="1" x14ac:dyDescent="0.45">
      <c r="A21" s="74"/>
      <c r="B21" s="75"/>
      <c r="C21" s="75"/>
      <c r="D21" s="75"/>
      <c r="E21" s="75"/>
      <c r="F21" s="75"/>
      <c r="G21" s="75"/>
      <c r="H21" s="75"/>
      <c r="I21" s="76"/>
      <c r="O21" s="57"/>
      <c r="P21" s="57"/>
      <c r="Q21" s="57"/>
      <c r="R21" s="57"/>
      <c r="S21" s="57"/>
      <c r="T21" s="57"/>
      <c r="U21" s="57"/>
      <c r="V21" s="57"/>
      <c r="W21" s="57"/>
      <c r="X21" s="57"/>
      <c r="Y21" s="57"/>
      <c r="Z21" s="57"/>
    </row>
  </sheetData>
  <mergeCells count="7">
    <mergeCell ref="A20:I21"/>
    <mergeCell ref="W4:X4"/>
    <mergeCell ref="Y4:Z4"/>
    <mergeCell ref="C4:C5"/>
    <mergeCell ref="D4:E4"/>
    <mergeCell ref="F4:G4"/>
    <mergeCell ref="H4:I4"/>
  </mergeCells>
  <phoneticPr fontId="18" type="noConversion"/>
  <pageMargins left="0.7" right="0.7" top="0.75" bottom="0.75" header="0.3" footer="0.3"/>
  <pageSetup paperSize="9" scale="10" orientation="portrait" r:id="rId1"/>
  <colBreaks count="1" manualBreakCount="1">
    <brk id="10" max="1048575" man="1"/>
  </colBreaks>
  <drawing r:id="rId2"/>
  <legacyDrawing r:id="rId3"/>
  <oleObjects>
    <mc:AlternateContent xmlns:mc="http://schemas.openxmlformats.org/markup-compatibility/2006">
      <mc:Choice Requires="x14">
        <oleObject progId="Excel.SheetMacroEnabled.12" dvAspect="DVASPECT_ICON" shapeId="2049" r:id="rId4">
          <objectPr defaultSize="0" autoPict="0" r:id="rId5">
            <anchor moveWithCells="1" sizeWithCells="1">
              <from>
                <xdr:col>1</xdr:col>
                <xdr:colOff>60960</xdr:colOff>
                <xdr:row>19</xdr:row>
                <xdr:rowOff>30480</xdr:rowOff>
              </from>
              <to>
                <xdr:col>1</xdr:col>
                <xdr:colOff>975360</xdr:colOff>
                <xdr:row>21</xdr:row>
                <xdr:rowOff>190500</xdr:rowOff>
              </to>
            </anchor>
          </objectPr>
        </oleObject>
      </mc:Choice>
      <mc:Fallback>
        <oleObject progId="Excel.SheetMacroEnabled.12" dvAspect="DVASPECT_ICON" shapeId="2049" r:id="rId4"/>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I21"/>
  <sheetViews>
    <sheetView workbookViewId="0">
      <selection activeCell="E24" sqref="E24"/>
    </sheetView>
  </sheetViews>
  <sheetFormatPr defaultRowHeight="17.399999999999999" x14ac:dyDescent="0.4"/>
  <cols>
    <col min="2" max="2" width="32.796875" customWidth="1"/>
    <col min="3" max="3" width="10.09765625" customWidth="1"/>
  </cols>
  <sheetData>
    <row r="3" spans="1:9" ht="18" thickBot="1" x14ac:dyDescent="0.45"/>
    <row r="4" spans="1:9" ht="18" thickBot="1" x14ac:dyDescent="0.45">
      <c r="A4" s="14" t="s">
        <v>16</v>
      </c>
      <c r="B4" s="15" t="s">
        <v>17</v>
      </c>
      <c r="C4" s="67" t="s">
        <v>18</v>
      </c>
      <c r="D4" s="69">
        <v>45047</v>
      </c>
      <c r="E4" s="70"/>
      <c r="F4" s="69">
        <v>45078</v>
      </c>
      <c r="G4" s="70"/>
      <c r="H4" s="69">
        <v>45108</v>
      </c>
      <c r="I4" s="70"/>
    </row>
    <row r="5" spans="1:9" ht="18" thickBot="1" x14ac:dyDescent="0.45">
      <c r="A5" s="16"/>
      <c r="B5" s="17"/>
      <c r="C5" s="68"/>
      <c r="D5" s="17" t="s">
        <v>19</v>
      </c>
      <c r="E5" s="17" t="s">
        <v>20</v>
      </c>
      <c r="F5" s="17" t="s">
        <v>19</v>
      </c>
      <c r="G5" s="17" t="s">
        <v>20</v>
      </c>
      <c r="H5" s="17" t="s">
        <v>19</v>
      </c>
      <c r="I5" s="17" t="s">
        <v>20</v>
      </c>
    </row>
    <row r="6" spans="1:9" ht="18" thickBot="1" x14ac:dyDescent="0.45">
      <c r="A6" s="7">
        <v>1</v>
      </c>
      <c r="B6" s="13" t="s">
        <v>21</v>
      </c>
      <c r="C6" s="8" t="s">
        <v>3</v>
      </c>
      <c r="D6" s="9">
        <v>18</v>
      </c>
      <c r="E6" s="9">
        <v>18</v>
      </c>
      <c r="F6" s="10">
        <v>20</v>
      </c>
      <c r="G6" s="10" t="s">
        <v>22</v>
      </c>
      <c r="H6" s="8">
        <v>20</v>
      </c>
      <c r="I6" s="10" t="s">
        <v>22</v>
      </c>
    </row>
    <row r="7" spans="1:9" ht="18" thickBot="1" x14ac:dyDescent="0.45">
      <c r="A7" s="7">
        <v>2</v>
      </c>
      <c r="B7" s="13" t="s">
        <v>0</v>
      </c>
      <c r="C7" s="8" t="s">
        <v>23</v>
      </c>
      <c r="D7" s="11" t="s">
        <v>22</v>
      </c>
      <c r="E7" s="9" t="s">
        <v>22</v>
      </c>
      <c r="F7" s="8">
        <v>8</v>
      </c>
      <c r="G7" s="10" t="s">
        <v>22</v>
      </c>
      <c r="H7" s="8" t="s">
        <v>22</v>
      </c>
      <c r="I7" s="10" t="s">
        <v>22</v>
      </c>
    </row>
    <row r="8" spans="1:9" ht="18" thickBot="1" x14ac:dyDescent="0.45">
      <c r="A8" s="7">
        <v>3</v>
      </c>
      <c r="B8" s="13" t="s">
        <v>24</v>
      </c>
      <c r="C8" s="8" t="s">
        <v>23</v>
      </c>
      <c r="D8" s="11" t="s">
        <v>22</v>
      </c>
      <c r="E8" s="11" t="s">
        <v>22</v>
      </c>
      <c r="F8" s="8">
        <v>28</v>
      </c>
      <c r="G8" s="8" t="s">
        <v>22</v>
      </c>
      <c r="H8" s="8" t="s">
        <v>22</v>
      </c>
      <c r="I8" s="8" t="s">
        <v>22</v>
      </c>
    </row>
    <row r="9" spans="1:9" ht="18" thickBot="1" x14ac:dyDescent="0.45">
      <c r="A9" s="7">
        <v>4</v>
      </c>
      <c r="B9" s="13" t="s">
        <v>25</v>
      </c>
      <c r="C9" s="8" t="s">
        <v>23</v>
      </c>
      <c r="D9" s="11" t="s">
        <v>22</v>
      </c>
      <c r="E9" s="11" t="s">
        <v>22</v>
      </c>
      <c r="F9" s="8">
        <v>28</v>
      </c>
      <c r="G9" s="8" t="s">
        <v>22</v>
      </c>
      <c r="H9" s="8" t="s">
        <v>22</v>
      </c>
      <c r="I9" s="8" t="s">
        <v>22</v>
      </c>
    </row>
    <row r="10" spans="1:9" ht="18" thickBot="1" x14ac:dyDescent="0.45">
      <c r="A10" s="7">
        <v>5</v>
      </c>
      <c r="B10" s="13" t="s">
        <v>26</v>
      </c>
      <c r="C10" s="8" t="s">
        <v>3</v>
      </c>
      <c r="D10" s="11">
        <v>5</v>
      </c>
      <c r="E10" s="11">
        <v>5</v>
      </c>
      <c r="F10" s="8">
        <v>7</v>
      </c>
      <c r="G10" s="8" t="s">
        <v>22</v>
      </c>
      <c r="H10" s="8">
        <v>5</v>
      </c>
      <c r="I10" s="8" t="s">
        <v>22</v>
      </c>
    </row>
    <row r="11" spans="1:9" ht="18" thickBot="1" x14ac:dyDescent="0.45">
      <c r="A11" s="7">
        <v>6</v>
      </c>
      <c r="B11" s="13" t="s">
        <v>27</v>
      </c>
      <c r="C11" s="8" t="s">
        <v>13</v>
      </c>
      <c r="D11" s="11">
        <v>17</v>
      </c>
      <c r="E11" s="11">
        <v>17</v>
      </c>
      <c r="F11" s="8" t="s">
        <v>22</v>
      </c>
      <c r="G11" s="8" t="s">
        <v>22</v>
      </c>
      <c r="H11" s="8" t="s">
        <v>22</v>
      </c>
      <c r="I11" s="8" t="s">
        <v>22</v>
      </c>
    </row>
    <row r="12" spans="1:9" ht="18" thickBot="1" x14ac:dyDescent="0.45">
      <c r="A12" s="7">
        <v>7</v>
      </c>
      <c r="B12" s="13" t="s">
        <v>28</v>
      </c>
      <c r="C12" s="8" t="s">
        <v>29</v>
      </c>
      <c r="D12" s="11" t="s">
        <v>22</v>
      </c>
      <c r="E12" s="11" t="s">
        <v>22</v>
      </c>
      <c r="F12" s="8" t="s">
        <v>22</v>
      </c>
      <c r="G12" s="8" t="s">
        <v>22</v>
      </c>
      <c r="H12" s="8" t="s">
        <v>22</v>
      </c>
      <c r="I12" s="8" t="s">
        <v>22</v>
      </c>
    </row>
    <row r="13" spans="1:9" ht="18" thickBot="1" x14ac:dyDescent="0.45">
      <c r="A13" s="7">
        <v>8</v>
      </c>
      <c r="B13" s="13" t="s">
        <v>30</v>
      </c>
      <c r="C13" s="8" t="s">
        <v>31</v>
      </c>
      <c r="D13" s="11" t="s">
        <v>32</v>
      </c>
      <c r="E13" s="11" t="s">
        <v>32</v>
      </c>
      <c r="F13" s="8" t="s">
        <v>33</v>
      </c>
      <c r="G13" s="8" t="s">
        <v>22</v>
      </c>
      <c r="H13" s="8" t="s">
        <v>34</v>
      </c>
      <c r="I13" s="8" t="s">
        <v>22</v>
      </c>
    </row>
    <row r="14" spans="1:9" ht="18" thickBot="1" x14ac:dyDescent="0.45">
      <c r="A14" s="7">
        <v>9</v>
      </c>
      <c r="B14" s="13" t="s">
        <v>35</v>
      </c>
      <c r="C14" s="8" t="s">
        <v>13</v>
      </c>
      <c r="D14" s="11" t="s">
        <v>22</v>
      </c>
      <c r="E14" s="11" t="s">
        <v>22</v>
      </c>
      <c r="F14" s="8" t="s">
        <v>22</v>
      </c>
      <c r="G14" s="8" t="s">
        <v>22</v>
      </c>
      <c r="H14" s="8" t="s">
        <v>22</v>
      </c>
      <c r="I14" s="8" t="s">
        <v>22</v>
      </c>
    </row>
    <row r="15" spans="1:9" ht="18" thickBot="1" x14ac:dyDescent="0.45">
      <c r="A15" s="7">
        <v>10</v>
      </c>
      <c r="B15" s="13" t="s">
        <v>36</v>
      </c>
      <c r="C15" s="8" t="s">
        <v>37</v>
      </c>
      <c r="D15" s="11" t="s">
        <v>22</v>
      </c>
      <c r="E15" s="11" t="s">
        <v>22</v>
      </c>
      <c r="F15" s="8" t="s">
        <v>22</v>
      </c>
      <c r="G15" s="8" t="s">
        <v>22</v>
      </c>
      <c r="H15" s="8" t="s">
        <v>22</v>
      </c>
      <c r="I15" s="8" t="s">
        <v>22</v>
      </c>
    </row>
    <row r="16" spans="1:9" ht="18" thickBot="1" x14ac:dyDescent="0.45">
      <c r="A16" s="7">
        <v>11</v>
      </c>
      <c r="B16" s="13" t="s">
        <v>38</v>
      </c>
      <c r="C16" s="8" t="s">
        <v>13</v>
      </c>
      <c r="D16" s="11">
        <v>16</v>
      </c>
      <c r="E16" s="11">
        <v>16</v>
      </c>
      <c r="F16" s="8" t="s">
        <v>22</v>
      </c>
      <c r="G16" s="8" t="s">
        <v>22</v>
      </c>
      <c r="H16" s="8">
        <v>19</v>
      </c>
      <c r="I16" s="8" t="s">
        <v>22</v>
      </c>
    </row>
    <row r="17" spans="1:9" ht="18" thickBot="1" x14ac:dyDescent="0.45">
      <c r="A17" s="7">
        <v>12</v>
      </c>
      <c r="B17" s="13" t="s">
        <v>39</v>
      </c>
      <c r="C17" s="8" t="s">
        <v>3</v>
      </c>
      <c r="D17" s="11">
        <v>16</v>
      </c>
      <c r="E17" s="11">
        <v>16</v>
      </c>
      <c r="F17" s="8">
        <v>19</v>
      </c>
      <c r="G17" s="8" t="s">
        <v>22</v>
      </c>
      <c r="H17" s="8">
        <v>19</v>
      </c>
      <c r="I17" s="8" t="s">
        <v>22</v>
      </c>
    </row>
    <row r="18" spans="1:9" ht="18" thickBot="1" x14ac:dyDescent="0.45">
      <c r="A18" s="7">
        <v>13</v>
      </c>
      <c r="B18" s="13" t="s">
        <v>40</v>
      </c>
      <c r="C18" s="8" t="s">
        <v>3</v>
      </c>
      <c r="D18" s="11">
        <v>5</v>
      </c>
      <c r="E18" s="11">
        <v>5</v>
      </c>
      <c r="F18" s="8">
        <v>7</v>
      </c>
      <c r="G18" s="8" t="s">
        <v>22</v>
      </c>
      <c r="H18" s="8">
        <v>5</v>
      </c>
      <c r="I18" s="8" t="s">
        <v>22</v>
      </c>
    </row>
    <row r="19" spans="1:9" ht="18" thickBot="1" x14ac:dyDescent="0.45">
      <c r="A19" s="7"/>
      <c r="B19" s="8"/>
      <c r="C19" s="8"/>
      <c r="D19" s="11"/>
      <c r="E19" s="11"/>
      <c r="F19" s="8"/>
      <c r="G19" s="8"/>
      <c r="H19" s="8"/>
      <c r="I19" s="8"/>
    </row>
    <row r="20" spans="1:9" x14ac:dyDescent="0.4">
      <c r="A20" s="71" t="s">
        <v>41</v>
      </c>
      <c r="B20" s="72"/>
      <c r="C20" s="72"/>
      <c r="D20" s="72"/>
      <c r="E20" s="72"/>
      <c r="F20" s="72"/>
      <c r="G20" s="72"/>
      <c r="H20" s="72"/>
      <c r="I20" s="73"/>
    </row>
    <row r="21" spans="1:9" ht="18" thickBot="1" x14ac:dyDescent="0.45">
      <c r="A21" s="74"/>
      <c r="B21" s="75"/>
      <c r="C21" s="75"/>
      <c r="D21" s="75"/>
      <c r="E21" s="75"/>
      <c r="F21" s="75"/>
      <c r="G21" s="75"/>
      <c r="H21" s="75"/>
      <c r="I21" s="76"/>
    </row>
  </sheetData>
  <mergeCells count="5">
    <mergeCell ref="C4:C5"/>
    <mergeCell ref="D4:E4"/>
    <mergeCell ref="F4:G4"/>
    <mergeCell ref="H4:I4"/>
    <mergeCell ref="A20:I21"/>
  </mergeCells>
  <phoneticPr fontId="18"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Excel.SheetMacroEnabled.12" dvAspect="DVASPECT_ICON" shapeId="3073" r:id="rId4">
          <objectPr defaultSize="0" autoPict="0" r:id="rId5">
            <anchor moveWithCells="1" sizeWithCells="1">
              <from>
                <xdr:col>1</xdr:col>
                <xdr:colOff>60960</xdr:colOff>
                <xdr:row>19</xdr:row>
                <xdr:rowOff>30480</xdr:rowOff>
              </from>
              <to>
                <xdr:col>1</xdr:col>
                <xdr:colOff>975360</xdr:colOff>
                <xdr:row>21</xdr:row>
                <xdr:rowOff>190500</xdr:rowOff>
              </to>
            </anchor>
          </objectPr>
        </oleObject>
      </mc:Choice>
      <mc:Fallback>
        <oleObject progId="Excel.SheetMacroEnabled.12" dvAspect="DVASPECT_ICON" shapeId="3073" r:id="rId4"/>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4</vt:i4>
      </vt:variant>
      <vt:variant>
        <vt:lpstr>이름 지정된 범위</vt:lpstr>
      </vt:variant>
      <vt:variant>
        <vt:i4>3</vt:i4>
      </vt:variant>
    </vt:vector>
  </HeadingPairs>
  <TitlesOfParts>
    <vt:vector size="7" baseType="lpstr">
      <vt:lpstr>LawData</vt:lpstr>
      <vt:lpstr>SummaryTable_Full</vt:lpstr>
      <vt:lpstr>SummaryTable</vt:lpstr>
      <vt:lpstr>SummaryTable_Sample</vt:lpstr>
      <vt:lpstr>LawTable</vt:lpstr>
      <vt:lpstr>SummaryTable!Print_Area</vt:lpstr>
      <vt:lpstr>SummaryTable_Full!Print_Area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2023-08-31T02:09:43Z</dcterms:created>
  <dcterms:modified xsi:type="dcterms:W3CDTF">2023-09-20T08:15:38Z</dcterms:modified>
</cp:coreProperties>
</file>